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3C694C66-9CA2-4B58-9514-0AFB269EB825}"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<sst xmlns="http://schemas.openxmlformats.org/spreadsheetml/2006/main" count="24527" uniqueCount="2528">
  <si>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</si>
  <si>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</si>
  <si>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</si>
  <si>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</si>
  <si>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</si>
  <si>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</si>
  <si>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</si>
  <si>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</si>
  <si>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</si>
  <si>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</si>
  <si>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</si>
  <si>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</si>
  <si>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</si>
  <si>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</si>
  <si>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</si>
  <si>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</si>
  <si>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</si>
  <si>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</si>
  <si>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</si>
  <si>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</si>
  <si>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</si>
  <si>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</si>
  <si>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</si>
  <si>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</si>
  <si>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</si>
  <si>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</si>
  <si>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</si>
  <si>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</si>
  <si>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</si>
  <si>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</si>
  <si>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</si>
  <si>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</si>
  <si>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</si>
  <si>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</si>
  <si>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</si>
  <si>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</si>
  <si>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</si>
  <si>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</si>
  <si>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</si>
  <si>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</si>
  <si>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</si>
  <si>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</si>
  <si>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</si>
  <si>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</si>
  <si>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</si>
  <si>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</si>
  <si>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</si>
  <si>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</si>
  <si>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</si>
  <si>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</si>
  <si>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</si>
  <si>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</si>
  <si>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</si>
  <si>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</si>
  <si>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</si>
  <si>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</si>
  <si>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</si>
  <si>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</si>
  <si>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</si>
  <si>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</si>
  <si>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</si>
  <si>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</si>
  <si>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</si>
  <si>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</si>
  <si>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</si>
  <si>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</si>
  <si>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</si>
  <si>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</si>
  <si>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</si>
  <si>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</si>
  <si>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</si>
  <si>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</si>
  <si>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</si>
  <si>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</si>
  <si>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</si>
  <si>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</si>
  <si>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</si>
  <si>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</si>
  <si>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</si>
  <si>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</si>
  <si>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</si>
  <si>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</si>
  <si>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</si>
  <si>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</si>
  <si>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</si>
  <si>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</si>
  <si>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</si>
  <si>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</si>
  <si>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</si>
  <si>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</si>
  <si>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</si>
  <si>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</si>
  <si>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</si>
  <si>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</si>
  <si>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</si>
  <si>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</si>
  <si>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</si>
  <si>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</si>
  <si>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</si>
  <si>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</si>
  <si>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</si>
  <si>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</si>
  <si>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</si>
  <si>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</si>
  <si>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</si>
  <si>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</si>
  <si>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</si>
  <si>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</si>
  <si>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</si>
  <si>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</si>
  <si>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</si>
  <si>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</si>
  <si>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</si>
  <si>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</si>
  <si>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</si>
  <si>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</si>
  <si>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</si>
  <si>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</si>
  <si>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</si>
  <si>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</si>
  <si>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</si>
  <si>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</si>
  <si>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</si>
  <si>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</si>
  <si>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</si>
  <si>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</si>
  <si>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</si>
  <si>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</si>
  <si>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</si>
  <si>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</si>
  <si>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</si>
  <si>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</si>
  <si>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</si>
  <si>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</si>
  <si>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</si>
  <si>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</si>
  <si>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</si>
  <si>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</si>
  <si>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</si>
  <si>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</si>
  <si>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</si>
  <si>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</si>
  <si>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</si>
  <si>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</si>
  <si>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</si>
  <si>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</si>
  <si>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</si>
  <si>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</si>
  <si>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</si>
  <si>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</si>
  <si>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</si>
  <si>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</si>
  <si>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</si>
  <si>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</si>
  <si>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</si>
  <si>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</si>
  <si>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</si>
  <si>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</si>
  <si>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</si>
  <si>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</si>
  <si>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</si>
  <si>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</si>
  <si>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</si>
  <si>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</si>
  <si>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</si>
  <si>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</si>
  <si>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</si>
  <si>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</si>
  <si>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</si>
  <si>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</si>
  <si>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</si>
  <si>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</si>
  <si>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</si>
  <si>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</si>
  <si>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</si>
  <si>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</si>
  <si>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</si>
  <si>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</si>
  <si>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</si>
  <si>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</si>
  <si>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</si>
  <si>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</si>
  <si>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</si>
  <si>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</si>
  <si>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</si>
  <si>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</si>
  <si>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</si>
  <si>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</si>
  <si>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</si>
  <si>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</si>
  <si>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</si>
  <si>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</si>
  <si>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</si>
  <si>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</si>
  <si>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</si>
  <si>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</si>
  <si>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</si>
  <si>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</si>
  <si>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</si>
  <si>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</si>
  <si>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</si>
  <si>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</si>
  <si>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</si>
  <si>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</si>
  <si>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</si>
  <si>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</si>
  <si>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</si>
  <si>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</si>
  <si>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</si>
  <si>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</si>
  <si>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</si>
  <si>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</si>
  <si>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</si>
  <si>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</si>
  <si>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</si>
  <si>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</si>
  <si>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</si>
  <si>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</si>
  <si>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</si>
  <si>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</si>
  <si>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</si>
  <si>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</si>
  <si>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</si>
  <si>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</si>
  <si>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</si>
  <si>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</si>
  <si>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</si>
  <si>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</si>
  <si>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</si>
  <si>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</si>
  <si>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</si>
  <si>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</si>
  <si>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</si>
  <si>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</si>
  <si>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</si>
  <si>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</si>
  <si>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</si>
  <si>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</si>
  <si>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</si>
  <si>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</si>
  <si>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</si>
  <si>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</si>
  <si>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</si>
  <si>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</si>
  <si>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</si>
  <si>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</si>
  <si>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</si>
  <si>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</si>
  <si>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</si>
  <si>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</si>
  <si>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</si>
  <si>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</si>
  <si>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</si>
  <si>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</si>
  <si>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</si>
  <si>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</si>
  <si>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</si>
  <si>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</si>
  <si>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</si>
  <si>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</si>
  <si>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</si>
  <si>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</si>
  <si>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</si>
  <si>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</si>
  <si>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</si>
  <si>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</si>
  <si>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</si>
  <si>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</si>
  <si>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</si>
  <si>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</si>
  <si>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</si>
  <si>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</si>
  <si>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</si>
  <si>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</si>
  <si>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</si>
  <si>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</si>
  <si>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</si>
  <si>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</si>
  <si>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</si>
  <si>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</si>
  <si>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</si>
  <si>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</si>
  <si>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</si>
  <si>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</si>
  <si>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</si>
  <si>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</si>
  <si>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</si>
  <si>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</si>
  <si>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</si>
  <si>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</si>
  <si>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</si>
  <si>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</si>
  <si>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</si>
  <si>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</si>
  <si>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</si>
  <si>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</si>
  <si>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</si>
  <si>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</si>
  <si>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</si>
  <si>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</si>
  <si>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</si>
  <si>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</si>
  <si>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</si>
  <si>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</si>
  <si>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</si>
  <si>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</si>
  <si>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</si>
  <si>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</si>
  <si>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</si>
  <si>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</si>
  <si>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</si>
  <si>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</si>
  <si>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</si>
  <si>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</si>
  <si>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</si>
  <si>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</si>
  <si>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</si>
  <si>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</si>
  <si>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</si>
  <si>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</si>
  <si>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</si>
  <si>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</si>
  <si>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</si>
  <si>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</si>
  <si>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</si>
  <si>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</si>
  <si>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</si>
  <si>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</si>
  <si>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</si>
  <si>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</si>
  <si>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</si>
  <si>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</si>
  <si>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</si>
  <si>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</si>
  <si>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</si>
  <si>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</si>
  <si>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</si>
  <si>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</si>
  <si>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</si>
  <si>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</si>
  <si>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</si>
  <si>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</si>
  <si>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</si>
  <si>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</si>
  <si>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</si>
  <si>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</si>
  <si>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</si>
  <si>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</si>
  <si>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</si>
  <si>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</si>
  <si>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</si>
  <si>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</si>
  <si>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</si>
  <si>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</si>
  <si>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</si>
  <si>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</si>
  <si>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</si>
  <si>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</si>
  <si>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</si>
  <si>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</si>
  <si>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</si>
  <si>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</si>
  <si>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</si>
  <si>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</si>
  <si>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</si>
  <si>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</si>
  <si>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</si>
  <si>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</si>
  <si>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</si>
  <si>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</si>
  <si>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</si>
  <si>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</si>
  <si>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</si>
  <si>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</si>
  <si>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</si>
  <si>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</si>
  <si>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</si>
  <si>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</si>
  <si>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</si>
  <si>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</si>
  <si>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</si>
  <si>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</si>
  <si>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</si>
  <si>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</si>
  <si>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</si>
  <si>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</si>
  <si>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</si>
  <si>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</si>
  <si>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</si>
  <si>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</si>
  <si>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</si>
  <si>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</si>
  <si>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</si>
  <si>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</si>
  <si>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</si>
  <si>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</si>
  <si>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</si>
  <si>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</si>
  <si>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</si>
  <si>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</si>
  <si>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</si>
  <si>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</si>
  <si>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</si>
  <si>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</si>
  <si>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</si>
  <si>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</si>
  <si>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</si>
  <si>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</si>
  <si>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</si>
  <si>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</si>
  <si>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</si>
  <si>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</si>
  <si>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</si>
  <si>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</si>
  <si>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</si>
  <si>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</si>
  <si>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</si>
  <si>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</si>
  <si>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</si>
  <si>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</si>
  <si>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</si>
  <si>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</si>
  <si>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</si>
  <si>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</si>
  <si>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</si>
  <si>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</si>
  <si>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</si>
  <si>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</si>
  <si>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</si>
  <si>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</si>
  <si>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</si>
  <si>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</si>
  <si>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</si>
  <si>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</si>
  <si>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</si>
  <si>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</si>
  <si>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</si>
  <si>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</si>
  <si>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</si>
  <si>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</si>
  <si>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</si>
  <si>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</si>
  <si>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</si>
  <si>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</si>
  <si>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</si>
  <si>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</si>
  <si>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</si>
  <si>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</si>
  <si>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</si>
  <si>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</si>
  <si>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</si>
  <si>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</si>
  <si>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</si>
  <si>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</si>
  <si>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</si>
  <si>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</si>
  <si>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</si>
  <si>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</si>
  <si>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</si>
  <si>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</si>
  <si>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</si>
  <si>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</si>
  <si>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</si>
  <si>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</si>
  <si>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</si>
  <si>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</si>
  <si>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</si>
  <si>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</si>
  <si>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</si>
  <si>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</si>
  <si>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</si>
  <si>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</si>
  <si>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</si>
  <si>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</si>
  <si>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</si>
  <si>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</si>
  <si>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</si>
  <si>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</si>
  <si>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</si>
  <si>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</si>
  <si>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</si>
  <si>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</si>
  <si>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</si>
  <si>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</si>
  <si>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</si>
  <si>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</si>
  <si>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</si>
  <si>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</si>
  <si>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</si>
  <si>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</si>
  <si>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</si>
  <si>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</si>
  <si>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</si>
  <si>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</si>
  <si>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</si>
  <si>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</si>
  <si>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</si>
  <si>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</si>
  <si>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</si>
  <si>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</si>
  <si>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</si>
  <si>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</si>
  <si>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</si>
  <si>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</si>
  <si>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</si>
  <si>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</si>
  <si>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</si>
  <si>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</si>
  <si>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</si>
  <si>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</si>
  <si>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</si>
  <si>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</si>
  <si>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</si>
  <si>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</si>
  <si>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</si>
  <si>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</si>
  <si>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</si>
  <si>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</si>
  <si>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</si>
  <si>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</si>
  <si>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</si>
  <si>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</si>
  <si>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</si>
  <si>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</si>
  <si>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</si>
  <si>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</si>
  <si>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</si>
  <si>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</si>
  <si>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</si>
  <si>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</si>
  <si>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</si>
  <si>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</si>
  <si>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</si>
  <si>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</si>
  <si>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</si>
  <si>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</si>
  <si>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</si>
  <si>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</si>
  <si>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</si>
  <si>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</si>
  <si>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</si>
  <si>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</si>
  <si>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</si>
  <si>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</si>
  <si>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</si>
  <si>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</si>
  <si>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</si>
  <si>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</si>
  <si>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</si>
  <si>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</si>
  <si>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</si>
  <si>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</si>
  <si>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</si>
  <si>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</si>
  <si>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</si>
  <si>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</si>
  <si>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</si>
  <si>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</si>
  <si>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</si>
  <si>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</si>
  <si>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</si>
  <si>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</si>
  <si>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</si>
  <si>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</si>
  <si>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</si>
  <si>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</si>
  <si>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</si>
  <si>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</si>
  <si>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</si>
  <si>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</si>
  <si>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</si>
  <si>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</si>
  <si>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</si>
  <si>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</si>
  <si>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</si>
  <si>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</si>
  <si>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</si>
  <si>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</si>
  <si>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</si>
  <si>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</si>
  <si>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</si>
  <si>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</si>
  <si>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</si>
  <si>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</si>
  <si>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</si>
  <si>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</si>
  <si>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</si>
  <si>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</si>
  <si>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</si>
  <si>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</si>
  <si>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</si>
  <si>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</si>
  <si>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</si>
  <si>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</si>
  <si>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</si>
  <si>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</si>
  <si>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</si>
  <si>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</si>
  <si>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</si>
  <si>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</si>
  <si>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</si>
  <si>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</si>
  <si>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</si>
  <si>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</si>
  <si>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</si>
  <si>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</si>
  <si>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</si>
  <si>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</si>
  <si>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</si>
  <si>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</si>
  <si>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</si>
  <si>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</si>
  <si>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</si>
  <si>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</si>
  <si>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</si>
  <si>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</si>
  <si>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</si>
  <si>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</si>
  <si>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</si>
  <si>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</si>
  <si>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</si>
  <si>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</si>
  <si>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</si>
  <si>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</si>
  <si>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</si>
  <si>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</si>
  <si>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</si>
  <si>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</si>
  <si>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</si>
  <si>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</si>
  <si>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</si>
  <si>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</si>
  <si>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</si>
  <si>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</si>
  <si>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</si>
  <si>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</si>
  <si>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</si>
  <si>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</si>
  <si>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</si>
  <si>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</si>
  <si>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</si>
  <si>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</si>
  <si>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</si>
  <si>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</si>
  <si>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</si>
  <si>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</si>
  <si>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</si>
  <si>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</si>
  <si>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</si>
  <si>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</si>
  <si>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</si>
  <si>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</si>
  <si>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</si>
  <si>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</si>
  <si>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</si>
  <si>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</si>
  <si>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</si>
  <si>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</si>
  <si>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</si>
  <si>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</si>
  <si>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</si>
  <si>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</si>
  <si>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</si>
  <si>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</si>
  <si>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</si>
  <si>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</si>
  <si>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</si>
  <si>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</si>
  <si>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</si>
  <si>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</si>
  <si>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</si>
  <si>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</si>
  <si>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</si>
  <si>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</si>
  <si>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</si>
  <si>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</si>
  <si>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</si>
  <si>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</si>
  <si>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</si>
  <si>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</si>
  <si>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</si>
  <si>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</si>
  <si>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</si>
  <si>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</si>
  <si>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</si>
  <si>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</si>
  <si>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</si>
  <si>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</si>
  <si>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</si>
  <si>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</si>
  <si>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</si>
  <si>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</si>
  <si>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</si>
  <si>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</si>
  <si>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</si>
  <si>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</si>
  <si>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</si>
  <si>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</si>
  <si>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</si>
  <si>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</si>
  <si>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</si>
  <si>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</si>
  <si>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</si>
  <si>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</si>
  <si>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</si>
  <si>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</si>
  <si>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</si>
  <si>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</si>
  <si>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</si>
  <si>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</si>
  <si>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</si>
  <si>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</si>
  <si>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</si>
  <si>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</si>
  <si>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</si>
  <si>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</si>
  <si>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</si>
  <si>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</si>
  <si>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</si>
  <si>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</si>
  <si>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</si>
  <si>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</si>
  <si>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</si>
  <si>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</si>
  <si>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</si>
  <si>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</si>
  <si>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</si>
  <si>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</si>
  <si>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</si>
  <si>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</si>
  <si>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</si>
  <si>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</si>
  <si>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</si>
  <si>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</si>
  <si>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</si>
  <si>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</si>
  <si>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</si>
  <si>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</si>
  <si>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</si>
  <si>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</si>
  <si>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</si>
  <si>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</si>
  <si>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</si>
  <si>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</si>
  <si>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</si>
  <si>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</si>
  <si>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</si>
  <si>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</si>
  <si>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</si>
  <si>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</si>
  <si>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</si>
  <si>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</si>
  <si>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</si>
  <si>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</si>
  <si>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</si>
  <si>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</si>
  <si>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</si>
  <si>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</si>
  <si>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</si>
  <si>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</si>
  <si>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</si>
  <si>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</si>
  <si>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</si>
  <si>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</si>
  <si>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</si>
  <si>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</si>
  <si>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</si>
  <si>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</si>
  <si>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</si>
  <si>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</si>
  <si>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</si>
  <si>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</si>
  <si>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</si>
  <si>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</si>
  <si>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</si>
  <si>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</si>
  <si>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</si>
  <si>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</si>
  <si>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</si>
  <si>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</si>
  <si>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</si>
  <si>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</si>
  <si>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</si>
  <si>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</si>
  <si>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</si>
  <si>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</si>
  <si>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</si>
  <si>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</si>
  <si>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</si>
  <si>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</si>
  <si>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</si>
  <si>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</si>
  <si>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</si>
  <si>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</si>
  <si>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</si>
  <si>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</si>
  <si>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</si>
  <si>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</si>
  <si>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</si>
  <si>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</si>
  <si>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</si>
  <si>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</si>
  <si>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</si>
  <si>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</si>
  <si>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</si>
  <si>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</si>
  <si>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</si>
  <si>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</si>
  <si>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</si>
  <si>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</si>
  <si>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</si>
  <si>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</si>
  <si>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</si>
  <si>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</si>
  <si>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</si>
  <si>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</si>
  <si>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</si>
  <si>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</si>
  <si>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</si>
  <si>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</si>
  <si>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</si>
  <si>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</si>
  <si>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</si>
  <si>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</si>
  <si>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</si>
  <si>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</si>
  <si>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</si>
  <si>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</si>
  <si>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</si>
  <si>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</si>
  <si>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</si>
  <si>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</si>
  <si>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</si>
  <si>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</si>
  <si>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</si>
  <si>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</si>
  <si>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</si>
  <si>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</si>
  <si>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</si>
  <si>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</si>
  <si>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</si>
  <si>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</si>
  <si>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</si>
  <si>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</si>
  <si>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</si>
  <si>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</si>
  <si>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</si>
  <si>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</si>
  <si>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</si>
  <si>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</si>
  <si>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</si>
  <si>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</si>
  <si>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</si>
  <si>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</si>
  <si>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</si>
  <si>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</si>
  <si>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</si>
  <si>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</si>
  <si>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</si>
  <si>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</si>
  <si>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</si>
  <si>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</si>
  <si>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</si>
  <si>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</si>
  <si>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</si>
  <si>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</si>
  <si>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</si>
  <si>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</si>
  <si>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</si>
  <si>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</si>
  <si>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</si>
  <si>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</si>
  <si>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</si>
  <si>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</si>
  <si>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</si>
  <si>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</si>
  <si>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</si>
  <si>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</si>
  <si>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</si>
  <si>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</si>
  <si>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</si>
  <si>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</si>
  <si>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</si>
  <si>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</si>
  <si>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</si>
  <si>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</si>
  <si>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</si>
  <si>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</si>
  <si>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</si>
  <si>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</si>
  <si>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</si>
  <si>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</si>
  <si>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</si>
  <si>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</si>
  <si>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</si>
  <si>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</si>
  <si>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</si>
  <si>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</si>
  <si>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</si>
  <si>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</si>
  <si>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</si>
  <si>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</si>
  <si>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</si>
  <si>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</si>
  <si>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</si>
  <si>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</si>
  <si>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</si>
  <si>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</si>
  <si>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</si>
  <si>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</si>
  <si>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</si>
  <si>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</si>
  <si>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</si>
  <si>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</si>
  <si>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</si>
  <si>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</si>
  <si>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</si>
  <si>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</si>
  <si>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</si>
  <si>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</si>
  <si>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</si>
  <si>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</si>
  <si>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</si>
  <si>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</si>
  <si>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</si>
  <si>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</si>
  <si>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</si>
  <si>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</si>
  <si>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</si>
  <si>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</si>
  <si>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</si>
  <si>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</si>
  <si>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</si>
  <si>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</si>
  <si>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</si>
  <si>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</si>
  <si>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</si>
  <si>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</si>
  <si>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</si>
  <si>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</si>
  <si>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</si>
  <si>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</si>
  <si>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</si>
  <si>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</si>
  <si>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</si>
  <si>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</si>
  <si>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</si>
  <si>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</si>
  <si>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</si>
  <si>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</si>
  <si>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</si>
  <si>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</si>
  <si>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</si>
  <si>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</si>
  <si>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</si>
  <si>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</si>
  <si>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</si>
  <si>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</si>
  <si>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</si>
  <si>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</si>
  <si>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</si>
  <si>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</si>
  <si>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</si>
  <si>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</si>
  <si>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</si>
  <si>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</si>
  <si>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</si>
  <si>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</si>
  <si>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</si>
  <si>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</si>
  <si>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</si>
  <si>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</si>
  <si>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</si>
  <si>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</si>
  <si>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</si>
  <si>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</si>
  <si>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</si>
  <si>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</si>
  <si>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</si>
  <si>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</si>
  <si>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</si>
  <si>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</si>
  <si>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</si>
  <si>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</si>
  <si>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</si>
  <si>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</si>
  <si>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</si>
  <si>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</si>
  <si>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</si>
  <si>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</si>
  <si>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</si>
  <si>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</si>
  <si>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</si>
  <si>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</si>
  <si>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</si>
  <si>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</si>
  <si>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</si>
  <si>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</si>
  <si>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</si>
  <si>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</si>
  <si>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</si>
  <si>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</si>
  <si>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</si>
  <si>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</si>
  <si>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</si>
  <si>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</si>
  <si>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</si>
  <si>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</si>
  <si>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</si>
  <si>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</si>
  <si>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</si>
  <si>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</si>
  <si>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</si>
  <si>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</si>
  <si>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</si>
  <si>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</si>
  <si>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</si>
  <si>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</si>
  <si>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</si>
  <si>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</si>
  <si>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</si>
  <si>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</si>
  <si>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</si>
  <si>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</si>
  <si>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</si>
  <si>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</si>
  <si>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</si>
  <si>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</si>
  <si>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</si>
  <si>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</si>
  <si>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</si>
  <si>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</si>
  <si>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</si>
  <si>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</si>
  <si>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</si>
  <si>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</si>
  <si>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</si>
  <si>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</si>
  <si>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</si>
  <si>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</si>
  <si>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</si>
  <si>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</si>
  <si>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</si>
  <si>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</si>
  <si>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</si>
  <si>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</si>
  <si>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</si>
  <si>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</si>
  <si>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</si>
  <si>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</si>
  <si>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</si>
  <si>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</si>
  <si>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</si>
  <si>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</si>
  <si>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</si>
  <si>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</si>
  <si>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</si>
  <si>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</si>
  <si>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</si>
  <si>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</si>
  <si>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</si>
  <si>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</si>
  <si>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</si>
  <si>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</si>
  <si>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</si>
  <si>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</si>
  <si>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</si>
  <si>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</si>
  <si>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</si>
  <si>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</si>
  <si>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</si>
  <si>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</si>
  <si>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</si>
  <si>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</si>
  <si>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</si>
  <si>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</si>
  <si>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</si>
  <si>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</si>
  <si>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</si>
  <si>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</si>
  <si>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</si>
  <si>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</si>
  <si>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</si>
  <si>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</si>
  <si>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</si>
  <si>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</si>
  <si>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</si>
  <si>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</si>
  <si>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</si>
  <si>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</si>
  <si>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</si>
  <si>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</si>
  <si>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</si>
  <si>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</si>
  <si>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</si>
  <si>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</si>
  <si>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</si>
  <si>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</si>
  <si>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</si>
  <si>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</si>
  <si>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</si>
  <si>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</si>
  <si>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</si>
  <si>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</si>
  <si>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</si>
  <si>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</si>
  <si>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</si>
  <si>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</si>
  <si>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</si>
  <si>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</si>
  <si>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</si>
  <si>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</si>
  <si>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</si>
  <si>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</si>
  <si>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</si>
  <si>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</si>
  <si>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</si>
  <si>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</si>
  <si>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</si>
  <si>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</si>
  <si>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</si>
  <si>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</si>
  <si>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</si>
  <si>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</si>
  <si>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</si>
  <si>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</si>
  <si>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</si>
  <si>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</si>
  <si>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</si>
  <si>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</si>
  <si>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</si>
  <si>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</si>
  <si>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</si>
  <si>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</si>
  <si>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</si>
  <si>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</si>
  <si>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</si>
  <si>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</si>
  <si>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</si>
  <si>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</si>
  <si>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</si>
  <si>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</si>
  <si>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</si>
  <si>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</si>
  <si>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</si>
  <si>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</si>
  <si>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</si>
  <si>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</si>
  <si>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</si>
  <si>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</si>
  <si>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</si>
  <si>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</si>
  <si>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</si>
  <si>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</si>
  <si>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</si>
  <si>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</si>
  <si>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</si>
  <si>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</si>
  <si>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</si>
  <si>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</si>
  <si>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</si>
  <si>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</si>
  <si>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</si>
  <si>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</si>
  <si>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</si>
  <si>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</si>
  <si>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</si>
  <si>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</si>
  <si>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</si>
  <si>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</si>
  <si>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</si>
  <si>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</si>
  <si>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</si>
  <si>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</si>
  <si>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</si>
  <si>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</si>
  <si>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</si>
  <si>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</si>
  <si>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</si>
  <si>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</si>
  <si>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</si>
  <si>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</si>
  <si>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</si>
  <si>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</si>
  <si>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</si>
  <si>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</si>
  <si>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</si>
  <si>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</si>
  <si>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</si>
  <si>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</si>
  <si>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</si>
  <si>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</si>
  <si>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</si>
  <si>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</si>
  <si>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</si>
  <si>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</si>
  <si>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</si>
  <si>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</si>
  <si>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</si>
  <si>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</si>
  <si>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</si>
  <si>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</si>
  <si>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</si>
  <si>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</si>
  <si>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</si>
  <si>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</si>
  <si>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</si>
  <si>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</si>
  <si>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</si>
  <si>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</si>
  <si>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</si>
  <si>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</si>
  <si>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</si>
  <si>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</si>
  <si>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</si>
  <si>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</si>
  <si>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</si>
  <si>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</si>
  <si>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</si>
  <si>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</si>
  <si>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</si>
  <si>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</si>
  <si>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</si>
  <si>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</si>
  <si>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</si>
  <si>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</si>
  <si>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</si>
  <si>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</si>
  <si>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</si>
  <si>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</si>
  <si>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</si>
  <si>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</si>
  <si>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</si>
  <si>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</si>
  <si>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</si>
  <si>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</si>
  <si>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</si>
  <si>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</si>
  <si>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</si>
  <si>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</si>
  <si>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</si>
  <si>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</si>
  <si>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</si>
  <si>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</si>
  <si>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</si>
  <si>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</si>
  <si>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</si>
  <si>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</si>
  <si>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</si>
  <si>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</si>
  <si>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</si>
  <si>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</si>
  <si>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</si>
  <si>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</si>
  <si>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</si>
  <si>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</si>
  <si>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</si>
  <si>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</si>
  <si>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</si>
  <si>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</si>
  <si>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</si>
  <si>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</si>
  <si>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</si>
  <si>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</si>
  <si>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</si>
  <si>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</si>
  <si>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</si>
  <si>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</si>
  <si>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</si>
  <si>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</si>
  <si>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</si>
  <si>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</si>
  <si>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</si>
  <si>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</si>
  <si>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</si>
  <si>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</si>
  <si>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</si>
  <si>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</si>
  <si>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</si>
  <si>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</si>
  <si>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</si>
  <si>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</si>
  <si>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</si>
  <si>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</si>
  <si>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</si>
  <si>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</si>
  <si>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</si>
  <si>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</si>
  <si>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</si>
  <si>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</si>
  <si>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</si>
  <si>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</si>
  <si>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</si>
  <si>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</si>
  <si>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</si>
  <si>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</si>
  <si>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</si>
  <si>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</si>
  <si>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</si>
  <si>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</si>
  <si>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</si>
  <si>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</si>
  <si>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</si>
  <si>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</si>
  <si>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</si>
  <si>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</si>
  <si>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</si>
  <si>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</si>
  <si>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</si>
  <si>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</si>
  <si>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</si>
  <si>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</si>
  <si>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</si>
  <si>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</si>
  <si>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</si>
  <si>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</si>
  <si>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</si>
  <si>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</si>
  <si>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</si>
  <si>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</si>
  <si>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</si>
  <si>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</si>
  <si>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</si>
  <si>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</si>
  <si>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</si>
  <si>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</si>
  <si>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</si>
  <si>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</si>
  <si>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</si>
  <si>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</si>
  <si>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</si>
  <si>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</si>
  <si>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</si>
  <si>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</si>
  <si>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</si>
  <si>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</si>
  <si>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</si>
  <si>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</si>
  <si>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</si>
  <si>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</si>
  <si>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</si>
  <si>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</si>
  <si>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</si>
  <si>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</si>
  <si>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</si>
  <si>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</si>
  <si>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</si>
  <si>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</si>
  <si>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</si>
  <si>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</si>
  <si>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</si>
  <si>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</si>
  <si>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</si>
  <si>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</si>
  <si>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</si>
  <si>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</si>
  <si>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</si>
  <si>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</si>
  <si>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</si>
  <si>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</si>
  <si>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</si>
  <si>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</si>
  <si>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</si>
  <si>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</si>
  <si>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</si>
  <si>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</si>
  <si>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</si>
  <si>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</si>
  <si>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</si>
  <si>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</si>
  <si>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</si>
  <si>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</si>
  <si>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</si>
  <si>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</si>
  <si>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</si>
  <si>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</si>
  <si>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</si>
  <si>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</si>
  <si>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</si>
  <si>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</si>
  <si>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</si>
  <si>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</si>
  <si>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</si>
  <si>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</si>
  <si>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</si>
  <si>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</si>
  <si>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</si>
  <si>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</si>
  <si>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</si>
  <si>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</si>
  <si>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</si>
  <si>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</si>
  <si>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</si>
  <si>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</si>
  <si>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</si>
  <si>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</si>
  <si>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</si>
  <si>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</si>
  <si>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</si>
  <si>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</si>
  <si>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</si>
  <si>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</si>
  <si>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</si>
  <si>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</si>
  <si>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</si>
  <si>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</si>
  <si>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</si>
  <si>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</si>
  <si>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</si>
  <si>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</si>
  <si>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</si>
  <si>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</si>
  <si>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</si>
  <si>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</si>
  <si>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</si>
  <si>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</si>
  <si>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</si>
  <si>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</si>
  <si>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</si>
  <si>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</si>
  <si>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</si>
  <si>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</si>
  <si>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</si>
  <si>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</si>
  <si>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</si>
  <si>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</si>
  <si>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</si>
  <si>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</si>
  <si>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</si>
  <si>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</si>
  <si>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</si>
  <si>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</si>
  <si>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</si>
  <si>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</si>
  <si>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</si>
  <si>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</si>
  <si>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</si>
  <si>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</si>
  <si>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</si>
  <si>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</si>
  <si>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</si>
  <si>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</si>
  <si>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</si>
  <si>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</si>
  <si>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</si>
  <si>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</si>
  <si>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</si>
  <si>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</si>
  <si>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</si>
  <si>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</si>
  <si>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</si>
  <si>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</si>
  <si>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</si>
  <si>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</si>
  <si>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</si>
  <si>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</si>
  <si>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</si>
  <si>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</si>
  <si>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</si>
  <si>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</si>
  <si>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</si>
  <si>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</si>
  <si>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</si>
  <si>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</si>
  <si>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</si>
  <si>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</si>
  <si>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</si>
  <si>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</si>
  <si>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</si>
  <si>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</si>
  <si>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</si>
  <si>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</si>
  <si>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</si>
  <si>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</si>
  <si>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</si>
  <si>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</si>
  <si>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</si>
  <si>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</si>
  <si>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</si>
  <si>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</si>
  <si>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</si>
  <si>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</si>
  <si>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</si>
  <si>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</si>
  <si>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</si>
  <si>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</si>
  <si>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</si>
  <si>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</si>
  <si>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</si>
  <si>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</si>
  <si>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</si>
  <si>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</si>
  <si>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</si>
  <si>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</si>
  <si>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</si>
  <si>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</si>
  <si>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</si>
  <si>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</si>
  <si>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</si>
  <si>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</si>
  <si>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</si>
  <si>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</si>
  <si>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</si>
  <si>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</si>
  <si>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</si>
  <si>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</si>
  <si>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</si>
  <si>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</si>
  <si>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</si>
  <si>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</si>
  <si>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</si>
  <si>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</si>
  <si>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</si>
  <si>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</si>
  <si>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</si>
  <si>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</si>
  <si>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</si>
  <si>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</si>
  <si>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</si>
  <si>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</si>
  <si>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</si>
  <si>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</si>
  <si>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</si>
  <si>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</si>
  <si>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</si>
  <si>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</si>
  <si>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</si>
  <si>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</si>
  <si>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</si>
  <si>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</si>
  <si>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</si>
  <si>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</si>
  <si>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</si>
  <si>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</si>
  <si>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</si>
  <si>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</si>
  <si>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</si>
  <si>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</si>
  <si>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</si>
  <si>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</si>
  <si>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</si>
  <si>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</si>
  <si>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</si>
  <si>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</si>
  <si>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</si>
  <si>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</si>
  <si>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</si>
  <si>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</si>
  <si>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</si>
  <si>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</si>
  <si>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</si>
  <si>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</si>
  <si>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</si>
  <si>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</si>
  <si>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</si>
  <si>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</si>
  <si>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</si>
  <si>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</si>
  <si>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</si>
  <si>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</si>
  <si>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</si>
  <si>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</si>
  <si>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</si>
  <si>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</si>
  <si>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</si>
  <si>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</si>
  <si>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</si>
  <si>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</si>
  <si>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</si>
  <si>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</si>
  <si>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</si>
  <si>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</si>
  <si>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</si>
  <si>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</si>
  <si>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</si>
  <si>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</si>
  <si>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</si>
  <si>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</si>
  <si>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</si>
  <si>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</si>
  <si>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</si>
  <si>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</si>
  <si>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</si>
  <si>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</si>
  <si>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</si>
  <si>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</si>
  <si>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</si>
  <si>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</si>
  <si>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</si>
  <si>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</si>
  <si>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</si>
  <si>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</si>
  <si>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</si>
  <si>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</si>
  <si>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</si>
  <si>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</si>
  <si>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</si>
  <si>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</si>
  <si>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</si>
  <si>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</si>
  <si>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</si>
  <si>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</si>
  <si>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</si>
  <si>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</si>
  <si>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</si>
  <si>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</si>
  <si>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</si>
  <si>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</si>
  <si>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</si>
  <si>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</si>
  <si>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</si>
  <si>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</si>
  <si>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</si>
  <si>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</si>
  <si>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</si>
  <si>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</si>
  <si>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</si>
  <si>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</si>
  <si>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</si>
  <si>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</si>
  <si>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</si>
  <si>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</si>
  <si>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</si>
  <si>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</si>
  <si>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</si>
  <si>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</si>
  <si>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</si>
  <si>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</si>
  <si>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</si>
  <si>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</si>
  <si>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</si>
  <si>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</si>
  <si>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</si>
  <si>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</si>
  <si>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</si>
  <si>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</si>
  <si>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</si>
  <si>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13107</t>
  </si>
  <si>
    <t>墨田区</t>
  </si>
  <si>
    <t>13107_令和3年度</t>
  </si>
  <si>
    <t>13107_令和4年度</t>
  </si>
  <si>
    <t>13110</t>
  </si>
  <si>
    <t>目黒区</t>
  </si>
  <si>
    <t>13110_令和3年度</t>
  </si>
  <si>
    <t>13110_令和4年度</t>
  </si>
  <si>
    <t>13103</t>
  </si>
  <si>
    <t>港区</t>
  </si>
  <si>
    <t>13103_令和3年度</t>
  </si>
  <si>
    <t>13103_令和4年度</t>
  </si>
  <si>
    <t>13206</t>
  </si>
  <si>
    <t>府中市</t>
  </si>
  <si>
    <t>13206_令和3年度</t>
  </si>
  <si>
    <t>13206_令和4年度</t>
  </si>
  <si>
    <t>13208</t>
  </si>
  <si>
    <t>調布市</t>
  </si>
  <si>
    <t>13208_令和3年度</t>
  </si>
  <si>
    <t>13208_令和4年度</t>
  </si>
  <si>
    <t>02426</t>
  </si>
  <si>
    <t>佐井村</t>
  </si>
  <si>
    <t>02426_令和3年度</t>
  </si>
  <si>
    <t>02426_令和4年度</t>
  </si>
  <si>
    <t>02425</t>
  </si>
  <si>
    <t>風間浦村</t>
  </si>
  <si>
    <t>02425_令和3年度</t>
  </si>
  <si>
    <t>02425_令和4年度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</si>
  <si>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</si>
  <si>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</si>
  <si>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</si>
  <si>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</si>
  <si>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</si>
  <si>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</si>
  <si>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</si>
  <si>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</si>
  <si>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</si>
  <si>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</si>
  <si>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</si>
  <si>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</si>
  <si>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</si>
  <si>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</si>
  <si>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</si>
  <si>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</si>
  <si>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</si>
  <si>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13112</t>
  </si>
  <si>
    <t>世田谷区</t>
  </si>
  <si>
    <t>13112_令和3年度</t>
  </si>
  <si>
    <t>13112_令和4年度</t>
  </si>
  <si>
    <t>13120</t>
  </si>
  <si>
    <t>練馬区</t>
  </si>
  <si>
    <t>13120_令和3年度</t>
  </si>
  <si>
    <t>13120_令和4年度</t>
  </si>
  <si>
    <t>13111</t>
  </si>
  <si>
    <t>大田区</t>
  </si>
  <si>
    <t>13111_令和3年度</t>
  </si>
  <si>
    <t>13111_令和4年度</t>
  </si>
  <si>
    <t>13121</t>
  </si>
  <si>
    <t>足立区</t>
  </si>
  <si>
    <t>13121_令和3年度</t>
  </si>
  <si>
    <t>13121_令和4年度</t>
  </si>
  <si>
    <t>13123</t>
  </si>
  <si>
    <t>江戸川区</t>
  </si>
  <si>
    <t>13123_令和3年度</t>
  </si>
  <si>
    <t>13123_令和4年度</t>
  </si>
  <si>
    <t>13115</t>
  </si>
  <si>
    <t>杉並区</t>
  </si>
  <si>
    <t>13115_令和3年度</t>
  </si>
  <si>
    <t>13115_令和4年度</t>
  </si>
  <si>
    <t>01431_令和4年度</t>
  </si>
  <si>
    <t>01431</t>
  </si>
  <si>
    <t>浦臼町</t>
  </si>
  <si>
    <t>01405_令和4年度</t>
  </si>
  <si>
    <t>01405</t>
  </si>
  <si>
    <t>積丹町</t>
  </si>
  <si>
    <t>01403_令和4年度</t>
  </si>
  <si>
    <t>01403</t>
  </si>
  <si>
    <t>泊村</t>
  </si>
  <si>
    <t>01437_令和4年度</t>
  </si>
  <si>
    <t>01437</t>
  </si>
  <si>
    <t>北竜町</t>
  </si>
  <si>
    <t>01397_令和4年度</t>
  </si>
  <si>
    <t>01397</t>
  </si>
  <si>
    <t>留寿都村</t>
  </si>
  <si>
    <t>01431_令和3年度</t>
  </si>
  <si>
    <t>01405_令和3年度</t>
  </si>
  <si>
    <t>01403_令和3年度</t>
  </si>
  <si>
    <t>01437_令和3年度</t>
  </si>
  <si>
    <t>01397_令和3年度</t>
  </si>
  <si>
    <t>13117</t>
  </si>
  <si>
    <t>北区</t>
  </si>
  <si>
    <t>13117_令和3年度</t>
  </si>
  <si>
    <t>13117_令和4年度</t>
  </si>
  <si>
    <t>13104</t>
  </si>
  <si>
    <t>新宿区</t>
  </si>
  <si>
    <t>13104_令和3年度</t>
  </si>
  <si>
    <t>13104_令和4年度</t>
  </si>
  <si>
    <t>13114</t>
  </si>
  <si>
    <t>中野区</t>
  </si>
  <si>
    <t>13114_令和3年度</t>
  </si>
  <si>
    <t>13114_令和4年度</t>
  </si>
  <si>
    <t>13116</t>
  </si>
  <si>
    <t>豊島区</t>
  </si>
  <si>
    <t>13116_令和3年度</t>
  </si>
  <si>
    <t>13116_令和4年度</t>
  </si>
  <si>
    <t>01513_令和4年度</t>
  </si>
  <si>
    <t>01513</t>
  </si>
  <si>
    <t>中頓別町</t>
  </si>
  <si>
    <t>01513_令和3年度</t>
  </si>
  <si>
    <t>13215</t>
  </si>
  <si>
    <t>国立市</t>
  </si>
  <si>
    <t>13215_令和3年度</t>
  </si>
  <si>
    <t>13215_令和4年度</t>
  </si>
  <si>
    <t>13221</t>
  </si>
  <si>
    <t>清瀬市</t>
  </si>
  <si>
    <t>13221_令和3年度</t>
  </si>
  <si>
    <t>13221_令和4年度</t>
  </si>
  <si>
    <t>13202</t>
  </si>
  <si>
    <t>立川市</t>
  </si>
  <si>
    <t>13202_令和3年度</t>
  </si>
  <si>
    <t>13202_令和4年度</t>
  </si>
  <si>
    <t>13102</t>
  </si>
  <si>
    <t>中央区</t>
  </si>
  <si>
    <t>13102_令和3年度</t>
  </si>
  <si>
    <t>13102_令和4年度</t>
  </si>
  <si>
    <t>13222</t>
  </si>
  <si>
    <t>東久留米市</t>
  </si>
  <si>
    <t>13222_令和3年度</t>
  </si>
  <si>
    <t>13222_令和4年度</t>
  </si>
  <si>
    <t>13207</t>
  </si>
  <si>
    <t>昭島市</t>
  </si>
  <si>
    <t>13207_令和3年度</t>
  </si>
  <si>
    <t>13207_令和4年度</t>
  </si>
  <si>
    <t>13303</t>
  </si>
  <si>
    <t>瑞穂町</t>
  </si>
  <si>
    <t>13303_令和3年度</t>
  </si>
  <si>
    <t>13303_令和4年度</t>
  </si>
  <si>
    <t>13205</t>
  </si>
  <si>
    <t>青梅市</t>
  </si>
  <si>
    <t>13205_令和3年度</t>
  </si>
  <si>
    <t>13205_令和4年度</t>
  </si>
  <si>
    <t>13214</t>
  </si>
  <si>
    <t>国分寺市</t>
  </si>
  <si>
    <t>13214_令和3年度</t>
  </si>
  <si>
    <t>13214_令和4年度</t>
  </si>
  <si>
    <t>13210</t>
  </si>
  <si>
    <t>小金井市</t>
  </si>
  <si>
    <t>13210_令和3年度</t>
  </si>
  <si>
    <t>13210_令和4年度</t>
  </si>
  <si>
    <t>南牧村</t>
  </si>
  <si>
    <t>13223</t>
  </si>
  <si>
    <t>武蔵村山市</t>
  </si>
  <si>
    <t>13223_令和3年度</t>
  </si>
  <si>
    <t>13223_令和4年度</t>
  </si>
  <si>
    <t>13218</t>
  </si>
  <si>
    <t>福生市</t>
  </si>
  <si>
    <t>13218_令和3年度</t>
  </si>
  <si>
    <t>13218_令和4年度</t>
  </si>
  <si>
    <t>13227</t>
  </si>
  <si>
    <t>羽村市</t>
  </si>
  <si>
    <t>13227_令和3年度</t>
  </si>
  <si>
    <t>13227_令和4年度</t>
  </si>
  <si>
    <t>13308</t>
  </si>
  <si>
    <t>奥多摩町</t>
  </si>
  <si>
    <t>13308_令和3年度</t>
  </si>
  <si>
    <t>13308_令和4年度</t>
  </si>
  <si>
    <t>13381</t>
  </si>
  <si>
    <t>三宅村</t>
  </si>
  <si>
    <t>13381_令和3年度</t>
  </si>
  <si>
    <t>13381_令和4年度</t>
  </si>
  <si>
    <t>13307</t>
  </si>
  <si>
    <t>檜原村</t>
  </si>
  <si>
    <t>13307_令和3年度</t>
  </si>
  <si>
    <t>13307_令和4年度</t>
  </si>
  <si>
    <t>13361</t>
  </si>
  <si>
    <t>大島町</t>
  </si>
  <si>
    <t>13361_令和3年度</t>
  </si>
  <si>
    <t>13361_令和4年度</t>
  </si>
  <si>
    <t>13401</t>
  </si>
  <si>
    <t>八丈町</t>
  </si>
  <si>
    <t>13401_令和3年度</t>
  </si>
  <si>
    <t>13401_令和4年度</t>
  </si>
  <si>
    <t>13421</t>
  </si>
  <si>
    <t>小笠原村</t>
  </si>
  <si>
    <t>13421_令和3年度</t>
  </si>
  <si>
    <t>13421_令和4年度</t>
  </si>
  <si>
    <t>13363</t>
  </si>
  <si>
    <t>新島村</t>
  </si>
  <si>
    <t>13363_令和3年度</t>
  </si>
  <si>
    <t>13363_令和4年度</t>
  </si>
  <si>
    <t>金山町</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</si>
  <si>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</si>
  <si>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</si>
  <si>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</si>
  <si>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</si>
  <si>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</si>
  <si>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</si>
  <si>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</si>
  <si>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</si>
  <si>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</si>
  <si>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</si>
  <si>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</si>
  <si>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</si>
  <si>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</si>
  <si>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</si>
  <si>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</si>
  <si>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</si>
  <si>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</si>
  <si>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01405_平成2年度</t>
  </si>
  <si>
    <t>01405_平成17年度</t>
  </si>
  <si>
    <t>01405_平成18年度</t>
  </si>
  <si>
    <t>01405_平成19年度</t>
  </si>
  <si>
    <t>01405_平成20年度</t>
  </si>
  <si>
    <t>01405_平成21年度</t>
  </si>
  <si>
    <t>01405_平成22年度</t>
  </si>
  <si>
    <t>01405_平成23年度</t>
  </si>
  <si>
    <t>01405_平成24年度</t>
  </si>
  <si>
    <t>01405_平成25年度</t>
  </si>
  <si>
    <t>01405_平成26年度</t>
  </si>
  <si>
    <t>01405_平成27年度</t>
  </si>
  <si>
    <t>01405_平成28年度</t>
  </si>
  <si>
    <t>01405_平成29年度</t>
  </si>
  <si>
    <t>01405_平成30年度</t>
  </si>
  <si>
    <t>01405_令和元年度</t>
  </si>
  <si>
    <t>01405_令和2年度</t>
  </si>
  <si>
    <t>13364_平成2年度</t>
  </si>
  <si>
    <t>13364</t>
  </si>
  <si>
    <t>神津島村</t>
  </si>
  <si>
    <t>13364_平成17年度</t>
  </si>
  <si>
    <t>13364_平成18年度</t>
  </si>
  <si>
    <t>13364_平成19年度</t>
  </si>
  <si>
    <t>13364_平成20年度</t>
  </si>
  <si>
    <t>13364_平成21年度</t>
  </si>
  <si>
    <t>13364_平成22年度</t>
  </si>
  <si>
    <t>13364_平成23年度</t>
  </si>
  <si>
    <t>13364_平成24年度</t>
  </si>
  <si>
    <t>13364_平成25年度</t>
  </si>
  <si>
    <t>13364_平成26年度</t>
  </si>
  <si>
    <t>13364_平成27年度</t>
  </si>
  <si>
    <t>13364_平成28年度</t>
  </si>
  <si>
    <t>13364_平成29年度</t>
  </si>
  <si>
    <t>13364_平成30年度</t>
  </si>
  <si>
    <t>13364_令和元年度</t>
  </si>
  <si>
    <t>13364_令和2年度</t>
  </si>
  <si>
    <t>13364_令和3年度</t>
  </si>
  <si>
    <t>13364_令和4年度</t>
  </si>
  <si>
    <t>44322_平成2年度</t>
  </si>
  <si>
    <t>44322</t>
  </si>
  <si>
    <t>姫島村</t>
  </si>
  <si>
    <t>44322_平成17年度</t>
  </si>
  <si>
    <t>44322_平成18年度</t>
  </si>
  <si>
    <t>44322_平成19年度</t>
  </si>
  <si>
    <t>44322_平成20年度</t>
  </si>
  <si>
    <t>44322_平成21年度</t>
  </si>
  <si>
    <t>44322_平成22年度</t>
  </si>
  <si>
    <t>44322_平成23年度</t>
  </si>
  <si>
    <t>44322_平成24年度</t>
  </si>
  <si>
    <t>44322_平成25年度</t>
  </si>
  <si>
    <t>44322_平成26年度</t>
  </si>
  <si>
    <t>44322_平成27年度</t>
  </si>
  <si>
    <t>44322_平成28年度</t>
  </si>
  <si>
    <t>44322_平成29年度</t>
  </si>
  <si>
    <t>44322_平成30年度</t>
  </si>
  <si>
    <t>44322_令和元年度</t>
  </si>
  <si>
    <t>44322_令和2年度</t>
  </si>
  <si>
    <t>44322_令和3年度</t>
  </si>
  <si>
    <t>44322_令和4年度</t>
  </si>
  <si>
    <t>07445_平成2年度</t>
  </si>
  <si>
    <t>07445</t>
  </si>
  <si>
    <t>07445_平成17年度</t>
  </si>
  <si>
    <t>07445_平成18年度</t>
  </si>
  <si>
    <t>07445_平成19年度</t>
  </si>
  <si>
    <t>07445_平成20年度</t>
  </si>
  <si>
    <t>07445_平成21年度</t>
  </si>
  <si>
    <t>07445_平成22年度</t>
  </si>
  <si>
    <t>07445_平成23年度</t>
  </si>
  <si>
    <t>07445_平成24年度</t>
  </si>
  <si>
    <t>07445_平成25年度</t>
  </si>
  <si>
    <t>07445_平成26年度</t>
  </si>
  <si>
    <t>07445_平成27年度</t>
  </si>
  <si>
    <t>07445_平成28年度</t>
  </si>
  <si>
    <t>07445_平成29年度</t>
  </si>
  <si>
    <t>07445_平成30年度</t>
  </si>
  <si>
    <t>07445_令和元年度</t>
  </si>
  <si>
    <t>07445_令和2年度</t>
  </si>
  <si>
    <t>07445_令和3年度</t>
  </si>
  <si>
    <t>07445_令和4年度</t>
  </si>
  <si>
    <t>47303_平成2年度</t>
  </si>
  <si>
    <t>47303</t>
  </si>
  <si>
    <t>東村</t>
  </si>
  <si>
    <t>47303_平成17年度</t>
  </si>
  <si>
    <t>47303_平成18年度</t>
  </si>
  <si>
    <t>47303_平成19年度</t>
  </si>
  <si>
    <t>47303_平成20年度</t>
  </si>
  <si>
    <t>47303_平成21年度</t>
  </si>
  <si>
    <t>47303_平成22年度</t>
  </si>
  <si>
    <t>47303_平成23年度</t>
  </si>
  <si>
    <t>47303_平成24年度</t>
  </si>
  <si>
    <t>47303_平成25年度</t>
  </si>
  <si>
    <t>47303_平成26年度</t>
  </si>
  <si>
    <t>47303_平成27年度</t>
  </si>
  <si>
    <t>47303_平成28年度</t>
  </si>
  <si>
    <t>47303_平成29年度</t>
  </si>
  <si>
    <t>47303_平成30年度</t>
  </si>
  <si>
    <t>47303_令和元年度</t>
  </si>
  <si>
    <t>47303_令和2年度</t>
  </si>
  <si>
    <t>47303_令和3年度</t>
  </si>
  <si>
    <t>47303_令和4年度</t>
  </si>
  <si>
    <t>02426_平成2年度</t>
  </si>
  <si>
    <t>02426_平成17年度</t>
  </si>
  <si>
    <t>02426_平成18年度</t>
  </si>
  <si>
    <t>02426_平成19年度</t>
  </si>
  <si>
    <t>02426_平成20年度</t>
  </si>
  <si>
    <t>02426_平成21年度</t>
  </si>
  <si>
    <t>02426_平成22年度</t>
  </si>
  <si>
    <t>02426_平成23年度</t>
  </si>
  <si>
    <t>02426_平成24年度</t>
  </si>
  <si>
    <t>02426_平成25年度</t>
  </si>
  <si>
    <t>02426_平成26年度</t>
  </si>
  <si>
    <t>02426_平成27年度</t>
  </si>
  <si>
    <t>02426_平成28年度</t>
  </si>
  <si>
    <t>02426_平成29年度</t>
  </si>
  <si>
    <t>02426_平成30年度</t>
  </si>
  <si>
    <t>02426_令和元年度</t>
  </si>
  <si>
    <t>02426_令和2年度</t>
  </si>
  <si>
    <t>47382_平成2年度</t>
  </si>
  <si>
    <t>47382</t>
  </si>
  <si>
    <t>与那国町</t>
  </si>
  <si>
    <t>47382_平成17年度</t>
  </si>
  <si>
    <t>47382_平成18年度</t>
  </si>
  <si>
    <t>47382_平成19年度</t>
  </si>
  <si>
    <t>47382_平成20年度</t>
  </si>
  <si>
    <t>47382_平成21年度</t>
  </si>
  <si>
    <t>47382_平成22年度</t>
  </si>
  <si>
    <t>47382_平成23年度</t>
  </si>
  <si>
    <t>47382_平成24年度</t>
  </si>
  <si>
    <t>47382_平成25年度</t>
  </si>
  <si>
    <t>47382_平成26年度</t>
  </si>
  <si>
    <t>47382_平成27年度</t>
  </si>
  <si>
    <t>47382_平成28年度</t>
  </si>
  <si>
    <t>47382_平成29年度</t>
  </si>
  <si>
    <t>47382_平成30年度</t>
  </si>
  <si>
    <t>47382_令和元年度</t>
  </si>
  <si>
    <t>47382_令和2年度</t>
  </si>
  <si>
    <t>47382_令和3年度</t>
  </si>
  <si>
    <t>47382_令和4年度</t>
  </si>
  <si>
    <t>20448_平成2年度</t>
  </si>
  <si>
    <t>20448</t>
  </si>
  <si>
    <t>生坂村</t>
  </si>
  <si>
    <t>20448_平成17年度</t>
  </si>
  <si>
    <t>20448_平成18年度</t>
  </si>
  <si>
    <t>20448_平成19年度</t>
  </si>
  <si>
    <t>20448_平成20年度</t>
  </si>
  <si>
    <t>20448_平成21年度</t>
  </si>
  <si>
    <t>20448_平成22年度</t>
  </si>
  <si>
    <t>20448_平成23年度</t>
  </si>
  <si>
    <t>20448_平成24年度</t>
  </si>
  <si>
    <t>20448_平成25年度</t>
  </si>
  <si>
    <t>20448_平成26年度</t>
  </si>
  <si>
    <t>20448_平成27年度</t>
  </si>
  <si>
    <t>20448_平成28年度</t>
  </si>
  <si>
    <t>20448_平成29年度</t>
  </si>
  <si>
    <t>20448_平成30年度</t>
  </si>
  <si>
    <t>20448_令和元年度</t>
  </si>
  <si>
    <t>20448_令和2年度</t>
  </si>
  <si>
    <t>20448_令和3年度</t>
  </si>
  <si>
    <t>20448_令和4年度</t>
  </si>
  <si>
    <t>02425_平成2年度</t>
  </si>
  <si>
    <t>02425_平成17年度</t>
  </si>
  <si>
    <t>02425_平成18年度</t>
  </si>
  <si>
    <t>02425_平成19年度</t>
  </si>
  <si>
    <t>02425_平成20年度</t>
  </si>
  <si>
    <t>02425_平成21年度</t>
  </si>
  <si>
    <t>02425_平成22年度</t>
  </si>
  <si>
    <t>02425_平成23年度</t>
  </si>
  <si>
    <t>02425_平成24年度</t>
  </si>
  <si>
    <t>02425_平成25年度</t>
  </si>
  <si>
    <t>02425_平成26年度</t>
  </si>
  <si>
    <t>02425_平成27年度</t>
  </si>
  <si>
    <t>02425_平成28年度</t>
  </si>
  <si>
    <t>02425_平成29年度</t>
  </si>
  <si>
    <t>02425_平成30年度</t>
  </si>
  <si>
    <t>02425_令和元年度</t>
  </si>
  <si>
    <t>02425_令和2年度</t>
  </si>
  <si>
    <t>01437_平成2年度</t>
  </si>
  <si>
    <t>01437_平成17年度</t>
  </si>
  <si>
    <t>01437_平成18年度</t>
  </si>
  <si>
    <t>01437_平成19年度</t>
  </si>
  <si>
    <t>01437_平成20年度</t>
  </si>
  <si>
    <t>01437_平成21年度</t>
  </si>
  <si>
    <t>01437_平成22年度</t>
  </si>
  <si>
    <t>01437_平成23年度</t>
  </si>
  <si>
    <t>01437_平成24年度</t>
  </si>
  <si>
    <t>01437_平成25年度</t>
  </si>
  <si>
    <t>01437_平成26年度</t>
  </si>
  <si>
    <t>01437_平成27年度</t>
  </si>
  <si>
    <t>01437_平成28年度</t>
  </si>
  <si>
    <t>01437_平成29年度</t>
  </si>
  <si>
    <t>01437_平成30年度</t>
  </si>
  <si>
    <t>01437_令和元年度</t>
  </si>
  <si>
    <t>01437_令和2年度</t>
  </si>
  <si>
    <t>46524_平成2年度</t>
  </si>
  <si>
    <t>46524</t>
  </si>
  <si>
    <t>宇検村</t>
  </si>
  <si>
    <t>46524_平成17年度</t>
  </si>
  <si>
    <t>46524_平成18年度</t>
  </si>
  <si>
    <t>46524_平成19年度</t>
  </si>
  <si>
    <t>46524_平成20年度</t>
  </si>
  <si>
    <t>46524_平成21年度</t>
  </si>
  <si>
    <t>46524_平成22年度</t>
  </si>
  <si>
    <t>46524_平成23年度</t>
  </si>
  <si>
    <t>46524_平成24年度</t>
  </si>
  <si>
    <t>46524_平成25年度</t>
  </si>
  <si>
    <t>46524_平成26年度</t>
  </si>
  <si>
    <t>46524_平成27年度</t>
  </si>
  <si>
    <t>46524_平成28年度</t>
  </si>
  <si>
    <t>46524_平成29年度</t>
  </si>
  <si>
    <t>46524_平成30年度</t>
  </si>
  <si>
    <t>46524_令和元年度</t>
  </si>
  <si>
    <t>46524_令和2年度</t>
  </si>
  <si>
    <t>46524_令和3年度</t>
  </si>
  <si>
    <t>46524_令和4年度</t>
  </si>
  <si>
    <t>01431_平成2年度</t>
  </si>
  <si>
    <t>01431_平成17年度</t>
  </si>
  <si>
    <t>01431_平成18年度</t>
  </si>
  <si>
    <t>01431_平成19年度</t>
  </si>
  <si>
    <t>01431_平成20年度</t>
  </si>
  <si>
    <t>01431_平成21年度</t>
  </si>
  <si>
    <t>01431_平成22年度</t>
  </si>
  <si>
    <t>01431_平成23年度</t>
  </si>
  <si>
    <t>01431_平成24年度</t>
  </si>
  <si>
    <t>01431_平成25年度</t>
  </si>
  <si>
    <t>01431_平成26年度</t>
  </si>
  <si>
    <t>01431_平成27年度</t>
  </si>
  <si>
    <t>01431_平成28年度</t>
  </si>
  <si>
    <t>01431_平成29年度</t>
  </si>
  <si>
    <t>01431_平成30年度</t>
  </si>
  <si>
    <t>01431_令和元年度</t>
  </si>
  <si>
    <t>01431_令和2年度</t>
  </si>
  <si>
    <t>20602_平成2年度</t>
  </si>
  <si>
    <t>20602</t>
  </si>
  <si>
    <t>栄村</t>
  </si>
  <si>
    <t>20602_平成17年度</t>
  </si>
  <si>
    <t>20602_平成18年度</t>
  </si>
  <si>
    <t>20602_平成19年度</t>
  </si>
  <si>
    <t>20602_平成20年度</t>
  </si>
  <si>
    <t>20602_平成21年度</t>
  </si>
  <si>
    <t>20602_平成22年度</t>
  </si>
  <si>
    <t>20602_平成23年度</t>
  </si>
  <si>
    <t>20602_平成24年度</t>
  </si>
  <si>
    <t>20602_平成25年度</t>
  </si>
  <si>
    <t>20602_平成26年度</t>
  </si>
  <si>
    <t>20602_平成27年度</t>
  </si>
  <si>
    <t>20602_平成28年度</t>
  </si>
  <si>
    <t>20602_平成29年度</t>
  </si>
  <si>
    <t>20602_平成30年度</t>
  </si>
  <si>
    <t>20602_令和元年度</t>
  </si>
  <si>
    <t>20602_令和2年度</t>
  </si>
  <si>
    <t>20602_令和3年度</t>
  </si>
  <si>
    <t>20602_令和4年度</t>
  </si>
  <si>
    <t>10367_平成2年度</t>
  </si>
  <si>
    <t>10367</t>
  </si>
  <si>
    <t>神流町</t>
  </si>
  <si>
    <t>10367_平成17年度</t>
  </si>
  <si>
    <t>10367_平成18年度</t>
  </si>
  <si>
    <t>10367_平成19年度</t>
  </si>
  <si>
    <t>10367_平成20年度</t>
  </si>
  <si>
    <t>10367_平成21年度</t>
  </si>
  <si>
    <t>10367_平成22年度</t>
  </si>
  <si>
    <t>10367_平成23年度</t>
  </si>
  <si>
    <t>10367_平成24年度</t>
  </si>
  <si>
    <t>10367_平成25年度</t>
  </si>
  <si>
    <t>10367_平成26年度</t>
  </si>
  <si>
    <t>10367_平成27年度</t>
  </si>
  <si>
    <t>10367_平成28年度</t>
  </si>
  <si>
    <t>10367_平成29年度</t>
  </si>
  <si>
    <t>10367_平成30年度</t>
  </si>
  <si>
    <t>10367_令和元年度</t>
  </si>
  <si>
    <t>10367_令和2年度</t>
  </si>
  <si>
    <t>10367_令和3年度</t>
  </si>
  <si>
    <t>10367_令和4年度</t>
  </si>
  <si>
    <t>29453_平成2年度</t>
  </si>
  <si>
    <t>29453</t>
  </si>
  <si>
    <t>東吉野村</t>
  </si>
  <si>
    <t>29453_平成17年度</t>
  </si>
  <si>
    <t>29453_平成18年度</t>
  </si>
  <si>
    <t>29453_平成19年度</t>
  </si>
  <si>
    <t>29453_平成20年度</t>
  </si>
  <si>
    <t>29453_平成21年度</t>
  </si>
  <si>
    <t>29453_平成22年度</t>
  </si>
  <si>
    <t>29453_平成23年度</t>
  </si>
  <si>
    <t>29453_平成24年度</t>
  </si>
  <si>
    <t>29453_平成25年度</t>
  </si>
  <si>
    <t>29453_平成26年度</t>
  </si>
  <si>
    <t>29453_平成27年度</t>
  </si>
  <si>
    <t>29453_平成28年度</t>
  </si>
  <si>
    <t>29453_平成29年度</t>
  </si>
  <si>
    <t>29453_平成30年度</t>
  </si>
  <si>
    <t>29453_令和元年度</t>
  </si>
  <si>
    <t>29453_令和2年度</t>
  </si>
  <si>
    <t>29453_令和3年度</t>
  </si>
  <si>
    <t>29453_令和4年度</t>
  </si>
  <si>
    <t>10383_平成2年度</t>
  </si>
  <si>
    <t>10383</t>
  </si>
  <si>
    <t>10383_平成17年度</t>
  </si>
  <si>
    <t>10383_平成18年度</t>
  </si>
  <si>
    <t>10383_平成19年度</t>
  </si>
  <si>
    <t>10383_平成20年度</t>
  </si>
  <si>
    <t>10383_平成21年度</t>
  </si>
  <si>
    <t>10383_平成22年度</t>
  </si>
  <si>
    <t>10383_平成23年度</t>
  </si>
  <si>
    <t>10383_平成24年度</t>
  </si>
  <si>
    <t>10383_平成25年度</t>
  </si>
  <si>
    <t>10383_平成26年度</t>
  </si>
  <si>
    <t>10383_平成27年度</t>
  </si>
  <si>
    <t>10383_平成28年度</t>
  </si>
  <si>
    <t>10383_平成29年度</t>
  </si>
  <si>
    <t>10383_平成30年度</t>
  </si>
  <si>
    <t>10383_令和元年度</t>
  </si>
  <si>
    <t>10383_令和2年度</t>
  </si>
  <si>
    <t>10383_令和3年度</t>
  </si>
  <si>
    <t>10383_令和4年度</t>
  </si>
  <si>
    <t>01513_平成2年度</t>
  </si>
  <si>
    <t>01513_平成17年度</t>
  </si>
  <si>
    <t>01513_平成18年度</t>
  </si>
  <si>
    <t>01513_平成19年度</t>
  </si>
  <si>
    <t>01513_平成20年度</t>
  </si>
  <si>
    <t>01513_平成21年度</t>
  </si>
  <si>
    <t>01513_平成22年度</t>
  </si>
  <si>
    <t>01513_平成23年度</t>
  </si>
  <si>
    <t>01513_平成24年度</t>
  </si>
  <si>
    <t>01513_平成25年度</t>
  </si>
  <si>
    <t>01513_平成26年度</t>
  </si>
  <si>
    <t>01513_平成27年度</t>
  </si>
  <si>
    <t>01513_平成28年度</t>
  </si>
  <si>
    <t>01513_平成29年度</t>
  </si>
  <si>
    <t>01513_平成30年度</t>
  </si>
  <si>
    <t>01513_令和元年度</t>
  </si>
  <si>
    <t>01513_令和2年度</t>
  </si>
  <si>
    <t>19422_平成2年度</t>
  </si>
  <si>
    <t>19422</t>
  </si>
  <si>
    <t>道志村</t>
  </si>
  <si>
    <t>19422_平成17年度</t>
  </si>
  <si>
    <t>19422_平成18年度</t>
  </si>
  <si>
    <t>19422_平成19年度</t>
  </si>
  <si>
    <t>19422_平成20年度</t>
  </si>
  <si>
    <t>19422_平成21年度</t>
  </si>
  <si>
    <t>19422_平成22年度</t>
  </si>
  <si>
    <t>19422_平成23年度</t>
  </si>
  <si>
    <t>19422_平成24年度</t>
  </si>
  <si>
    <t>19422_平成25年度</t>
  </si>
  <si>
    <t>19422_平成26年度</t>
  </si>
  <si>
    <t>19422_平成27年度</t>
  </si>
  <si>
    <t>19422_平成28年度</t>
  </si>
  <si>
    <t>19422_平成29年度</t>
  </si>
  <si>
    <t>19422_平成30年度</t>
  </si>
  <si>
    <t>19422_令和元年度</t>
  </si>
  <si>
    <t>19422_令和2年度</t>
  </si>
  <si>
    <t>19422_令和3年度</t>
  </si>
  <si>
    <t>19422_令和4年度</t>
  </si>
  <si>
    <t>20414_平成2年度</t>
  </si>
  <si>
    <t>20414</t>
  </si>
  <si>
    <t>泰阜村</t>
  </si>
  <si>
    <t>20414_平成17年度</t>
  </si>
  <si>
    <t>20414_平成18年度</t>
  </si>
  <si>
    <t>20414_平成19年度</t>
  </si>
  <si>
    <t>20414_平成20年度</t>
  </si>
  <si>
    <t>20414_平成21年度</t>
  </si>
  <si>
    <t>20414_平成22年度</t>
  </si>
  <si>
    <t>20414_平成23年度</t>
  </si>
  <si>
    <t>20414_平成24年度</t>
  </si>
  <si>
    <t>20414_平成25年度</t>
  </si>
  <si>
    <t>20414_平成26年度</t>
  </si>
  <si>
    <t>20414_平成27年度</t>
  </si>
  <si>
    <t>20414_平成28年度</t>
  </si>
  <si>
    <t>20414_平成29年度</t>
  </si>
  <si>
    <t>20414_平成30年度</t>
  </si>
  <si>
    <t>20414_令和元年度</t>
  </si>
  <si>
    <t>20414_令和2年度</t>
  </si>
  <si>
    <t>20414_令和3年度</t>
  </si>
  <si>
    <t>20414_令和4年度</t>
  </si>
  <si>
    <t>21604_平成2年度</t>
  </si>
  <si>
    <t>21604</t>
  </si>
  <si>
    <t>白川村</t>
  </si>
  <si>
    <t>21604_平成17年度</t>
  </si>
  <si>
    <t>21604_平成18年度</t>
  </si>
  <si>
    <t>21604_平成19年度</t>
  </si>
  <si>
    <t>21604_平成20年度</t>
  </si>
  <si>
    <t>21604_平成21年度</t>
  </si>
  <si>
    <t>21604_平成22年度</t>
  </si>
  <si>
    <t>21604_平成23年度</t>
  </si>
  <si>
    <t>21604_平成24年度</t>
  </si>
  <si>
    <t>21604_平成25年度</t>
  </si>
  <si>
    <t>21604_平成26年度</t>
  </si>
  <si>
    <t>21604_平成27年度</t>
  </si>
  <si>
    <t>21604_平成28年度</t>
  </si>
  <si>
    <t>21604_平成29年度</t>
  </si>
  <si>
    <t>21604_平成30年度</t>
  </si>
  <si>
    <t>21604_令和元年度</t>
  </si>
  <si>
    <t>21604_令和2年度</t>
  </si>
  <si>
    <t>21604_令和3年度</t>
  </si>
  <si>
    <t>21604_令和4年度</t>
  </si>
  <si>
    <t>45429_平成2年度</t>
  </si>
  <si>
    <t>45429</t>
  </si>
  <si>
    <t>諸塚村</t>
  </si>
  <si>
    <t>45429_平成17年度</t>
  </si>
  <si>
    <t>45429_平成18年度</t>
  </si>
  <si>
    <t>45429_平成19年度</t>
  </si>
  <si>
    <t>45429_平成20年度</t>
  </si>
  <si>
    <t>45429_平成21年度</t>
  </si>
  <si>
    <t>45429_平成22年度</t>
  </si>
  <si>
    <t>45429_平成23年度</t>
  </si>
  <si>
    <t>45429_平成24年度</t>
  </si>
  <si>
    <t>45429_平成25年度</t>
  </si>
  <si>
    <t>45429_平成26年度</t>
  </si>
  <si>
    <t>45429_平成27年度</t>
  </si>
  <si>
    <t>45429_平成28年度</t>
  </si>
  <si>
    <t>45429_平成29年度</t>
  </si>
  <si>
    <t>45429_平成30年度</t>
  </si>
  <si>
    <t>45429_令和元年度</t>
  </si>
  <si>
    <t>45429_令和2年度</t>
  </si>
  <si>
    <t>45429_令和3年度</t>
  </si>
  <si>
    <t>45429_令和4年度</t>
  </si>
  <si>
    <t>01403_平成2年度</t>
  </si>
  <si>
    <t>01403_平成17年度</t>
  </si>
  <si>
    <t>01403_平成18年度</t>
  </si>
  <si>
    <t>01403_平成19年度</t>
  </si>
  <si>
    <t>01403_平成20年度</t>
  </si>
  <si>
    <t>01403_平成21年度</t>
  </si>
  <si>
    <t>01403_平成22年度</t>
  </si>
  <si>
    <t>01403_平成23年度</t>
  </si>
  <si>
    <t>01403_平成24年度</t>
  </si>
  <si>
    <t>01403_平成25年度</t>
  </si>
  <si>
    <t>01403_平成26年度</t>
  </si>
  <si>
    <t>01403_平成27年度</t>
  </si>
  <si>
    <t>01403_平成28年度</t>
  </si>
  <si>
    <t>01403_平成29年度</t>
  </si>
  <si>
    <t>01403_平成30年度</t>
  </si>
  <si>
    <t>01403_令和元年度</t>
  </si>
  <si>
    <t>01403_令和2年度</t>
  </si>
  <si>
    <t>29386_平成2年度</t>
  </si>
  <si>
    <t>29386</t>
  </si>
  <si>
    <t>御杖村</t>
  </si>
  <si>
    <t>29386_平成17年度</t>
  </si>
  <si>
    <t>29386_平成18年度</t>
  </si>
  <si>
    <t>29386_平成19年度</t>
  </si>
  <si>
    <t>29386_平成20年度</t>
  </si>
  <si>
    <t>29386_平成21年度</t>
  </si>
  <si>
    <t>29386_平成22年度</t>
  </si>
  <si>
    <t>29386_平成23年度</t>
  </si>
  <si>
    <t>29386_平成24年度</t>
  </si>
  <si>
    <t>29386_平成25年度</t>
  </si>
  <si>
    <t>29386_平成26年度</t>
  </si>
  <si>
    <t>29386_平成27年度</t>
  </si>
  <si>
    <t>29386_平成28年度</t>
  </si>
  <si>
    <t>29386_平成29年度</t>
  </si>
  <si>
    <t>29386_平成30年度</t>
  </si>
  <si>
    <t>29386_令和元年度</t>
  </si>
  <si>
    <t>29386_令和2年度</t>
  </si>
  <si>
    <t>29386_令和3年度</t>
  </si>
  <si>
    <t>29386_令和4年度</t>
  </si>
  <si>
    <t>39427_平成2年度</t>
  </si>
  <si>
    <t>39427</t>
  </si>
  <si>
    <t>三原村</t>
  </si>
  <si>
    <t>39427_平成17年度</t>
  </si>
  <si>
    <t>39427_平成18年度</t>
  </si>
  <si>
    <t>39427_平成19年度</t>
  </si>
  <si>
    <t>39427_平成20年度</t>
  </si>
  <si>
    <t>39427_平成21年度</t>
  </si>
  <si>
    <t>39427_平成22年度</t>
  </si>
  <si>
    <t>39427_平成23年度</t>
  </si>
  <si>
    <t>39427_平成24年度</t>
  </si>
  <si>
    <t>39427_平成25年度</t>
  </si>
  <si>
    <t>39427_平成26年度</t>
  </si>
  <si>
    <t>39427_平成27年度</t>
  </si>
  <si>
    <t>39427_平成28年度</t>
  </si>
  <si>
    <t>39427_平成29年度</t>
  </si>
  <si>
    <t>39427_平成30年度</t>
  </si>
  <si>
    <t>39427_令和元年度</t>
  </si>
  <si>
    <t>39427_令和2年度</t>
  </si>
  <si>
    <t>39427_令和3年度</t>
  </si>
  <si>
    <t>39427_令和4年度</t>
  </si>
  <si>
    <t>36302_平成2年度</t>
  </si>
  <si>
    <t>36302</t>
  </si>
  <si>
    <t>上勝町</t>
  </si>
  <si>
    <t>36302_平成17年度</t>
  </si>
  <si>
    <t>36302_平成18年度</t>
  </si>
  <si>
    <t>36302_平成19年度</t>
  </si>
  <si>
    <t>36302_平成20年度</t>
  </si>
  <si>
    <t>36302_平成21年度</t>
  </si>
  <si>
    <t>36302_平成22年度</t>
  </si>
  <si>
    <t>36302_平成23年度</t>
  </si>
  <si>
    <t>36302_平成24年度</t>
  </si>
  <si>
    <t>36302_平成25年度</t>
  </si>
  <si>
    <t>36302_平成26年度</t>
  </si>
  <si>
    <t>36302_平成27年度</t>
  </si>
  <si>
    <t>36302_平成28年度</t>
  </si>
  <si>
    <t>36302_平成29年度</t>
  </si>
  <si>
    <t>36302_平成30年度</t>
  </si>
  <si>
    <t>36302_令和元年度</t>
  </si>
  <si>
    <t>36302_令和2年度</t>
  </si>
  <si>
    <t>36302_令和3年度</t>
  </si>
  <si>
    <t>36302_令和4年度</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</si>
  <si>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</si>
  <si>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</si>
  <si>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</si>
  <si>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</si>
  <si>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</si>
  <si>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</si>
  <si>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</si>
  <si>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</si>
  <si>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</si>
  <si>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</si>
  <si>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</si>
  <si>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</si>
  <si>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</si>
  <si>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</si>
  <si>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</si>
  <si>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</si>
  <si>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</si>
  <si>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</si>
  <si>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</si>
  <si>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</si>
  <si>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</si>
  <si>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46523_平成2年度</t>
  </si>
  <si>
    <t>46523</t>
  </si>
  <si>
    <t>大和村</t>
  </si>
  <si>
    <t>46523_平成17年度</t>
  </si>
  <si>
    <t>46523_平成18年度</t>
  </si>
  <si>
    <t>46523_平成19年度</t>
  </si>
  <si>
    <t>46523_平成20年度</t>
  </si>
  <si>
    <t>46523_平成21年度</t>
  </si>
  <si>
    <t>46523_平成22年度</t>
  </si>
  <si>
    <t>46523_平成23年度</t>
  </si>
  <si>
    <t>46523_平成24年度</t>
  </si>
  <si>
    <t>46523_平成25年度</t>
  </si>
  <si>
    <t>46523_平成26年度</t>
  </si>
  <si>
    <t>46523_平成27年度</t>
  </si>
  <si>
    <t>46523_平成28年度</t>
  </si>
  <si>
    <t>46523_平成29年度</t>
  </si>
  <si>
    <t>46523_平成30年度</t>
  </si>
  <si>
    <t>46523_令和元年度</t>
  </si>
  <si>
    <t>46523_令和2年度</t>
  </si>
  <si>
    <t>46523_令和3年度</t>
  </si>
  <si>
    <t>46523_令和4年度</t>
  </si>
  <si>
    <t>43425_平成2年度</t>
  </si>
  <si>
    <t>43425</t>
  </si>
  <si>
    <t>産山村</t>
  </si>
  <si>
    <t>43425_平成17年度</t>
  </si>
  <si>
    <t>43425_平成18年度</t>
  </si>
  <si>
    <t>43425_平成19年度</t>
  </si>
  <si>
    <t>43425_平成20年度</t>
  </si>
  <si>
    <t>43425_平成21年度</t>
  </si>
  <si>
    <t>43425_平成22年度</t>
  </si>
  <si>
    <t>43425_平成23年度</t>
  </si>
  <si>
    <t>43425_平成24年度</t>
  </si>
  <si>
    <t>43425_平成25年度</t>
  </si>
  <si>
    <t>43425_平成26年度</t>
  </si>
  <si>
    <t>43425_平成27年度</t>
  </si>
  <si>
    <t>43425_平成28年度</t>
  </si>
  <si>
    <t>43425_平成29年度</t>
  </si>
  <si>
    <t>43425_平成30年度</t>
  </si>
  <si>
    <t>43425_令和元年度</t>
  </si>
  <si>
    <t>43425_令和2年度</t>
  </si>
  <si>
    <t>43425_令和3年度</t>
  </si>
  <si>
    <t>43425_令和4年度</t>
  </si>
  <si>
    <t>13362</t>
  </si>
  <si>
    <t>利島村</t>
  </si>
  <si>
    <t>13362_令和3年度</t>
  </si>
  <si>
    <t>13362_令和4年度</t>
  </si>
  <si>
    <t>13382</t>
  </si>
  <si>
    <t>御蔵島村</t>
  </si>
  <si>
    <t>13382_令和3年度</t>
  </si>
  <si>
    <t>13382_令和4年度</t>
  </si>
  <si>
    <t>13402</t>
  </si>
  <si>
    <t>青ヶ島村</t>
  </si>
  <si>
    <t>13402_令和3年度</t>
  </si>
  <si>
    <t>13402_令和4年度</t>
  </si>
  <si>
    <t>13105</t>
  </si>
  <si>
    <t>文京区</t>
  </si>
  <si>
    <t>13105_令和3年度</t>
  </si>
  <si>
    <t>13105_令和4年度</t>
  </si>
  <si>
    <t>13113</t>
  </si>
  <si>
    <t>渋谷区</t>
  </si>
  <si>
    <t>13113_令和3年度</t>
  </si>
  <si>
    <t>13113_令和4年度</t>
  </si>
  <si>
    <t>13118</t>
  </si>
  <si>
    <t>荒川区</t>
  </si>
  <si>
    <t>13118_令和3年度</t>
  </si>
  <si>
    <t>13118_令和4年度</t>
  </si>
  <si>
    <t>13106</t>
  </si>
  <si>
    <t>台東区</t>
  </si>
  <si>
    <t>13106_令和3年度</t>
  </si>
  <si>
    <t>13106_令和4年度</t>
  </si>
  <si>
    <t>13229</t>
  </si>
  <si>
    <t>西東京市</t>
  </si>
  <si>
    <t>13229_令和3年度</t>
  </si>
  <si>
    <t>13229_令和4年度</t>
  </si>
  <si>
    <t>13211</t>
  </si>
  <si>
    <t>小平市</t>
  </si>
  <si>
    <t>13211_令和3年度</t>
  </si>
  <si>
    <t>13211_令和4年度</t>
  </si>
  <si>
    <t>13204</t>
  </si>
  <si>
    <t>三鷹市</t>
  </si>
  <si>
    <t>13204_令和3年度</t>
  </si>
  <si>
    <t>13204_令和4年度</t>
  </si>
  <si>
    <t>13212</t>
  </si>
  <si>
    <t>日野市</t>
  </si>
  <si>
    <t>13212_令和3年度</t>
  </si>
  <si>
    <t>13212_令和4年度</t>
  </si>
  <si>
    <t>13305</t>
  </si>
  <si>
    <t>日の出町</t>
  </si>
  <si>
    <t>13305_令和3年度</t>
  </si>
  <si>
    <t>13305_令和4年度</t>
  </si>
  <si>
    <t>13225</t>
  </si>
  <si>
    <t>稲城市</t>
  </si>
  <si>
    <t>13225_令和3年度</t>
  </si>
  <si>
    <t>13225_令和4年度</t>
  </si>
  <si>
    <t>13220</t>
  </si>
  <si>
    <t>東大和市</t>
  </si>
  <si>
    <t>13220_令和3年度</t>
  </si>
  <si>
    <t>13220_令和4年度</t>
  </si>
  <si>
    <t>13219</t>
  </si>
  <si>
    <t>狛江市</t>
  </si>
  <si>
    <t>13219_令和3年度</t>
  </si>
  <si>
    <t>13219_令和4年度</t>
  </si>
  <si>
    <t>13228</t>
  </si>
  <si>
    <t>あきる野市</t>
  </si>
  <si>
    <t>13228_令和3年度</t>
  </si>
  <si>
    <t>13228_令和4年度</t>
  </si>
  <si>
    <t>13101</t>
  </si>
  <si>
    <t>千代田区</t>
  </si>
  <si>
    <t>13101_令和3年度</t>
  </si>
  <si>
    <t>13101_令和4年度</t>
  </si>
  <si>
    <t>13213</t>
  </si>
  <si>
    <t>東村山市</t>
  </si>
  <si>
    <t>13213_令和3年度</t>
  </si>
  <si>
    <t>13213_令和4年度</t>
  </si>
  <si>
    <t>13224</t>
  </si>
  <si>
    <t>多摩市</t>
  </si>
  <si>
    <t>13224_令和3年度</t>
  </si>
  <si>
    <t>13224_令和4年度</t>
  </si>
  <si>
    <t>13203</t>
  </si>
  <si>
    <t>武蔵野市</t>
  </si>
  <si>
    <t>13203_令和3年度</t>
  </si>
  <si>
    <t>13203_令和4年度</t>
  </si>
  <si>
    <t>13119</t>
  </si>
  <si>
    <t>板橋区</t>
  </si>
  <si>
    <t>13119_令和3年度</t>
  </si>
  <si>
    <t>13119_令和4年度</t>
  </si>
  <si>
    <t>13201</t>
  </si>
  <si>
    <t>八王子市</t>
  </si>
  <si>
    <t>13201_令和3年度</t>
  </si>
  <si>
    <t>13201_令和4年度</t>
  </si>
  <si>
    <t>13108</t>
  </si>
  <si>
    <t>江東区</t>
  </si>
  <si>
    <t>13108_令和3年度</t>
  </si>
  <si>
    <t>13108_令和4年度</t>
  </si>
  <si>
    <t>13122</t>
  </si>
  <si>
    <t>葛飾区</t>
  </si>
  <si>
    <t>13122_令和3年度</t>
  </si>
  <si>
    <t>13122_令和4年度</t>
  </si>
  <si>
    <t>13209</t>
  </si>
  <si>
    <t>町田市</t>
  </si>
  <si>
    <t>13209_令和3年度</t>
  </si>
  <si>
    <t>13209_令和4年度</t>
  </si>
  <si>
    <t>13109</t>
  </si>
  <si>
    <t>品川区</t>
  </si>
  <si>
    <t>13109_令和3年度</t>
  </si>
  <si>
    <t>13109_令和4年度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</si>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</sst>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0.31850821904000004</c:v>
                </c:pt>
                <c:pt idx="1">
                  <c:v>0.31672822843999993</c:v>
                </c:pt>
                <c:pt idx="2">
                  <c:v>0.30352628530700004</c:v>
                </c:pt>
                <c:pt idx="3">
                  <c:v>0.26497314080000001</c:v>
                </c:pt>
                <c:pt idx="4">
                  <c:v>0.29507776831780003</c:v>
                </c:pt>
                <c:pt idx="5">
                  <c:v>0.30952652855999996</c:v>
                </c:pt>
                <c:pt idx="6">
                  <c:v>6.9819387582E-2</c:v>
                </c:pt>
                <c:pt idx="7">
                  <c:v>0.1197989496</c:v>
                </c:pt>
                <c:pt idx="8">
                  <c:v>0.3192051346</c:v>
                </c:pt>
                <c:pt idx="9">
                  <c:v>0.22484121299999996</c:v>
                </c:pt>
                <c:pt idx="10">
                  <c:v>0.13037256791999999</c:v>
                </c:pt>
                <c:pt idx="11">
                  <c:v>0.19277375400000002</c:v>
                </c:pt>
                <c:pt idx="12">
                  <c:v>0.41742297</c:v>
                </c:pt>
                <c:pt idx="13">
                  <c:v>0.42423633900000002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10.423176887817769</c:v>
                </c:pt>
                <c:pt idx="1">
                  <c:v>10.342003995377516</c:v>
                </c:pt>
                <c:pt idx="2">
                  <c:v>11.42619463688326</c:v>
                </c:pt>
                <c:pt idx="3">
                  <c:v>9.826326107851159</c:v>
                </c:pt>
                <c:pt idx="4">
                  <c:v>11.218350408940275</c:v>
                </c:pt>
                <c:pt idx="5">
                  <c:v>10.664572987346949</c:v>
                </c:pt>
                <c:pt idx="6">
                  <c:v>11.574568429276514</c:v>
                </c:pt>
                <c:pt idx="7">
                  <c:v>11.107351380664335</c:v>
                </c:pt>
                <c:pt idx="8">
                  <c:v>11.566760882185442</c:v>
                </c:pt>
                <c:pt idx="9">
                  <c:v>11.531401499731276</c:v>
                </c:pt>
                <c:pt idx="10">
                  <c:v>10.094859582291136</c:v>
                </c:pt>
                <c:pt idx="11">
                  <c:v>10.495379948090122</c:v>
                </c:pt>
                <c:pt idx="12">
                  <c:v>10.817317126636912</c:v>
                </c:pt>
                <c:pt idx="13">
                  <c:v>11.233071680500384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2.2914337076558615</c:v>
                </c:pt>
                <c:pt idx="1">
                  <c:v>2.1260006795192727</c:v>
                </c:pt>
                <c:pt idx="2">
                  <c:v>2.1654055175292775</c:v>
                </c:pt>
                <c:pt idx="3">
                  <c:v>2.4399555000322968</c:v>
                </c:pt>
                <c:pt idx="4">
                  <c:v>2.6284380651005379</c:v>
                </c:pt>
                <c:pt idx="5">
                  <c:v>2.5743520184968038</c:v>
                </c:pt>
                <c:pt idx="6">
                  <c:v>2.3201927542601606</c:v>
                </c:pt>
                <c:pt idx="7">
                  <c:v>2.341616793433388</c:v>
                </c:pt>
                <c:pt idx="8">
                  <c:v>2.2487344798247464</c:v>
                </c:pt>
                <c:pt idx="9">
                  <c:v>2.301825084413347</c:v>
                </c:pt>
                <c:pt idx="10">
                  <c:v>2.2337984163551048</c:v>
                </c:pt>
                <c:pt idx="11">
                  <c:v>2.1173299646707182</c:v>
                </c:pt>
                <c:pt idx="12">
                  <c:v>2.1141763188923806</c:v>
                </c:pt>
                <c:pt idx="13">
                  <c:v>2.0433238120867636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3.4855118266251108</c:v>
                </c:pt>
                <c:pt idx="1">
                  <c:v>3.0195569032599954</c:v>
                </c:pt>
                <c:pt idx="2">
                  <c:v>3.0546825691890644</c:v>
                </c:pt>
                <c:pt idx="3">
                  <c:v>3.8843986356869236</c:v>
                </c:pt>
                <c:pt idx="4">
                  <c:v>4.0899374833626663</c:v>
                </c:pt>
                <c:pt idx="5">
                  <c:v>4.3517727860778699</c:v>
                </c:pt>
                <c:pt idx="6">
                  <c:v>3.4804192390452333</c:v>
                </c:pt>
                <c:pt idx="7">
                  <c:v>3.7029551899175916</c:v>
                </c:pt>
                <c:pt idx="8">
                  <c:v>2.8522301904261309</c:v>
                </c:pt>
                <c:pt idx="9">
                  <c:v>2.8615078575950688</c:v>
                </c:pt>
                <c:pt idx="10">
                  <c:v>2.8396889056611796</c:v>
                </c:pt>
                <c:pt idx="11">
                  <c:v>2.747525601070433</c:v>
                </c:pt>
                <c:pt idx="12">
                  <c:v>2.5178989699689267</c:v>
                </c:pt>
                <c:pt idx="13">
                  <c:v>2.7447419539283491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0.28766536322254016</c:v>
                </c:pt>
                <c:pt idx="1">
                  <c:v>0.45699131434605078</c:v>
                </c:pt>
                <c:pt idx="2">
                  <c:v>0.41800816040189526</c:v>
                </c:pt>
                <c:pt idx="3">
                  <c:v>0.34870337426193293</c:v>
                </c:pt>
                <c:pt idx="4">
                  <c:v>0.51146870366498653</c:v>
                </c:pt>
                <c:pt idx="5">
                  <c:v>0.46785732304840078</c:v>
                </c:pt>
                <c:pt idx="6">
                  <c:v>0.47516191834229365</c:v>
                </c:pt>
                <c:pt idx="7">
                  <c:v>0.35080136297965697</c:v>
                </c:pt>
                <c:pt idx="8">
                  <c:v>0.50996485497952415</c:v>
                </c:pt>
                <c:pt idx="9">
                  <c:v>0.50009297528081542</c:v>
                </c:pt>
                <c:pt idx="10">
                  <c:v>0.34750496932132913</c:v>
                </c:pt>
                <c:pt idx="11">
                  <c:v>0.31468709726493943</c:v>
                </c:pt>
                <c:pt idx="12">
                  <c:v>0.28345145496965435</c:v>
                </c:pt>
                <c:pt idx="13">
                  <c:v>0.32465002408261318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590</c:v>
                </c:pt>
                <c:pt idx="1">
                  <c:v>601</c:v>
                </c:pt>
                <c:pt idx="2">
                  <c:v>615</c:v>
                </c:pt>
                <c:pt idx="3">
                  <c:v>605</c:v>
                </c:pt>
                <c:pt idx="4">
                  <c:v>630</c:v>
                </c:pt>
                <c:pt idx="5">
                  <c:v>672</c:v>
                </c:pt>
                <c:pt idx="6">
                  <c:v>687</c:v>
                </c:pt>
                <c:pt idx="7">
                  <c:v>707</c:v>
                </c:pt>
                <c:pt idx="8">
                  <c:v>729</c:v>
                </c:pt>
                <c:pt idx="9">
                  <c:v>748</c:v>
                </c:pt>
                <c:pt idx="10">
                  <c:v>766</c:v>
                </c:pt>
                <c:pt idx="11">
                  <c:v>768</c:v>
                </c:pt>
                <c:pt idx="12">
                  <c:v>787</c:v>
                </c:pt>
                <c:pt idx="13">
                  <c:v>781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974</c:v>
                </c:pt>
                <c:pt idx="1">
                  <c:v>943</c:v>
                </c:pt>
                <c:pt idx="2">
                  <c:v>923</c:v>
                </c:pt>
                <c:pt idx="3">
                  <c:v>805</c:v>
                </c:pt>
                <c:pt idx="4">
                  <c:v>812</c:v>
                </c:pt>
                <c:pt idx="5">
                  <c:v>874</c:v>
                </c:pt>
                <c:pt idx="6">
                  <c:v>863</c:v>
                </c:pt>
                <c:pt idx="7">
                  <c:v>854</c:v>
                </c:pt>
                <c:pt idx="8">
                  <c:v>952</c:v>
                </c:pt>
                <c:pt idx="9">
                  <c:v>943</c:v>
                </c:pt>
                <c:pt idx="10">
                  <c:v>934</c:v>
                </c:pt>
                <c:pt idx="11">
                  <c:v>818</c:v>
                </c:pt>
                <c:pt idx="12">
                  <c:v>923</c:v>
                </c:pt>
                <c:pt idx="13">
                  <c:v>901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839</c:v>
                </c:pt>
                <c:pt idx="1">
                  <c:v>853</c:v>
                </c:pt>
                <c:pt idx="2">
                  <c:v>857</c:v>
                </c:pt>
                <c:pt idx="3">
                  <c:v>836</c:v>
                </c:pt>
                <c:pt idx="4">
                  <c:v>853</c:v>
                </c:pt>
                <c:pt idx="5">
                  <c:v>869</c:v>
                </c:pt>
                <c:pt idx="6">
                  <c:v>873</c:v>
                </c:pt>
                <c:pt idx="7">
                  <c:v>885</c:v>
                </c:pt>
                <c:pt idx="8">
                  <c:v>896</c:v>
                </c:pt>
                <c:pt idx="9">
                  <c:v>899</c:v>
                </c:pt>
                <c:pt idx="10">
                  <c:v>917</c:v>
                </c:pt>
                <c:pt idx="11">
                  <c:v>928</c:v>
                </c:pt>
                <c:pt idx="12">
                  <c:v>922</c:v>
                </c:pt>
                <c:pt idx="13">
                  <c:v>930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153</c:v>
                </c:pt>
                <c:pt idx="1">
                  <c:v>158</c:v>
                </c:pt>
                <c:pt idx="2">
                  <c:v>158</c:v>
                </c:pt>
                <c:pt idx="3">
                  <c:v>158</c:v>
                </c:pt>
                <c:pt idx="4">
                  <c:v>158</c:v>
                </c:pt>
                <c:pt idx="5">
                  <c:v>158</c:v>
                </c:pt>
                <c:pt idx="6">
                  <c:v>168</c:v>
                </c:pt>
                <c:pt idx="7">
                  <c:v>168</c:v>
                </c:pt>
                <c:pt idx="8">
                  <c:v>168</c:v>
                </c:pt>
                <c:pt idx="9">
                  <c:v>168</c:v>
                </c:pt>
                <c:pt idx="10">
                  <c:v>168</c:v>
                </c:pt>
                <c:pt idx="11">
                  <c:v>168</c:v>
                </c:pt>
                <c:pt idx="12">
                  <c:v>150</c:v>
                </c:pt>
                <c:pt idx="13">
                  <c:v>150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0</c:v>
                </c:pt>
                <c:pt idx="1">
                  <c:v>2.4624000000000001</c:v>
                </c:pt>
                <c:pt idx="2">
                  <c:v>2.4695999999999998</c:v>
                </c:pt>
                <c:pt idx="3">
                  <c:v>0</c:v>
                </c:pt>
                <c:pt idx="4">
                  <c:v>2.2408000000000001</c:v>
                </c:pt>
                <c:pt idx="5">
                  <c:v>2.2166999999999999</c:v>
                </c:pt>
                <c:pt idx="6">
                  <c:v>2.1576</c:v>
                </c:pt>
                <c:pt idx="7">
                  <c:v>0</c:v>
                </c:pt>
                <c:pt idx="8">
                  <c:v>2.3412000000000002</c:v>
                </c:pt>
                <c:pt idx="9">
                  <c:v>2.2195</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0.443</c:v>
                </c:pt>
                <c:pt idx="1">
                  <c:v>0.39700000000000002</c:v>
                </c:pt>
                <c:pt idx="2">
                  <c:v>0.40300000000000002</c:v>
                </c:pt>
                <c:pt idx="3">
                  <c:v>0.438</c:v>
                </c:pt>
                <c:pt idx="4">
                  <c:v>0.4</c:v>
                </c:pt>
                <c:pt idx="5">
                  <c:v>0.53700000000000003</c:v>
                </c:pt>
                <c:pt idx="6">
                  <c:v>0.45300000000000001</c:v>
                </c:pt>
                <c:pt idx="7">
                  <c:v>0.41799999999999998</c:v>
                </c:pt>
                <c:pt idx="8">
                  <c:v>0.42699999999999999</c:v>
                </c:pt>
                <c:pt idx="9">
                  <c:v>0.376</c:v>
                </c:pt>
                <c:pt idx="10">
                  <c:v>0.443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0.443</c:v>
                </c:pt>
                <c:pt idx="1">
                  <c:v>0.39700000000000002</c:v>
                </c:pt>
                <c:pt idx="2">
                  <c:v>0.40300000000000002</c:v>
                </c:pt>
                <c:pt idx="3">
                  <c:v>0.438</c:v>
                </c:pt>
                <c:pt idx="4">
                  <c:v>0.4</c:v>
                </c:pt>
                <c:pt idx="5">
                  <c:v>0.53700000000000003</c:v>
                </c:pt>
                <c:pt idx="6">
                  <c:v>0.45300000000000001</c:v>
                </c:pt>
                <c:pt idx="7">
                  <c:v>0.41799999999999998</c:v>
                </c:pt>
                <c:pt idx="8">
                  <c:v>0.42699999999999999</c:v>
                </c:pt>
                <c:pt idx="9">
                  <c:v>0.376</c:v>
                </c:pt>
                <c:pt idx="10">
                  <c:v>0.443</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3.0546825691890644</c:v>
                </c:pt>
                <c:pt idx="1">
                  <c:v>3.8843986356869236</c:v>
                </c:pt>
                <c:pt idx="2">
                  <c:v>4.0899374833626663</c:v>
                </c:pt>
                <c:pt idx="3">
                  <c:v>4.3517727860778699</c:v>
                </c:pt>
                <c:pt idx="4">
                  <c:v>3.4804192390452333</c:v>
                </c:pt>
                <c:pt idx="5">
                  <c:v>3.7029551899175916</c:v>
                </c:pt>
                <c:pt idx="6">
                  <c:v>2.8522301904261309</c:v>
                </c:pt>
                <c:pt idx="7">
                  <c:v>2.8615078575950688</c:v>
                </c:pt>
                <c:pt idx="8">
                  <c:v>2.8396889056611796</c:v>
                </c:pt>
                <c:pt idx="9">
                  <c:v>2.747525601070433</c:v>
                </c:pt>
                <c:pt idx="10">
                  <c:v>2.5178989699689267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0.41800816040189526</c:v>
                </c:pt>
                <c:pt idx="1">
                  <c:v>0.34870337426193293</c:v>
                </c:pt>
                <c:pt idx="2">
                  <c:v>0.51146870366498653</c:v>
                </c:pt>
                <c:pt idx="3">
                  <c:v>0.46785732304840078</c:v>
                </c:pt>
                <c:pt idx="4">
                  <c:v>0.47516191834229365</c:v>
                </c:pt>
                <c:pt idx="5">
                  <c:v>0.35080136297965697</c:v>
                </c:pt>
                <c:pt idx="6">
                  <c:v>0.50996485497952415</c:v>
                </c:pt>
                <c:pt idx="7">
                  <c:v>0.50009297528081542</c:v>
                </c:pt>
                <c:pt idx="8">
                  <c:v>0.34750496932132913</c:v>
                </c:pt>
                <c:pt idx="9">
                  <c:v>0.31468709726493943</c:v>
                </c:pt>
                <c:pt idx="10">
                  <c:v>0.28345145496965435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0.443</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0.443</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R：ｻｰﾋﾞｽ業(他に分類されない)(N=0)</c:v>
                </c:pt>
                <c:pt idx="36">
                  <c:v>S：公務(N=0)</c:v>
                </c:pt>
                <c:pt idx="37">
                  <c:v>石油精製業・コークス製造業(N=0)</c:v>
                </c:pt>
                <c:pt idx="38">
                  <c:v>発電所・変電所(N=1)</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0.443</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0.48652047565898965</c:v>
                </c:pt>
                <c:pt idx="3">
                  <c:v>0</c:v>
                </c:pt>
                <c:pt idx="4">
                  <c:v>2.8385521325706806</c:v>
                </c:pt>
                <c:pt idx="5">
                  <c:v>2.2788641744432443</c:v>
                </c:pt>
                <c:pt idx="7">
                  <c:v>6.4384641465926107</c:v>
                </c:pt>
                <c:pt idx="8">
                  <c:v>0.1261365929951237</c:v>
                </c:pt>
                <c:pt idx="9">
                  <c:v>4.836890879891075</c:v>
                </c:pt>
                <c:pt idx="10">
                  <c:v>0.17012921600000003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0.48652047565898965</c:v>
                </c:pt>
                <c:pt idx="4" formatCode="#,##0">
                  <c:v>2.8385521325706806</c:v>
                </c:pt>
                <c:pt idx="5" formatCode="#,##0">
                  <c:v>2.2788641744432443</c:v>
                </c:pt>
                <c:pt idx="6" formatCode="#,##0">
                  <c:v>11.40149161947881</c:v>
                </c:pt>
                <c:pt idx="10" formatCode="#,##0">
                  <c:v>0.17012921600000003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0.443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0.443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神津島村</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神津島村</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神津島村</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発電所・変電所(N=1)</c:v>
                </c:pt>
                <c:pt idx="2">
                  <c:v>ガス製造工場(N=0)</c:v>
                </c:pt>
                <c:pt idx="3">
                  <c:v>熱供給業(N=0)</c:v>
                </c:pt>
              </c:strCache>
            </c:strRef>
          </c:cat>
          <c:val>
            <c:numRef>
              <c:f>③特定事業所の現状把握!$BG$53:$BG$56</c:f>
              <c:numCache>
                <c:formatCode>[=0]#,##0;[&lt;1]0.00;#,##0</c:formatCode>
                <c:ptCount val="4"/>
                <c:pt idx="0">
                  <c:v>0</c:v>
                </c:pt>
                <c:pt idx="1">
                  <c:v>0.443</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発電所・変電所(N=1)</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神津島村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20.6</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24.722472000000007</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神津島村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1.4444924400000001</c:v>
                </c:pt>
                <c:pt idx="1">
                  <c:v>3.9130972919999998</c:v>
                </c:pt>
                <c:pt idx="2">
                  <c:v>0</c:v>
                </c:pt>
                <c:pt idx="3">
                  <c:v>2.2543200000000006E-2</c:v>
                </c:pt>
                <c:pt idx="4">
                  <c:v>5.5026239999999997E-2</c:v>
                </c:pt>
                <c:pt idx="5">
                  <c:v>0.77568197000000005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57,904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神津島村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30602</c:v>
                </c:pt>
                <c:pt idx="1">
                  <c:v>27200</c:v>
                </c:pt>
                <c:pt idx="2">
                  <c:v>0</c:v>
                </c:pt>
                <c:pt idx="3">
                  <c:v>102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16.600000000000001</c:v>
                </c:pt>
                <c:pt idx="1">
                  <c:v>16.600000000000001</c:v>
                </c:pt>
                <c:pt idx="2">
                  <c:v>16.600000000000001</c:v>
                </c:pt>
                <c:pt idx="3">
                  <c:v>16.600000000000001</c:v>
                </c:pt>
                <c:pt idx="4">
                  <c:v>21</c:v>
                </c:pt>
                <c:pt idx="5">
                  <c:v>20.6</c:v>
                </c:pt>
                <c:pt idx="6">
                  <c:v>20.6</c:v>
                </c:pt>
                <c:pt idx="7">
                  <c:v>20.6</c:v>
                </c:pt>
                <c:pt idx="8">
                  <c:v>20.6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2.2683773170546987E-3</c:v>
                </c:pt>
                <c:pt idx="1">
                  <c:v>2.3565686392981477E-3</c:v>
                </c:pt>
                <c:pt idx="2">
                  <c:v>2.3688638940031273E-3</c:v>
                </c:pt>
                <c:pt idx="3">
                  <c:v>2.2929428750512273E-3</c:v>
                </c:pt>
                <c:pt idx="4">
                  <c:v>3.0512062814754735E-3</c:v>
                </c:pt>
                <c:pt idx="5">
                  <c:v>3.0409416123544199E-3</c:v>
                </c:pt>
                <c:pt idx="6">
                  <c:v>3.1886052927464184E-3</c:v>
                </c:pt>
                <c:pt idx="7">
                  <c:v>3.1227688626350725E-3</c:v>
                </c:pt>
                <c:pt idx="8">
                  <c:v>3.1227688626350725E-3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0.17124116731539771</c:v>
                </c:pt>
                <c:pt idx="2">
                  <c:v>0.2966161557330031</c:v>
                </c:pt>
                <c:pt idx="3">
                  <c:v>0</c:v>
                </c:pt>
                <c:pt idx="4">
                  <c:v>4.3517727860778699</c:v>
                </c:pt>
                <c:pt idx="5">
                  <c:v>2.5743520184968038</c:v>
                </c:pt>
                <c:pt idx="7">
                  <c:v>5.5958727677918096</c:v>
                </c:pt>
                <c:pt idx="8">
                  <c:v>0.15223703236147768</c:v>
                </c:pt>
                <c:pt idx="9">
                  <c:v>4.9164631871936617</c:v>
                </c:pt>
                <c:pt idx="10">
                  <c:v>0.30952652855999996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0.46785732304840078</c:v>
                </c:pt>
                <c:pt idx="4" formatCode="#,##0">
                  <c:v>4.3517727860778699</c:v>
                </c:pt>
                <c:pt idx="5" formatCode="#,##0">
                  <c:v>2.5743520184968038</c:v>
                </c:pt>
                <c:pt idx="6" formatCode="#,##0">
                  <c:v>10.664572987346949</c:v>
                </c:pt>
                <c:pt idx="10" formatCode="#,##0">
                  <c:v>0.30952652855999996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4</c:v>
                </c:pt>
                <c:pt idx="1">
                  <c:v>4</c:v>
                </c:pt>
                <c:pt idx="2">
                  <c:v>4</c:v>
                </c:pt>
                <c:pt idx="3">
                  <c:v>4</c:v>
                </c:pt>
                <c:pt idx="4">
                  <c:v>5</c:v>
                </c:pt>
                <c:pt idx="5">
                  <c:v>5</c:v>
                </c:pt>
                <c:pt idx="6">
                  <c:v>5</c:v>
                </c:pt>
                <c:pt idx="7">
                  <c:v>5</c:v>
                </c:pt>
                <c:pt idx="8">
                  <c:v>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7916.8433808253585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24.722472000000007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149448.13700000002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40124.79</c:v>
                </c:pt>
                <c:pt idx="1">
                  <c:v>108697.147</c:v>
                </c:pt>
                <c:pt idx="2">
                  <c:v>0</c:v>
                </c:pt>
                <c:pt idx="3">
                  <c:v>626.20000000000016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24.722472000000007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排出量比較シート!$DR$21:$DR$50</c:f>
              <c:numCache>
                <c:formatCode>0.0%;;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排出量比較シート!$DJ$21:$DJ$50</c:f>
              <c:numCache>
                <c:formatCode>#,##0;;</c:formatCode>
                <c:ptCount val="30"/>
                <c:pt idx="0">
                  <c:v>0</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排出量比較シート!$DL$21:$DL$50</c:f>
              <c:numCache>
                <c:formatCode>#,##0;;</c:formatCode>
                <c:ptCount val="30"/>
                <c:pt idx="0">
                  <c:v>1</c:v>
                </c:pt>
                <c:pt idx="1">
                  <c:v>0</c:v>
                </c:pt>
                <c:pt idx="2">
                  <c:v>1</c:v>
                </c:pt>
                <c:pt idx="3">
                  <c:v>0</c:v>
                </c:pt>
                <c:pt idx="4">
                  <c:v>0</c:v>
                </c:pt>
                <c:pt idx="5">
                  <c:v>0</c:v>
                </c:pt>
                <c:pt idx="6">
                  <c:v>0</c:v>
                </c:pt>
                <c:pt idx="7">
                  <c:v>1</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2.3029999999999999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排出量比較シート!$DA$21:$DA$50</c:f>
              <c:numCache>
                <c:formatCode>[=0]#;[&lt;1]0.00;#,##0</c:formatCode>
                <c:ptCount val="30"/>
                <c:pt idx="0">
                  <c:v>17.100999999999999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排出量比較シート!$DB$21:$DB$50</c:f>
              <c:numCache>
                <c:formatCode>[=0]#;[&lt;1]0.00;#,##0</c:formatCode>
                <c:ptCount val="30"/>
                <c:pt idx="0">
                  <c:v>0</c:v>
                </c:pt>
                <c:pt idx="1">
                  <c:v>0</c:v>
                </c:pt>
                <c:pt idx="2">
                  <c:v>0.443</c:v>
                </c:pt>
                <c:pt idx="3">
                  <c:v>0</c:v>
                </c:pt>
                <c:pt idx="4">
                  <c:v>0</c:v>
                </c:pt>
                <c:pt idx="5">
                  <c:v>0</c:v>
                </c:pt>
                <c:pt idx="6">
                  <c:v>0</c:v>
                </c:pt>
                <c:pt idx="7">
                  <c:v>0.38200000000000001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66.116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排出量比較シート!$DD$21:$DD$50</c:f>
              <c:numCache>
                <c:formatCode>[=0]#;[&lt;1]0.00;#,##0</c:formatCode>
                <c:ptCount val="30"/>
                <c:pt idx="0">
                  <c:v>17.100999999999999</c:v>
                </c:pt>
                <c:pt idx="1">
                  <c:v>0</c:v>
                </c:pt>
                <c:pt idx="2">
                  <c:v>0.443</c:v>
                </c:pt>
                <c:pt idx="3">
                  <c:v>0</c:v>
                </c:pt>
                <c:pt idx="4">
                  <c:v>0</c:v>
                </c:pt>
                <c:pt idx="5">
                  <c:v>0</c:v>
                </c:pt>
                <c:pt idx="6">
                  <c:v>0</c:v>
                </c:pt>
                <c:pt idx="7">
                  <c:v>0.38200000000000001</c:v>
                </c:pt>
                <c:pt idx="8">
                  <c:v>0</c:v>
                </c:pt>
                <c:pt idx="9">
                  <c:v>0</c:v>
                </c:pt>
                <c:pt idx="10">
                  <c:v>0</c:v>
                </c:pt>
                <c:pt idx="11">
                  <c:v>0</c:v>
                </c:pt>
                <c:pt idx="12">
                  <c:v>0</c:v>
                </c:pt>
                <c:pt idx="13">
                  <c:v>0</c:v>
                </c:pt>
                <c:pt idx="14">
                  <c:v>0</c:v>
                </c:pt>
                <c:pt idx="15">
                  <c:v>0</c:v>
                </c:pt>
                <c:pt idx="16">
                  <c:v>2.3029999999999999</c:v>
                </c:pt>
                <c:pt idx="17">
                  <c:v>0</c:v>
                </c:pt>
                <c:pt idx="18">
                  <c:v>0</c:v>
                </c:pt>
                <c:pt idx="19">
                  <c:v>0</c:v>
                </c:pt>
                <c:pt idx="20">
                  <c:v>0</c:v>
                </c:pt>
                <c:pt idx="21">
                  <c:v>0</c:v>
                </c:pt>
                <c:pt idx="22">
                  <c:v>66.116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排出量比較シート!$CU$21:$CU$50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0.94613818748293488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排出量比較シート!$BV$21:$BV$50</c:f>
              <c:numCache>
                <c:formatCode>0%</c:formatCode>
                <c:ptCount val="30"/>
                <c:pt idx="0">
                  <c:v>0.27162750429054483</c:v>
                </c:pt>
                <c:pt idx="1">
                  <c:v>7.9408826525259393E-2</c:v>
                </c:pt>
                <c:pt idx="2">
                  <c:v>1.7550883695581266E-2</c:v>
                </c:pt>
                <c:pt idx="3">
                  <c:v>0.18967261116273298</c:v>
                </c:pt>
                <c:pt idx="4">
                  <c:v>0.23501899230940973</c:v>
                </c:pt>
                <c:pt idx="5">
                  <c:v>0.22422246649439315</c:v>
                </c:pt>
                <c:pt idx="6">
                  <c:v>0.13812977909303653</c:v>
                </c:pt>
                <c:pt idx="7">
                  <c:v>0.14067051827363508</c:v>
                </c:pt>
                <c:pt idx="8">
                  <c:v>6.7233851447165691E-2</c:v>
                </c:pt>
                <c:pt idx="9">
                  <c:v>0.13258689430620985</c:v>
                </c:pt>
                <c:pt idx="10">
                  <c:v>0.42836779784676449</c:v>
                </c:pt>
                <c:pt idx="11">
                  <c:v>0.37120044338826841</c:v>
                </c:pt>
                <c:pt idx="12">
                  <c:v>0.41142379898374376</c:v>
                </c:pt>
                <c:pt idx="13">
                  <c:v>0.13225849792289987</c:v>
                </c:pt>
                <c:pt idx="14">
                  <c:v>9.1866123546080702E-2</c:v>
                </c:pt>
                <c:pt idx="15">
                  <c:v>0.10050467578664081</c:v>
                </c:pt>
                <c:pt idx="16">
                  <c:v>0.23872926928367641</c:v>
                </c:pt>
                <c:pt idx="17">
                  <c:v>0.22122741550812836</c:v>
                </c:pt>
                <c:pt idx="18">
                  <c:v>0.21293963952134856</c:v>
                </c:pt>
                <c:pt idx="19">
                  <c:v>7.7415711904267243E-2</c:v>
                </c:pt>
                <c:pt idx="20">
                  <c:v>0.11598659941229829</c:v>
                </c:pt>
                <c:pt idx="21">
                  <c:v>0.42304513053912512</c:v>
                </c:pt>
                <c:pt idx="22">
                  <c:v>0.1117302281240488</c:v>
                </c:pt>
                <c:pt idx="23">
                  <c:v>0.16230358035762832</c:v>
                </c:pt>
                <c:pt idx="24">
                  <c:v>0.4254169853188331</c:v>
                </c:pt>
                <c:pt idx="25">
                  <c:v>0.14102031208851645</c:v>
                </c:pt>
                <c:pt idx="26">
                  <c:v>0.14703461394350278</c:v>
                </c:pt>
                <c:pt idx="27">
                  <c:v>0.12258186399351122</c:v>
                </c:pt>
                <c:pt idx="28">
                  <c:v>0.18058128746764673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排出量比較シート!$BZ$21:$BZ$50</c:f>
              <c:numCache>
                <c:formatCode>0%</c:formatCode>
                <c:ptCount val="30"/>
                <c:pt idx="0">
                  <c:v>0.15095110045915588</c:v>
                </c:pt>
                <c:pt idx="1">
                  <c:v>0.21876884991918089</c:v>
                </c:pt>
                <c:pt idx="2">
                  <c:v>0.15590448101202911</c:v>
                </c:pt>
                <c:pt idx="3">
                  <c:v>0.12183925046691664</c:v>
                </c:pt>
                <c:pt idx="4">
                  <c:v>0.15275635980383276</c:v>
                </c:pt>
                <c:pt idx="5">
                  <c:v>0.152223140069049</c:v>
                </c:pt>
                <c:pt idx="6">
                  <c:v>0.14034843290100954</c:v>
                </c:pt>
                <c:pt idx="7">
                  <c:v>0.29885707099656095</c:v>
                </c:pt>
                <c:pt idx="8">
                  <c:v>0.10829090396557542</c:v>
                </c:pt>
                <c:pt idx="9">
                  <c:v>0.12556692120207374</c:v>
                </c:pt>
                <c:pt idx="10">
                  <c:v>0.10654809310767678</c:v>
                </c:pt>
                <c:pt idx="11">
                  <c:v>0.13552482403667535</c:v>
                </c:pt>
                <c:pt idx="12">
                  <c:v>0.11971085236173168</c:v>
                </c:pt>
                <c:pt idx="13">
                  <c:v>0.14742554523756363</c:v>
                </c:pt>
                <c:pt idx="14">
                  <c:v>0.17547785518096676</c:v>
                </c:pt>
                <c:pt idx="15">
                  <c:v>0.166528281415596</c:v>
                </c:pt>
                <c:pt idx="16">
                  <c:v>0.1189221647565529</c:v>
                </c:pt>
                <c:pt idx="17">
                  <c:v>0.23142707546812694</c:v>
                </c:pt>
                <c:pt idx="18">
                  <c:v>0.12259914128011024</c:v>
                </c:pt>
                <c:pt idx="19">
                  <c:v>0.14624636737745775</c:v>
                </c:pt>
                <c:pt idx="20">
                  <c:v>0.27668636199997448</c:v>
                </c:pt>
                <c:pt idx="21">
                  <c:v>9.4997920069590958E-2</c:v>
                </c:pt>
                <c:pt idx="22">
                  <c:v>0.42642754628703555</c:v>
                </c:pt>
                <c:pt idx="23">
                  <c:v>0.13391343889878618</c:v>
                </c:pt>
                <c:pt idx="24">
                  <c:v>0.10094606543422134</c:v>
                </c:pt>
                <c:pt idx="25">
                  <c:v>0.14035338048305482</c:v>
                </c:pt>
                <c:pt idx="26">
                  <c:v>0.1924735707006448</c:v>
                </c:pt>
                <c:pt idx="27">
                  <c:v>0.15778755480766085</c:v>
                </c:pt>
                <c:pt idx="28">
                  <c:v>0.12605960855438147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排出量比較シート!$CA$21:$CA$50</c:f>
              <c:numCache>
                <c:formatCode>0%</c:formatCode>
                <c:ptCount val="30"/>
                <c:pt idx="0">
                  <c:v>0.26493120792056674</c:v>
                </c:pt>
                <c:pt idx="1">
                  <c:v>0.39277388390470963</c:v>
                </c:pt>
                <c:pt idx="2">
                  <c:v>0.13090658747475736</c:v>
                </c:pt>
                <c:pt idx="3">
                  <c:v>0.13722634605482953</c:v>
                </c:pt>
                <c:pt idx="4">
                  <c:v>0.25821757076468499</c:v>
                </c:pt>
                <c:pt idx="5">
                  <c:v>0.20537524781780811</c:v>
                </c:pt>
                <c:pt idx="6">
                  <c:v>0.37364058970612829</c:v>
                </c:pt>
                <c:pt idx="7">
                  <c:v>0.22012408373752132</c:v>
                </c:pt>
                <c:pt idx="8">
                  <c:v>0.25604964816254189</c:v>
                </c:pt>
                <c:pt idx="9">
                  <c:v>0.40825899428257562</c:v>
                </c:pt>
                <c:pt idx="10">
                  <c:v>0.19924947959136005</c:v>
                </c:pt>
                <c:pt idx="11">
                  <c:v>0.15483091907507091</c:v>
                </c:pt>
                <c:pt idx="12">
                  <c:v>0.19866571606295697</c:v>
                </c:pt>
                <c:pt idx="13">
                  <c:v>0.25223689400029958</c:v>
                </c:pt>
                <c:pt idx="14">
                  <c:v>0.23314491009581573</c:v>
                </c:pt>
                <c:pt idx="15">
                  <c:v>0.24032595857089803</c:v>
                </c:pt>
                <c:pt idx="16">
                  <c:v>0.2466861795315928</c:v>
                </c:pt>
                <c:pt idx="17">
                  <c:v>0.27238845550233914</c:v>
                </c:pt>
                <c:pt idx="18">
                  <c:v>0.17512579172992304</c:v>
                </c:pt>
                <c:pt idx="19">
                  <c:v>0.2849566491816426</c:v>
                </c:pt>
                <c:pt idx="20">
                  <c:v>0.16166037427932817</c:v>
                </c:pt>
                <c:pt idx="21">
                  <c:v>9.8819571485032592E-2</c:v>
                </c:pt>
                <c:pt idx="22">
                  <c:v>0.24575904006259688</c:v>
                </c:pt>
                <c:pt idx="23">
                  <c:v>0.20129609676870994</c:v>
                </c:pt>
                <c:pt idx="24">
                  <c:v>0.16647383863684903</c:v>
                </c:pt>
                <c:pt idx="25">
                  <c:v>0.27926066333801564</c:v>
                </c:pt>
                <c:pt idx="26">
                  <c:v>0.26962002302117194</c:v>
                </c:pt>
                <c:pt idx="27">
                  <c:v>0.22882232524638679</c:v>
                </c:pt>
                <c:pt idx="28">
                  <c:v>0.17128284029375876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排出量比較シート!$CB$21:$CB$50</c:f>
              <c:numCache>
                <c:formatCode>0%</c:formatCode>
                <c:ptCount val="30"/>
                <c:pt idx="0">
                  <c:v>0.31249018732973244</c:v>
                </c:pt>
                <c:pt idx="1">
                  <c:v>0.29999985222796466</c:v>
                </c:pt>
                <c:pt idx="2">
                  <c:v>0.66979185133535135</c:v>
                </c:pt>
                <c:pt idx="3">
                  <c:v>0.54353783536202849</c:v>
                </c:pt>
                <c:pt idx="4">
                  <c:v>0.33598383521992403</c:v>
                </c:pt>
                <c:pt idx="5">
                  <c:v>0.39289916751532389</c:v>
                </c:pt>
                <c:pt idx="6">
                  <c:v>0.31283506066976408</c:v>
                </c:pt>
                <c:pt idx="7">
                  <c:v>0.34034832699228268</c:v>
                </c:pt>
                <c:pt idx="8">
                  <c:v>0.52747379591815757</c:v>
                </c:pt>
                <c:pt idx="9">
                  <c:v>0.2954754951751159</c:v>
                </c:pt>
                <c:pt idx="10">
                  <c:v>0.2558850239503927</c:v>
                </c:pt>
                <c:pt idx="11">
                  <c:v>0.32004859740327835</c:v>
                </c:pt>
                <c:pt idx="12">
                  <c:v>0.2629068547387573</c:v>
                </c:pt>
                <c:pt idx="13">
                  <c:v>0.46231699049282743</c:v>
                </c:pt>
                <c:pt idx="14">
                  <c:v>0.49951111117713681</c:v>
                </c:pt>
                <c:pt idx="15">
                  <c:v>0.49264108422686509</c:v>
                </c:pt>
                <c:pt idx="16">
                  <c:v>0.36204915759435979</c:v>
                </c:pt>
                <c:pt idx="17">
                  <c:v>0.25333068141021081</c:v>
                </c:pt>
                <c:pt idx="18">
                  <c:v>0.48933542746861819</c:v>
                </c:pt>
                <c:pt idx="19">
                  <c:v>0.47525794096647767</c:v>
                </c:pt>
                <c:pt idx="20">
                  <c:v>0.44566666430839902</c:v>
                </c:pt>
                <c:pt idx="21">
                  <c:v>0.35877164074861817</c:v>
                </c:pt>
                <c:pt idx="22">
                  <c:v>0.19386147729749573</c:v>
                </c:pt>
                <c:pt idx="23">
                  <c:v>0.47478517870636389</c:v>
                </c:pt>
                <c:pt idx="24">
                  <c:v>0.29867204517353885</c:v>
                </c:pt>
                <c:pt idx="25">
                  <c:v>0.43936564409041301</c:v>
                </c:pt>
                <c:pt idx="26">
                  <c:v>0.36867486938640531</c:v>
                </c:pt>
                <c:pt idx="27">
                  <c:v>0.46366245434869607</c:v>
                </c:pt>
                <c:pt idx="28">
                  <c:v>0.522076263684213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排出量比較シート!$CH$21:$CH$50</c:f>
              <c:numCache>
                <c:formatCode>0%</c:formatCode>
                <c:ptCount val="30"/>
                <c:pt idx="0">
                  <c:v>0</c:v>
                </c:pt>
                <c:pt idx="1">
                  <c:v>9.0485874228856018E-3</c:v>
                </c:pt>
                <c:pt idx="2">
                  <c:v>2.5846196482280988E-2</c:v>
                </c:pt>
                <c:pt idx="3">
                  <c:v>7.7239569534924531E-3</c:v>
                </c:pt>
                <c:pt idx="4">
                  <c:v>1.8023241902148504E-2</c:v>
                </c:pt>
                <c:pt idx="5">
                  <c:v>2.527997810342579E-2</c:v>
                </c:pt>
                <c:pt idx="6">
                  <c:v>3.5046137630061647E-2</c:v>
                </c:pt>
                <c:pt idx="7">
                  <c:v>0</c:v>
                </c:pt>
                <c:pt idx="8">
                  <c:v>4.0951800506559458E-2</c:v>
                </c:pt>
                <c:pt idx="9">
                  <c:v>3.8111695034024902E-2</c:v>
                </c:pt>
                <c:pt idx="10">
                  <c:v>9.9496055038058792E-3</c:v>
                </c:pt>
                <c:pt idx="11">
                  <c:v>1.8395216096706933E-2</c:v>
                </c:pt>
                <c:pt idx="12">
                  <c:v>7.2927778528102402E-3</c:v>
                </c:pt>
                <c:pt idx="13">
                  <c:v>5.7620723464095816E-3</c:v>
                </c:pt>
                <c:pt idx="14">
                  <c:v>0</c:v>
                </c:pt>
                <c:pt idx="15">
                  <c:v>0</c:v>
                </c:pt>
                <c:pt idx="16">
                  <c:v>3.3613228833818141E-2</c:v>
                </c:pt>
                <c:pt idx="17">
                  <c:v>2.1626372111194794E-2</c:v>
                </c:pt>
                <c:pt idx="18">
                  <c:v>0</c:v>
                </c:pt>
                <c:pt idx="19">
                  <c:v>1.6123330570154741E-2</c:v>
                </c:pt>
                <c:pt idx="20">
                  <c:v>0</c:v>
                </c:pt>
                <c:pt idx="21">
                  <c:v>2.4365737157633172E-2</c:v>
                </c:pt>
                <c:pt idx="22">
                  <c:v>2.222170822882303E-2</c:v>
                </c:pt>
                <c:pt idx="23">
                  <c:v>2.7701705268511661E-2</c:v>
                </c:pt>
                <c:pt idx="24">
                  <c:v>8.4910654365576328E-3</c:v>
                </c:pt>
                <c:pt idx="25">
                  <c:v>0</c:v>
                </c:pt>
                <c:pt idx="26">
                  <c:v>2.2196922948275157E-2</c:v>
                </c:pt>
                <c:pt idx="27">
                  <c:v>2.7145801603745114E-2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c:ext uri="{02D57815-91ED-43cb-92C2-25804820EDAC}">
                        <c15:formulaRef>
                          <c15:sqref>排出量比較シート!$BW$21:$BW$50</c15:sqref>
                        </c15:formulaRef>
                      </c:ext>
                    </c:extLst>
                    <c:numCache>
                      <c:formatCode>0%</c:formatCode>
                      <c:ptCount val="30"/>
                      <c:pt idx="0">
                        <c:v>0.15627462827794547</c:v>
                      </c:pt>
                      <c:pt idx="1">
                        <c:v>0</c:v>
                      </c:pt>
                      <c:pt idx="2">
                        <c:v>0</c:v>
                      </c:pt>
                      <c:pt idx="3">
                        <c:v>4.545756967897862E-2</c:v>
                      </c:pt>
                      <c:pt idx="4">
                        <c:v>0</c:v>
                      </c:pt>
                      <c:pt idx="5">
                        <c:v>0</c:v>
                      </c:pt>
                      <c:pt idx="6">
                        <c:v>0</c:v>
                      </c:pt>
                      <c:pt idx="7">
                        <c:v>6.3506187118568355E-2</c:v>
                      </c:pt>
                      <c:pt idx="8">
                        <c:v>2.0159912297664066E-2</c:v>
                      </c:pt>
                      <c:pt idx="9">
                        <c:v>8.4906150585639939E-2</c:v>
                      </c:pt>
                      <c:pt idx="10">
                        <c:v>2.6696750491721651E-2</c:v>
                      </c:pt>
                      <c:pt idx="11">
                        <c:v>8.2464424006886305E-2</c:v>
                      </c:pt>
                      <c:pt idx="12">
                        <c:v>0</c:v>
                      </c:pt>
                      <c:pt idx="13">
                        <c:v>0</c:v>
                      </c:pt>
                      <c:pt idx="14">
                        <c:v>0</c:v>
                      </c:pt>
                      <c:pt idx="15">
                        <c:v>6.5832428396801574E-3</c:v>
                      </c:pt>
                      <c:pt idx="16">
                        <c:v>0.1551213700611041</c:v>
                      </c:pt>
                      <c:pt idx="17">
                        <c:v>2.4122582730470982E-2</c:v>
                      </c:pt>
                      <c:pt idx="18">
                        <c:v>9.6840713121505106E-2</c:v>
                      </c:pt>
                      <c:pt idx="19">
                        <c:v>0</c:v>
                      </c:pt>
                      <c:pt idx="20">
                        <c:v>6.0606731320658462E-2</c:v>
                      </c:pt>
                      <c:pt idx="21">
                        <c:v>7.9869024092601812E-2</c:v>
                      </c:pt>
                      <c:pt idx="22">
                        <c:v>0</c:v>
                      </c:pt>
                      <c:pt idx="23">
                        <c:v>0</c:v>
                      </c:pt>
                      <c:pt idx="24">
                        <c:v>0</c:v>
                      </c:pt>
                      <c:pt idx="25">
                        <c:v>0</c:v>
                      </c:pt>
                      <c:pt idx="26">
                        <c:v>1.0103157450328479E-2</c:v>
                      </c:pt>
                      <c:pt idx="27">
                        <c:v>0</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5.2078048308792577E-3</c:v>
                      </c:pt>
                      <c:pt idx="1">
                        <c:v>6.9878246066564292E-3</c:v>
                      </c:pt>
                      <c:pt idx="2">
                        <c:v>1.7550883695581266E-2</c:v>
                      </c:pt>
                      <c:pt idx="3">
                        <c:v>8.8934883767186092E-3</c:v>
                      </c:pt>
                      <c:pt idx="4">
                        <c:v>3.1556275190641081E-2</c:v>
                      </c:pt>
                      <c:pt idx="5">
                        <c:v>4.1355260404878531E-3</c:v>
                      </c:pt>
                      <c:pt idx="6">
                        <c:v>3.5379208486070388E-2</c:v>
                      </c:pt>
                      <c:pt idx="7">
                        <c:v>1.0030135092308452E-2</c:v>
                      </c:pt>
                      <c:pt idx="8">
                        <c:v>2.2071411878139859E-2</c:v>
                      </c:pt>
                      <c:pt idx="9">
                        <c:v>1.4920637422103814E-2</c:v>
                      </c:pt>
                      <c:pt idx="10">
                        <c:v>2.573132429134491E-2</c:v>
                      </c:pt>
                      <c:pt idx="11">
                        <c:v>2.1487383484935892E-2</c:v>
                      </c:pt>
                      <c:pt idx="12">
                        <c:v>9.9913394369728261E-3</c:v>
                      </c:pt>
                      <c:pt idx="13">
                        <c:v>1.6622210179967109E-2</c:v>
                      </c:pt>
                      <c:pt idx="14">
                        <c:v>2.9095127639464848E-2</c:v>
                      </c:pt>
                      <c:pt idx="15">
                        <c:v>1.1902407165507091E-2</c:v>
                      </c:pt>
                      <c:pt idx="16">
                        <c:v>6.5141135375665687E-3</c:v>
                      </c:pt>
                      <c:pt idx="17">
                        <c:v>1.6153443520776942E-2</c:v>
                      </c:pt>
                      <c:pt idx="18">
                        <c:v>2.8879999596854299E-2</c:v>
                      </c:pt>
                      <c:pt idx="19">
                        <c:v>1.6598905276714822E-2</c:v>
                      </c:pt>
                      <c:pt idx="20">
                        <c:v>2.6758127499739805E-2</c:v>
                      </c:pt>
                      <c:pt idx="21">
                        <c:v>9.7499887376730366E-3</c:v>
                      </c:pt>
                      <c:pt idx="22">
                        <c:v>5.6091643879935121E-2</c:v>
                      </c:pt>
                      <c:pt idx="23">
                        <c:v>9.7036229404391574E-3</c:v>
                      </c:pt>
                      <c:pt idx="24">
                        <c:v>2.3145604136125701E-2</c:v>
                      </c:pt>
                      <c:pt idx="25">
                        <c:v>1.6880425741623475E-2</c:v>
                      </c:pt>
                      <c:pt idx="26">
                        <c:v>3.542795467086772E-2</c:v>
                      </c:pt>
                      <c:pt idx="27">
                        <c:v>2.2710719831761338E-2</c:v>
                      </c:pt>
                      <c:pt idx="28">
                        <c:v>1.7189531734060952E-2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0.11014507118172012</c:v>
                      </c:pt>
                      <c:pt idx="1">
                        <c:v>7.242100191860297E-2</c:v>
                      </c:pt>
                      <c:pt idx="2">
                        <c:v>0</c:v>
                      </c:pt>
                      <c:pt idx="3">
                        <c:v>0.13532155310703578</c:v>
                      </c:pt>
                      <c:pt idx="4">
                        <c:v>0.20346271711876862</c:v>
                      </c:pt>
                      <c:pt idx="5">
                        <c:v>0.22008694045390528</c:v>
                      </c:pt>
                      <c:pt idx="6">
                        <c:v>0.10275057060696614</c:v>
                      </c:pt>
                      <c:pt idx="7">
                        <c:v>6.7134196062758278E-2</c:v>
                      </c:pt>
                      <c:pt idx="8">
                        <c:v>2.5002527271361766E-2</c:v>
                      </c:pt>
                      <c:pt idx="9">
                        <c:v>3.2760106298466089E-2</c:v>
                      </c:pt>
                      <c:pt idx="10">
                        <c:v>0.37593972306369794</c:v>
                      </c:pt>
                      <c:pt idx="11">
                        <c:v>0.26724863589644621</c:v>
                      </c:pt>
                      <c:pt idx="12">
                        <c:v>0.40143245954677098</c:v>
                      </c:pt>
                      <c:pt idx="13">
                        <c:v>0.11563628774293276</c:v>
                      </c:pt>
                      <c:pt idx="14">
                        <c:v>6.2770995906615848E-2</c:v>
                      </c:pt>
                      <c:pt idx="15">
                        <c:v>8.2019025781453564E-2</c:v>
                      </c:pt>
                      <c:pt idx="16">
                        <c:v>7.7093785685005745E-2</c:v>
                      </c:pt>
                      <c:pt idx="17">
                        <c:v>0.18095138925688045</c:v>
                      </c:pt>
                      <c:pt idx="18">
                        <c:v>8.7218926802989136E-2</c:v>
                      </c:pt>
                      <c:pt idx="19">
                        <c:v>6.0816806627552428E-2</c:v>
                      </c:pt>
                      <c:pt idx="20">
                        <c:v>2.8621740591900029E-2</c:v>
                      </c:pt>
                      <c:pt idx="21">
                        <c:v>0.33342611770885033</c:v>
                      </c:pt>
                      <c:pt idx="22">
                        <c:v>5.5638584244113679E-2</c:v>
                      </c:pt>
                      <c:pt idx="23">
                        <c:v>0.15259995741718915</c:v>
                      </c:pt>
                      <c:pt idx="24">
                        <c:v>0.40227138118270744</c:v>
                      </c:pt>
                      <c:pt idx="25">
                        <c:v>0.12413988634689299</c:v>
                      </c:pt>
                      <c:pt idx="26">
                        <c:v>0.10150350182230659</c:v>
                      </c:pt>
                      <c:pt idx="27">
                        <c:v>9.9871144161749886E-2</c:v>
                      </c:pt>
                      <c:pt idx="28">
                        <c:v>0.1633917557335858</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0.30576823150734544</c:v>
                      </c:pt>
                      <c:pt idx="1">
                        <c:v>0.29061561662837598</c:v>
                      </c:pt>
                      <c:pt idx="2">
                        <c:v>0.32151984970236441</c:v>
                      </c:pt>
                      <c:pt idx="3">
                        <c:v>0.21268220056220524</c:v>
                      </c:pt>
                      <c:pt idx="4">
                        <c:v>0.32767471808565929</c:v>
                      </c:pt>
                      <c:pt idx="5">
                        <c:v>0.38554918735638338</c:v>
                      </c:pt>
                      <c:pt idx="6">
                        <c:v>0.30298513441180636</c:v>
                      </c:pt>
                      <c:pt idx="7">
                        <c:v>0.32936601415287903</c:v>
                      </c:pt>
                      <c:pt idx="8">
                        <c:v>0.51708486252911978</c:v>
                      </c:pt>
                      <c:pt idx="9">
                        <c:v>0.28494001213964554</c:v>
                      </c:pt>
                      <c:pt idx="10">
                        <c:v>0.25016275602094878</c:v>
                      </c:pt>
                      <c:pt idx="11">
                        <c:v>0.29975444345377317</c:v>
                      </c:pt>
                      <c:pt idx="12">
                        <c:v>0.25737418087478481</c:v>
                      </c:pt>
                      <c:pt idx="13">
                        <c:v>0.45308802838972312</c:v>
                      </c:pt>
                      <c:pt idx="14">
                        <c:v>0.48979623627192181</c:v>
                      </c:pt>
                      <c:pt idx="15">
                        <c:v>0.48183533832644332</c:v>
                      </c:pt>
                      <c:pt idx="16">
                        <c:v>0.35211988509994785</c:v>
                      </c:pt>
                      <c:pt idx="17">
                        <c:v>0.24646534131616918</c:v>
                      </c:pt>
                      <c:pt idx="18">
                        <c:v>0.47980570883570473</c:v>
                      </c:pt>
                      <c:pt idx="19">
                        <c:v>0.46413956296305114</c:v>
                      </c:pt>
                      <c:pt idx="20">
                        <c:v>0.43736951120627415</c:v>
                      </c:pt>
                      <c:pt idx="21">
                        <c:v>0.352591848059778</c:v>
                      </c:pt>
                      <c:pt idx="22">
                        <c:v>0.18800603151467313</c:v>
                      </c:pt>
                      <c:pt idx="23">
                        <c:v>0.46511488398458428</c:v>
                      </c:pt>
                      <c:pt idx="24">
                        <c:v>0.29237439349726685</c:v>
                      </c:pt>
                      <c:pt idx="25">
                        <c:v>0.43086290915634473</c:v>
                      </c:pt>
                      <c:pt idx="26">
                        <c:v>0.359077980080516</c:v>
                      </c:pt>
                      <c:pt idx="27">
                        <c:v>0.40509790432345677</c:v>
                      </c:pt>
                      <c:pt idx="28">
                        <c:v>0.51166640685858722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0.10427230100966525</c:v>
                      </c:pt>
                      <c:pt idx="1">
                        <c:v>0.11773640731892361</c:v>
                      </c:pt>
                      <c:pt idx="2">
                        <c:v>6.8194196103429333E-2</c:v>
                      </c:pt>
                      <c:pt idx="3">
                        <c:v>0.10723785651849896</c:v>
                      </c:pt>
                      <c:pt idx="4">
                        <c:v>0.1076709179416154</c:v>
                      </c:pt>
                      <c:pt idx="5">
                        <c:v>0.1266764629901565</c:v>
                      </c:pt>
                      <c:pt idx="6">
                        <c:v>0.12019050534133961</c:v>
                      </c:pt>
                      <c:pt idx="7">
                        <c:v>7.739107873191664E-2</c:v>
                      </c:pt>
                      <c:pt idx="8">
                        <c:v>0.17234246457648295</c:v>
                      </c:pt>
                      <c:pt idx="9">
                        <c:v>0.12530320554011548</c:v>
                      </c:pt>
                      <c:pt idx="10">
                        <c:v>8.5540218670144497E-2</c:v>
                      </c:pt>
                      <c:pt idx="11">
                        <c:v>8.98447647528271E-2</c:v>
                      </c:pt>
                      <c:pt idx="12">
                        <c:v>7.9733592071877579E-2</c:v>
                      </c:pt>
                      <c:pt idx="13">
                        <c:v>0.12168916460425423</c:v>
                      </c:pt>
                      <c:pt idx="14">
                        <c:v>0.16146766452701944</c:v>
                      </c:pt>
                      <c:pt idx="15">
                        <c:v>0.18207098795201115</c:v>
                      </c:pt>
                      <c:pt idx="16">
                        <c:v>0.15866331376263057</c:v>
                      </c:pt>
                      <c:pt idx="17">
                        <c:v>9.322221917009442E-2</c:v>
                      </c:pt>
                      <c:pt idx="18">
                        <c:v>0.18061051749246945</c:v>
                      </c:pt>
                      <c:pt idx="19">
                        <c:v>0.17270589346164697</c:v>
                      </c:pt>
                      <c:pt idx="20">
                        <c:v>0.13303705764476181</c:v>
                      </c:pt>
                      <c:pt idx="21">
                        <c:v>8.7207526401753499E-2</c:v>
                      </c:pt>
                      <c:pt idx="22">
                        <c:v>9.2411488724688337E-2</c:v>
                      </c:pt>
                      <c:pt idx="23">
                        <c:v>0.14867494531079095</c:v>
                      </c:pt>
                      <c:pt idx="24">
                        <c:v>9.9378099044533402E-2</c:v>
                      </c:pt>
                      <c:pt idx="25">
                        <c:v>0.10978361968642295</c:v>
                      </c:pt>
                      <c:pt idx="26">
                        <c:v>0.13669354892579522</c:v>
                      </c:pt>
                      <c:pt idx="27">
                        <c:v>0.14829925540220526</c:v>
                      </c:pt>
                      <c:pt idx="28">
                        <c:v>0.16054272823459576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0.20149593049768019</c:v>
                      </c:pt>
                      <c:pt idx="1">
                        <c:v>0.17287920930945239</c:v>
                      </c:pt>
                      <c:pt idx="2">
                        <c:v>0.25332565359893505</c:v>
                      </c:pt>
                      <c:pt idx="3">
                        <c:v>0.10544434404370627</c:v>
                      </c:pt>
                      <c:pt idx="4">
                        <c:v>0.22000380014404389</c:v>
                      </c:pt>
                      <c:pt idx="5">
                        <c:v>0.25887272436622683</c:v>
                      </c:pt>
                      <c:pt idx="6">
                        <c:v>0.18279462907046676</c:v>
                      </c:pt>
                      <c:pt idx="7">
                        <c:v>0.25197493542096233</c:v>
                      </c:pt>
                      <c:pt idx="8">
                        <c:v>0.34474239795263684</c:v>
                      </c:pt>
                      <c:pt idx="9">
                        <c:v>0.15963680659953003</c:v>
                      </c:pt>
                      <c:pt idx="10">
                        <c:v>0.16462253735080429</c:v>
                      </c:pt>
                      <c:pt idx="11">
                        <c:v>0.20990967870094607</c:v>
                      </c:pt>
                      <c:pt idx="12">
                        <c:v>0.1776405888029072</c:v>
                      </c:pt>
                      <c:pt idx="13">
                        <c:v>0.3313988637854689</c:v>
                      </c:pt>
                      <c:pt idx="14">
                        <c:v>0.32832857174490238</c:v>
                      </c:pt>
                      <c:pt idx="15">
                        <c:v>0.29976435037443211</c:v>
                      </c:pt>
                      <c:pt idx="16">
                        <c:v>0.19345657133731731</c:v>
                      </c:pt>
                      <c:pt idx="17">
                        <c:v>0.15324312214607475</c:v>
                      </c:pt>
                      <c:pt idx="18">
                        <c:v>0.2991951913432353</c:v>
                      </c:pt>
                      <c:pt idx="19">
                        <c:v>0.29143366950140415</c:v>
                      </c:pt>
                      <c:pt idx="20">
                        <c:v>0.30433245356151239</c:v>
                      </c:pt>
                      <c:pt idx="21">
                        <c:v>0.2653843216580245</c:v>
                      </c:pt>
                      <c:pt idx="22">
                        <c:v>9.5594542789984777E-2</c:v>
                      </c:pt>
                      <c:pt idx="23">
                        <c:v>0.31643993867379339</c:v>
                      </c:pt>
                      <c:pt idx="24">
                        <c:v>0.19299629445273347</c:v>
                      </c:pt>
                      <c:pt idx="25">
                        <c:v>0.32107928946992181</c:v>
                      </c:pt>
                      <c:pt idx="26">
                        <c:v>0.22238443115472079</c:v>
                      </c:pt>
                      <c:pt idx="27">
                        <c:v>0.25679864892125148</c:v>
                      </c:pt>
                      <c:pt idx="28">
                        <c:v>0.35112367862399141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6.7219558223869779E-3</c:v>
                      </c:pt>
                      <c:pt idx="1">
                        <c:v>9.3842355995886577E-3</c:v>
                      </c:pt>
                      <c:pt idx="2">
                        <c:v>6.8892672099202558E-3</c:v>
                      </c:pt>
                      <c:pt idx="3">
                        <c:v>7.5946993501262499E-3</c:v>
                      </c:pt>
                      <c:pt idx="4">
                        <c:v>8.3091171342647482E-3</c:v>
                      </c:pt>
                      <c:pt idx="5">
                        <c:v>7.3499801589405134E-3</c:v>
                      </c:pt>
                      <c:pt idx="6">
                        <c:v>9.849926257957704E-3</c:v>
                      </c:pt>
                      <c:pt idx="7">
                        <c:v>7.3583992809765648E-3</c:v>
                      </c:pt>
                      <c:pt idx="8">
                        <c:v>1.0388933389037808E-2</c:v>
                      </c:pt>
                      <c:pt idx="9">
                        <c:v>1.0535483035470389E-2</c:v>
                      </c:pt>
                      <c:pt idx="10">
                        <c:v>5.7222679294439164E-3</c:v>
                      </c:pt>
                      <c:pt idx="11">
                        <c:v>7.9645049100541647E-3</c:v>
                      </c:pt>
                      <c:pt idx="12">
                        <c:v>5.5326738639725238E-3</c:v>
                      </c:pt>
                      <c:pt idx="13">
                        <c:v>9.2289621031042598E-3</c:v>
                      </c:pt>
                      <c:pt idx="14">
                        <c:v>9.7148749052149968E-3</c:v>
                      </c:pt>
                      <c:pt idx="15">
                        <c:v>1.0805745900421769E-2</c:v>
                      </c:pt>
                      <c:pt idx="16">
                        <c:v>9.9292724944119587E-3</c:v>
                      </c:pt>
                      <c:pt idx="17">
                        <c:v>6.8653400940416488E-3</c:v>
                      </c:pt>
                      <c:pt idx="18">
                        <c:v>9.5297186329134156E-3</c:v>
                      </c:pt>
                      <c:pt idx="19">
                        <c:v>1.1118378003426492E-2</c:v>
                      </c:pt>
                      <c:pt idx="20">
                        <c:v>8.2971531021248102E-3</c:v>
                      </c:pt>
                      <c:pt idx="21">
                        <c:v>6.1797926888402348E-3</c:v>
                      </c:pt>
                      <c:pt idx="22">
                        <c:v>5.8554457828225949E-3</c:v>
                      </c:pt>
                      <c:pt idx="23">
                        <c:v>9.6702947217796285E-3</c:v>
                      </c:pt>
                      <c:pt idx="24">
                        <c:v>6.297651676272005E-3</c:v>
                      </c:pt>
                      <c:pt idx="25">
                        <c:v>8.502734934068305E-3</c:v>
                      </c:pt>
                      <c:pt idx="26">
                        <c:v>9.5968893058892869E-3</c:v>
                      </c:pt>
                      <c:pt idx="27">
                        <c:v>1.1142814252919629E-2</c:v>
                      </c:pt>
                      <c:pt idx="28">
                        <c:v>1.0409856825625834E-2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0.34138273442306677</c:v>
                      </c:pt>
                      <c:pt idx="3">
                        <c:v>0.32326093544969692</c:v>
                      </c:pt>
                      <c:pt idx="4">
                        <c:v>0</c:v>
                      </c:pt>
                      <c:pt idx="5">
                        <c:v>0</c:v>
                      </c:pt>
                      <c:pt idx="6">
                        <c:v>0</c:v>
                      </c:pt>
                      <c:pt idx="7">
                        <c:v>3.6239135584270636E-3</c:v>
                      </c:pt>
                      <c:pt idx="8">
                        <c:v>0</c:v>
                      </c:pt>
                      <c:pt idx="9">
                        <c:v>0</c:v>
                      </c:pt>
                      <c:pt idx="10">
                        <c:v>0</c:v>
                      </c:pt>
                      <c:pt idx="11">
                        <c:v>1.2329649039450993E-2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4.7421735772319604E-2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排出量比較シート!$BE$21:$BE$50</c:f>
              <c:numCache>
                <c:formatCode>#,##0_);[Red]\(#,##0\)</c:formatCode>
                <c:ptCount val="30"/>
                <c:pt idx="0">
                  <c:v>4.5532302076693449</c:v>
                </c:pt>
                <c:pt idx="1">
                  <c:v>0.95896794599303514</c:v>
                </c:pt>
                <c:pt idx="2">
                  <c:v>0.28345145496965435</c:v>
                </c:pt>
                <c:pt idx="3">
                  <c:v>2.846470732799387</c:v>
                </c:pt>
                <c:pt idx="4">
                  <c:v>3.2104036781238876</c:v>
                </c:pt>
                <c:pt idx="5">
                  <c:v>3.1136576425707081</c:v>
                </c:pt>
                <c:pt idx="6">
                  <c:v>1.580967921444842</c:v>
                </c:pt>
                <c:pt idx="7">
                  <c:v>1.9128565922679241</c:v>
                </c:pt>
                <c:pt idx="8">
                  <c:v>0.65786248614839393</c:v>
                </c:pt>
                <c:pt idx="9">
                  <c:v>1.3327027995467928</c:v>
                </c:pt>
                <c:pt idx="10">
                  <c:v>7.7509327822924261</c:v>
                </c:pt>
                <c:pt idx="11">
                  <c:v>4.6717485047804619</c:v>
                </c:pt>
                <c:pt idx="12">
                  <c:v>7.6687570786871948</c:v>
                </c:pt>
                <c:pt idx="13">
                  <c:v>1.4753524924445567</c:v>
                </c:pt>
                <c:pt idx="14">
                  <c:v>0.96738308483717095</c:v>
                </c:pt>
                <c:pt idx="15">
                  <c:v>0.91695626302070987</c:v>
                </c:pt>
                <c:pt idx="16">
                  <c:v>2.4341053246426947</c:v>
                </c:pt>
                <c:pt idx="17">
                  <c:v>3.1483298711918959</c:v>
                </c:pt>
                <c:pt idx="18">
                  <c:v>2.151510416293394</c:v>
                </c:pt>
                <c:pt idx="19">
                  <c:v>0.65113597655227518</c:v>
                </c:pt>
                <c:pt idx="20">
                  <c:v>1.2957227537572547</c:v>
                </c:pt>
                <c:pt idx="21">
                  <c:v>6.401721978402195</c:v>
                </c:pt>
                <c:pt idx="22">
                  <c:v>1.7562828334513527</c:v>
                </c:pt>
                <c:pt idx="23">
                  <c:v>1.5368825432907818</c:v>
                </c:pt>
                <c:pt idx="24">
                  <c:v>5.9307787015769931</c:v>
                </c:pt>
                <c:pt idx="25">
                  <c:v>1.4776389391538334</c:v>
                </c:pt>
                <c:pt idx="26">
                  <c:v>1.3803629254407348</c:v>
                </c:pt>
                <c:pt idx="27">
                  <c:v>0.92887052038212758</c:v>
                </c:pt>
                <c:pt idx="28">
                  <c:v>1.4749390736145054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排出量比較シート!$BI$21:$BI$50</c:f>
              <c:numCache>
                <c:formatCode>#,##0_);[Red]\(#,##0\)</c:formatCode>
                <c:ptCount val="30"/>
                <c:pt idx="0">
                  <c:v>2.5303590381494496</c:v>
                </c:pt>
                <c:pt idx="1">
                  <c:v>2.6419268969743808</c:v>
                </c:pt>
                <c:pt idx="2">
                  <c:v>2.5178989699689267</c:v>
                </c:pt>
                <c:pt idx="3">
                  <c:v>1.8284762277181856</c:v>
                </c:pt>
                <c:pt idx="4">
                  <c:v>2.0866806318588984</c:v>
                </c:pt>
                <c:pt idx="5">
                  <c:v>2.1138414489074306</c:v>
                </c:pt>
                <c:pt idx="6">
                  <c:v>1.6063615803808649</c:v>
                </c:pt>
                <c:pt idx="7">
                  <c:v>4.0638985724757868</c:v>
                </c:pt>
                <c:pt idx="8">
                  <c:v>1.0595930736770789</c:v>
                </c:pt>
                <c:pt idx="9">
                  <c:v>1.2621412417278224</c:v>
                </c:pt>
                <c:pt idx="10">
                  <c:v>1.9278926004948187</c:v>
                </c:pt>
                <c:pt idx="11">
                  <c:v>1.7056496168883164</c:v>
                </c:pt>
                <c:pt idx="12">
                  <c:v>2.2313571764986326</c:v>
                </c:pt>
                <c:pt idx="13">
                  <c:v>1.6445419313852456</c:v>
                </c:pt>
                <c:pt idx="14">
                  <c:v>1.8478444753405099</c:v>
                </c:pt>
                <c:pt idx="15">
                  <c:v>1.5193238465667782</c:v>
                </c:pt>
                <c:pt idx="16">
                  <c:v>1.2125411991605934</c:v>
                </c:pt>
                <c:pt idx="17">
                  <c:v>3.2934831925119816</c:v>
                </c:pt>
                <c:pt idx="18">
                  <c:v>1.238723471523195</c:v>
                </c:pt>
                <c:pt idx="19">
                  <c:v>1.2300638836377447</c:v>
                </c:pt>
                <c:pt idx="20">
                  <c:v>3.090950305589097</c:v>
                </c:pt>
                <c:pt idx="21">
                  <c:v>1.4375541258138909</c:v>
                </c:pt>
                <c:pt idx="22">
                  <c:v>6.7029969582018927</c:v>
                </c:pt>
                <c:pt idx="23">
                  <c:v>1.2680510565576573</c:v>
                </c:pt>
                <c:pt idx="24">
                  <c:v>1.4072987105500361</c:v>
                </c:pt>
                <c:pt idx="25">
                  <c:v>1.4706506968546393</c:v>
                </c:pt>
                <c:pt idx="26">
                  <c:v>1.8069444601966547</c:v>
                </c:pt>
                <c:pt idx="27">
                  <c:v>1.1956434938187404</c:v>
                </c:pt>
                <c:pt idx="28">
                  <c:v>1.0296207589876563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排出量比較シート!$BJ$21:$BJ$50</c:f>
              <c:numCache>
                <c:formatCode>#,##0_);[Red]\(#,##0\)</c:formatCode>
                <c:ptCount val="30"/>
                <c:pt idx="0">
                  <c:v>4.4409817113658274</c:v>
                </c:pt>
                <c:pt idx="1">
                  <c:v>4.7432707567841224</c:v>
                </c:pt>
                <c:pt idx="2">
                  <c:v>2.1141763188923806</c:v>
                </c:pt>
                <c:pt idx="3">
                  <c:v>2.0593947403346569</c:v>
                </c:pt>
                <c:pt idx="4">
                  <c:v>3.5273006270394469</c:v>
                </c:pt>
                <c:pt idx="5">
                  <c:v>2.8519363824711195</c:v>
                </c:pt>
                <c:pt idx="6">
                  <c:v>4.2765129311996564</c:v>
                </c:pt>
                <c:pt idx="7">
                  <c:v>2.9932768419548199</c:v>
                </c:pt>
                <c:pt idx="8">
                  <c:v>2.5053667831300825</c:v>
                </c:pt>
                <c:pt idx="9">
                  <c:v>4.103632621214989</c:v>
                </c:pt>
                <c:pt idx="10">
                  <c:v>3.6052414093270131</c:v>
                </c:pt>
                <c:pt idx="11">
                  <c:v>1.9486267529216201</c:v>
                </c:pt>
                <c:pt idx="12">
                  <c:v>3.703040806374108</c:v>
                </c:pt>
                <c:pt idx="13">
                  <c:v>2.813719617976862</c:v>
                </c:pt>
                <c:pt idx="14">
                  <c:v>2.4550991555602368</c:v>
                </c:pt>
                <c:pt idx="15">
                  <c:v>2.1926183150508924</c:v>
                </c:pt>
                <c:pt idx="16">
                  <c:v>2.5152347046314669</c:v>
                </c:pt>
                <c:pt idx="17">
                  <c:v>3.8764124647757772</c:v>
                </c:pt>
                <c:pt idx="18">
                  <c:v>1.7694449277527862</c:v>
                </c:pt>
                <c:pt idx="19">
                  <c:v>2.3967424890363302</c:v>
                </c:pt>
                <c:pt idx="20">
                  <c:v>1.8059588469358068</c:v>
                </c:pt>
                <c:pt idx="21">
                  <c:v>1.4953851894378745</c:v>
                </c:pt>
                <c:pt idx="22">
                  <c:v>3.8630761833602647</c:v>
                </c:pt>
                <c:pt idx="23">
                  <c:v>1.9061098743153009</c:v>
                </c:pt>
                <c:pt idx="24">
                  <c:v>2.3208276364829032</c:v>
                </c:pt>
                <c:pt idx="25">
                  <c:v>2.9261488945164782</c:v>
                </c:pt>
                <c:pt idx="26">
                  <c:v>2.5311963880689259</c:v>
                </c:pt>
                <c:pt idx="27">
                  <c:v>1.733913202183895</c:v>
                </c:pt>
                <c:pt idx="28">
                  <c:v>1.398991874139782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排出量比較シート!$BK$21:$BK$50</c:f>
              <c:numCache>
                <c:formatCode>#,##0_);[Red]\(#,##0\)</c:formatCode>
                <c:ptCount val="30"/>
                <c:pt idx="0">
                  <c:v>5.2382020895352976</c:v>
                </c:pt>
                <c:pt idx="1">
                  <c:v>3.6229000563023441</c:v>
                </c:pt>
                <c:pt idx="2">
                  <c:v>10.817317126636912</c:v>
                </c:pt>
                <c:pt idx="3">
                  <c:v>8.1570266315347357</c:v>
                </c:pt>
                <c:pt idx="4">
                  <c:v>4.5896024392792336</c:v>
                </c:pt>
                <c:pt idx="5">
                  <c:v>5.4559809051264185</c:v>
                </c:pt>
                <c:pt idx="6">
                  <c:v>3.5805616925588861</c:v>
                </c:pt>
                <c:pt idx="7">
                  <c:v>4.6281022416376958</c:v>
                </c:pt>
                <c:pt idx="8">
                  <c:v>5.1611682997743547</c:v>
                </c:pt>
                <c:pt idx="9">
                  <c:v>2.9699844896277106</c:v>
                </c:pt>
                <c:pt idx="10">
                  <c:v>4.630011010641522</c:v>
                </c:pt>
                <c:pt idx="11">
                  <c:v>4.027976213411776</c:v>
                </c:pt>
                <c:pt idx="12">
                  <c:v>4.9004671297415499</c:v>
                </c:pt>
                <c:pt idx="13">
                  <c:v>5.1571773075835052</c:v>
                </c:pt>
                <c:pt idx="14">
                  <c:v>5.2600303679799421</c:v>
                </c:pt>
                <c:pt idx="15">
                  <c:v>4.4946200171035375</c:v>
                </c:pt>
                <c:pt idx="16">
                  <c:v>3.6914861128136147</c:v>
                </c:pt>
                <c:pt idx="17">
                  <c:v>3.6051976186643104</c:v>
                </c:pt>
                <c:pt idx="18">
                  <c:v>4.9441723092358369</c:v>
                </c:pt>
                <c:pt idx="19">
                  <c:v>3.9973480304373887</c:v>
                </c:pt>
                <c:pt idx="20">
                  <c:v>4.9786823690104622</c:v>
                </c:pt>
                <c:pt idx="21">
                  <c:v>5.4291046794011759</c:v>
                </c:pt>
                <c:pt idx="22">
                  <c:v>3.0473005413279646</c:v>
                </c:pt>
                <c:pt idx="23">
                  <c:v>4.495828442965764</c:v>
                </c:pt>
                <c:pt idx="24">
                  <c:v>4.1638154220478611</c:v>
                </c:pt>
                <c:pt idx="25">
                  <c:v>4.6037607960113576</c:v>
                </c:pt>
                <c:pt idx="26">
                  <c:v>3.4611246127271986</c:v>
                </c:pt>
                <c:pt idx="27">
                  <c:v>3.5134266295324537</c:v>
                </c:pt>
                <c:pt idx="28">
                  <c:v>4.2641775984262793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排出量比較シート!$BQ$21:$BQ$50</c:f>
              <c:numCache>
                <c:formatCode>#,##0_);[Red]\(#,##0\)</c:formatCode>
                <c:ptCount val="30"/>
                <c:pt idx="0">
                  <c:v>0</c:v>
                </c:pt>
                <c:pt idx="1">
                  <c:v>0.10927381343814251</c:v>
                </c:pt>
                <c:pt idx="2">
                  <c:v>0.41742297</c:v>
                </c:pt>
                <c:pt idx="3">
                  <c:v>0.1159156152</c:v>
                </c:pt>
                <c:pt idx="4">
                  <c:v>0.24620087732397891</c:v>
                </c:pt>
                <c:pt idx="5">
                  <c:v>0.35104955474084998</c:v>
                </c:pt>
                <c:pt idx="6">
                  <c:v>0.40112146509949509</c:v>
                </c:pt>
                <c:pt idx="7">
                  <c:v>0</c:v>
                </c:pt>
                <c:pt idx="8">
                  <c:v>0.40070072907646842</c:v>
                </c:pt>
                <c:pt idx="9">
                  <c:v>0.38308132137114032</c:v>
                </c:pt>
                <c:pt idx="10">
                  <c:v>0.1800292268886024</c:v>
                </c:pt>
                <c:pt idx="11">
                  <c:v>0.23151325604698919</c:v>
                </c:pt>
                <c:pt idx="12">
                  <c:v>0.1359341436255648</c:v>
                </c:pt>
                <c:pt idx="13">
                  <c:v>6.4276306864432586E-2</c:v>
                </c:pt>
                <c:pt idx="14">
                  <c:v>0</c:v>
                </c:pt>
                <c:pt idx="15">
                  <c:v>0</c:v>
                </c:pt>
                <c:pt idx="16">
                  <c:v>0.34272353586274129</c:v>
                </c:pt>
                <c:pt idx="17">
                  <c:v>0.30776905821911688</c:v>
                </c:pt>
                <c:pt idx="18">
                  <c:v>0</c:v>
                </c:pt>
                <c:pt idx="19">
                  <c:v>0.13561175551876789</c:v>
                </c:pt>
                <c:pt idx="20">
                  <c:v>0</c:v>
                </c:pt>
                <c:pt idx="21">
                  <c:v>0.36871403030501332</c:v>
                </c:pt>
                <c:pt idx="22">
                  <c:v>0.34930211230676128</c:v>
                </c:pt>
                <c:pt idx="23">
                  <c:v>0.26231255744790999</c:v>
                </c:pt>
                <c:pt idx="24">
                  <c:v>0.1183747517910945</c:v>
                </c:pt>
                <c:pt idx="25">
                  <c:v>0</c:v>
                </c:pt>
                <c:pt idx="26">
                  <c:v>0.2083850099979645</c:v>
                </c:pt>
                <c:pt idx="27">
                  <c:v>0.20569873911523689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排出量比較シート!$BR$21:$BR$50</c:f>
              <c:numCache>
                <c:formatCode>#,##0_);[Red]\(#,##0\)</c:formatCode>
                <c:ptCount val="30"/>
                <c:pt idx="0">
                  <c:v>16.762773046719921</c:v>
                </c:pt>
                <c:pt idx="1">
                  <c:v>12.076339469492023</c:v>
                </c:pt>
                <c:pt idx="2">
                  <c:v>16.150266840467872</c:v>
                </c:pt>
                <c:pt idx="3">
                  <c:v>15.007283947586965</c:v>
                </c:pt>
                <c:pt idx="4">
                  <c:v>13.660188253625446</c:v>
                </c:pt>
                <c:pt idx="5">
                  <c:v>13.886465933816527</c:v>
                </c:pt>
                <c:pt idx="6">
                  <c:v>11.445525590683744</c:v>
                </c:pt>
                <c:pt idx="7">
                  <c:v>13.598134248336226</c:v>
                </c:pt>
                <c:pt idx="8">
                  <c:v>9.7846913718063782</c:v>
                </c:pt>
                <c:pt idx="9">
                  <c:v>10.051542473488455</c:v>
                </c:pt>
                <c:pt idx="10">
                  <c:v>18.094107029644384</c:v>
                </c:pt>
                <c:pt idx="11">
                  <c:v>12.585514344049164</c:v>
                </c:pt>
                <c:pt idx="12">
                  <c:v>18.63955633492705</c:v>
                </c:pt>
                <c:pt idx="13">
                  <c:v>11.155067656254602</c:v>
                </c:pt>
                <c:pt idx="14">
                  <c:v>10.53035708371786</c:v>
                </c:pt>
                <c:pt idx="15">
                  <c:v>9.1235184417419184</c:v>
                </c:pt>
                <c:pt idx="16">
                  <c:v>10.196090877111111</c:v>
                </c:pt>
                <c:pt idx="17">
                  <c:v>14.231192205363081</c:v>
                </c:pt>
                <c:pt idx="18">
                  <c:v>10.103851124805212</c:v>
                </c:pt>
                <c:pt idx="19">
                  <c:v>8.4109021351825071</c:v>
                </c:pt>
                <c:pt idx="20">
                  <c:v>11.171314275292621</c:v>
                </c:pt>
                <c:pt idx="21">
                  <c:v>15.132480003360149</c:v>
                </c:pt>
                <c:pt idx="22">
                  <c:v>15.718958628648236</c:v>
                </c:pt>
                <c:pt idx="23">
                  <c:v>9.4691844745774141</c:v>
                </c:pt>
                <c:pt idx="24">
                  <c:v>13.941095222448888</c:v>
                </c:pt>
                <c:pt idx="25">
                  <c:v>10.478199326536309</c:v>
                </c:pt>
                <c:pt idx="26">
                  <c:v>9.3880133964314787</c:v>
                </c:pt>
                <c:pt idx="27">
                  <c:v>7.5775525850324534</c:v>
                </c:pt>
                <c:pt idx="28">
                  <c:v>8.1677293051682227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c:ext uri="{02D57815-91ED-43cb-92C2-25804820EDAC}">
                        <c15:formulaRef>
                          <c15:sqref>排出量比較シート!$BF$21:$BF$68</c15:sqref>
                        </c15:formulaRef>
                      </c:ext>
                    </c:extLst>
                    <c:numCache>
                      <c:formatCode>#,##0_);[Red]\(#,##0\)</c:formatCode>
                      <c:ptCount val="48"/>
                      <c:pt idx="0">
                        <c:v>2.6195961267837191</c:v>
                      </c:pt>
                      <c:pt idx="1">
                        <c:v>0</c:v>
                      </c:pt>
                      <c:pt idx="2">
                        <c:v>0</c:v>
                      </c:pt>
                      <c:pt idx="3">
                        <c:v>0.68219465573965177</c:v>
                      </c:pt>
                      <c:pt idx="4">
                        <c:v>0</c:v>
                      </c:pt>
                      <c:pt idx="5">
                        <c:v>0</c:v>
                      </c:pt>
                      <c:pt idx="6">
                        <c:v>0</c:v>
                      </c:pt>
                      <c:pt idx="7">
                        <c:v>0.86356565803825325</c:v>
                      </c:pt>
                      <c:pt idx="8">
                        <c:v>0.19725851991532689</c:v>
                      </c:pt>
                      <c:pt idx="9">
                        <c:v>0.85343777887196648</c:v>
                      </c:pt>
                      <c:pt idx="10">
                        <c:v>0.48305386074092288</c:v>
                      </c:pt>
                      <c:pt idx="11">
                        <c:v>1.0378571912124199</c:v>
                      </c:pt>
                      <c:pt idx="12">
                        <c:v>0</c:v>
                      </c:pt>
                      <c:pt idx="13">
                        <c:v>0</c:v>
                      </c:pt>
                      <c:pt idx="14">
                        <c:v>0</c:v>
                      </c:pt>
                      <c:pt idx="15">
                        <c:v>6.0062337454287351E-2</c:v>
                      </c:pt>
                      <c:pt idx="16">
                        <c:v>1.5816315861250001</c:v>
                      </c:pt>
                      <c:pt idx="17">
                        <c:v>0.34329311132710472</c:v>
                      </c:pt>
                      <c:pt idx="18">
                        <c:v>0.97846414819965821</c:v>
                      </c:pt>
                      <c:pt idx="19">
                        <c:v>0</c:v>
                      </c:pt>
                      <c:pt idx="20">
                        <c:v>0.6770568427812963</c:v>
                      </c:pt>
                      <c:pt idx="21">
                        <c:v>1.208616409969187</c:v>
                      </c:pt>
                      <c:pt idx="22">
                        <c:v>0</c:v>
                      </c:pt>
                      <c:pt idx="23">
                        <c:v>0</c:v>
                      </c:pt>
                      <c:pt idx="24">
                        <c:v>0</c:v>
                      </c:pt>
                      <c:pt idx="25">
                        <c:v>0</c:v>
                      </c:pt>
                      <c:pt idx="26">
                        <c:v>9.4848577489940258E-2</c:v>
                      </c:pt>
                      <c:pt idx="27">
                        <c:v>0</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8.7297250451640621E-2</c:v>
                      </c:pt>
                      <c:pt idx="1">
                        <c:v>8.4387342103252605E-2</c:v>
                      </c:pt>
                      <c:pt idx="2">
                        <c:v>0.28345145496965435</c:v>
                      </c:pt>
                      <c:pt idx="3">
                        <c:v>0.13346710535398043</c:v>
                      </c:pt>
                      <c:pt idx="4">
                        <c:v>0.43106465968736735</c:v>
                      </c:pt>
                      <c:pt idx="5">
                        <c:v>5.7427841479645719E-2</c:v>
                      </c:pt>
                      <c:pt idx="6">
                        <c:v>0.40493363610545408</c:v>
                      </c:pt>
                      <c:pt idx="7">
                        <c:v>0.13639112351415858</c:v>
                      </c:pt>
                      <c:pt idx="8">
                        <c:v>0.21596195336761989</c:v>
                      </c:pt>
                      <c:pt idx="9">
                        <c:v>0.14997542077979778</c:v>
                      </c:pt>
                      <c:pt idx="10">
                        <c:v>0.46558533574208322</c:v>
                      </c:pt>
                      <c:pt idx="11">
                        <c:v>0.27042977306574578</c:v>
                      </c:pt>
                      <c:pt idx="12">
                        <c:v>0.1862341342968333</c:v>
                      </c:pt>
                      <c:pt idx="13">
                        <c:v>0.18542187915401709</c:v>
                      </c:pt>
                      <c:pt idx="14">
                        <c:v>0.30638208343991397</c:v>
                      </c:pt>
                      <c:pt idx="15">
                        <c:v>0.10859183127562511</c:v>
                      </c:pt>
                      <c:pt idx="16">
                        <c:v>6.6418493612848475E-2</c:v>
                      </c:pt>
                      <c:pt idx="17">
                        <c:v>0.22988275952265361</c:v>
                      </c:pt>
                      <c:pt idx="18">
                        <c:v>0.29179921641105039</c:v>
                      </c:pt>
                      <c:pt idx="19">
                        <c:v>0.13961176783361287</c:v>
                      </c:pt>
                      <c:pt idx="20">
                        <c:v>0.29892345171794332</c:v>
                      </c:pt>
                      <c:pt idx="21">
                        <c:v>0.14754150960582388</c:v>
                      </c:pt>
                      <c:pt idx="22">
                        <c:v>0.88170222956157018</c:v>
                      </c:pt>
                      <c:pt idx="23">
                        <c:v>9.1885395694759703E-2</c:v>
                      </c:pt>
                      <c:pt idx="24">
                        <c:v>0.32267507124283523</c:v>
                      </c:pt>
                      <c:pt idx="25">
                        <c:v>0.17687646563752529</c:v>
                      </c:pt>
                      <c:pt idx="26">
                        <c:v>0.3325981130582733</c:v>
                      </c:pt>
                      <c:pt idx="27">
                        <c:v>0.17209167376911094</c:v>
                      </c:pt>
                      <c:pt idx="28">
                        <c:v>0.14039944208640878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1.8463368304339853</c:v>
                      </c:pt>
                      <c:pt idx="1">
                        <c:v>0.87458060388978254</c:v>
                      </c:pt>
                      <c:pt idx="2">
                        <c:v>0</c:v>
                      </c:pt>
                      <c:pt idx="3">
                        <c:v>2.0308089717057549</c:v>
                      </c:pt>
                      <c:pt idx="4">
                        <c:v>2.7793390184365201</c:v>
                      </c:pt>
                      <c:pt idx="5">
                        <c:v>3.0562298010910625</c:v>
                      </c:pt>
                      <c:pt idx="6">
                        <c:v>1.1760342853393879</c:v>
                      </c:pt>
                      <c:pt idx="7">
                        <c:v>0.91289981071551229</c:v>
                      </c:pt>
                      <c:pt idx="8">
                        <c:v>0.24464201286544715</c:v>
                      </c:pt>
                      <c:pt idx="9">
                        <c:v>0.32928959989502854</c:v>
                      </c:pt>
                      <c:pt idx="10">
                        <c:v>6.8022935858094202</c:v>
                      </c:pt>
                      <c:pt idx="11">
                        <c:v>3.3634615405022963</c:v>
                      </c:pt>
                      <c:pt idx="12">
                        <c:v>7.4825229443903618</c:v>
                      </c:pt>
                      <c:pt idx="13">
                        <c:v>1.2899306132905397</c:v>
                      </c:pt>
                      <c:pt idx="14">
                        <c:v>0.66100100139725704</c:v>
                      </c:pt>
                      <c:pt idx="15">
                        <c:v>0.74830209429079741</c:v>
                      </c:pt>
                      <c:pt idx="16">
                        <c:v>0.78605524490484624</c:v>
                      </c:pt>
                      <c:pt idx="17">
                        <c:v>2.5751540003421378</c:v>
                      </c:pt>
                      <c:pt idx="18">
                        <c:v>0.88124705168268525</c:v>
                      </c:pt>
                      <c:pt idx="19">
                        <c:v>0.51152420871866233</c:v>
                      </c:pt>
                      <c:pt idx="20">
                        <c:v>0.31974245925801509</c:v>
                      </c:pt>
                      <c:pt idx="21">
                        <c:v>5.0455640588271846</c:v>
                      </c:pt>
                      <c:pt idx="22">
                        <c:v>0.87458060388978254</c:v>
                      </c:pt>
                      <c:pt idx="23">
                        <c:v>1.4449971475960222</c:v>
                      </c:pt>
                      <c:pt idx="24">
                        <c:v>5.608103630334158</c:v>
                      </c:pt>
                      <c:pt idx="25">
                        <c:v>1.3007624735163081</c:v>
                      </c:pt>
                      <c:pt idx="26">
                        <c:v>0.95291623489252131</c:v>
                      </c:pt>
                      <c:pt idx="27">
                        <c:v>0.75677884661301664</c:v>
                      </c:pt>
                      <c:pt idx="28">
                        <c:v>1.3345396315280966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5.1255234696545475</c:v>
                      </c:pt>
                      <c:pt idx="1">
                        <c:v>3.5095728415400194</c:v>
                      </c:pt>
                      <c:pt idx="2">
                        <c:v>5.1926313672003097</c:v>
                      </c:pt>
                      <c:pt idx="3">
                        <c:v>3.1917821744346542</c:v>
                      </c:pt>
                      <c:pt idx="4">
                        <c:v>4.4760983350037522</c:v>
                      </c:pt>
                      <c:pt idx="5">
                        <c:v>5.3539156560350634</c:v>
                      </c:pt>
                      <c:pt idx="6">
                        <c:v>3.4678241095070836</c:v>
                      </c:pt>
                      <c:pt idx="7">
                        <c:v>4.4787632772902581</c:v>
                      </c:pt>
                      <c:pt idx="8">
                        <c:v>5.0595157928803651</c:v>
                      </c:pt>
                      <c:pt idx="9">
                        <c:v>2.864086634417963</c:v>
                      </c:pt>
                      <c:pt idx="10">
                        <c:v>4.5264716822738622</c:v>
                      </c:pt>
                      <c:pt idx="11">
                        <c:v>3.7725638477799364</c:v>
                      </c:pt>
                      <c:pt idx="12">
                        <c:v>4.7973405435712557</c:v>
                      </c:pt>
                      <c:pt idx="13">
                        <c:v>5.0542276109263673</c:v>
                      </c:pt>
                      <c:pt idx="14">
                        <c:v>5.1577292662043783</c:v>
                      </c:pt>
                      <c:pt idx="15">
                        <c:v>4.3960335951042619</c:v>
                      </c:pt>
                      <c:pt idx="16">
                        <c:v>3.5902463481169908</c:v>
                      </c:pt>
                      <c:pt idx="17">
                        <c:v>3.5074956442308181</c:v>
                      </c:pt>
                      <c:pt idx="18">
                        <c:v>4.8478854509075973</c:v>
                      </c:pt>
                      <c:pt idx="19">
                        <c:v>3.9038324411486025</c:v>
                      </c:pt>
                      <c:pt idx="20">
                        <c:v>4.8859922641164069</c:v>
                      </c:pt>
                      <c:pt idx="21">
                        <c:v>5.3355890901123901</c:v>
                      </c:pt>
                      <c:pt idx="22">
                        <c:v>2.9552590313154834</c:v>
                      </c:pt>
                      <c:pt idx="23">
                        <c:v>4.4042586383217008</c:v>
                      </c:pt>
                      <c:pt idx="24">
                        <c:v>4.0760192603511385</c:v>
                      </c:pt>
                      <c:pt idx="25">
                        <c:v>4.5146674445514865</c:v>
                      </c:pt>
                      <c:pt idx="26">
                        <c:v>3.3710288873594401</c:v>
                      </c:pt>
                      <c:pt idx="27">
                        <c:v>3.0696506720974392</c:v>
                      </c:pt>
                      <c:pt idx="28">
                        <c:v>4.1791527057690097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0.32465002408261318</c:v>
                </c:pt>
                <c:pt idx="3">
                  <c:v>0</c:v>
                </c:pt>
                <c:pt idx="4">
                  <c:v>2.7447419539283491</c:v>
                </c:pt>
                <c:pt idx="5">
                  <c:v>2.0433238120867636</c:v>
                </c:pt>
                <c:pt idx="7">
                  <c:v>5.1567564608203833</c:v>
                </c:pt>
                <c:pt idx="8">
                  <c:v>0.11200204827494591</c:v>
                </c:pt>
                <c:pt idx="9">
                  <c:v>5.9643131714050543</c:v>
                </c:pt>
                <c:pt idx="10">
                  <c:v>0.42423633900000002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0.32465002408261318</c:v>
                </c:pt>
                <c:pt idx="4">
                  <c:v>2.7447419539283491</c:v>
                </c:pt>
                <c:pt idx="5">
                  <c:v>2.0433238120867636</c:v>
                </c:pt>
                <c:pt idx="6">
                  <c:v>11.233071680500384</c:v>
                </c:pt>
                <c:pt idx="10">
                  <c:v>0.42423633900000002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-406682.29035765224</c:v>
                </c:pt>
                <c:pt idx="2">
                  <c:v>0</c:v>
                </c:pt>
                <c:pt idx="3">
                  <c:v>-1329749.3851539637</c:v>
                </c:pt>
                <c:pt idx="4">
                  <c:v>-544384.42159785796</c:v>
                </c:pt>
                <c:pt idx="5">
                  <c:v>-1463148.8659841903</c:v>
                </c:pt>
                <c:pt idx="6">
                  <c:v>-3830.3840440260246</c:v>
                </c:pt>
                <c:pt idx="7">
                  <c:v>-1260557.8884252047</c:v>
                </c:pt>
                <c:pt idx="8">
                  <c:v>0</c:v>
                </c:pt>
                <c:pt idx="9">
                  <c:v>0</c:v>
                </c:pt>
                <c:pt idx="10">
                  <c:v>-2155422.4128289195</c:v>
                </c:pt>
                <c:pt idx="11">
                  <c:v>0</c:v>
                </c:pt>
                <c:pt idx="12">
                  <c:v>0</c:v>
                </c:pt>
                <c:pt idx="13">
                  <c:v>-810083.89841012435</c:v>
                </c:pt>
                <c:pt idx="14">
                  <c:v>-905787.85672114987</c:v>
                </c:pt>
                <c:pt idx="15">
                  <c:v>0</c:v>
                </c:pt>
                <c:pt idx="16">
                  <c:v>-67657.236146666226</c:v>
                </c:pt>
                <c:pt idx="17">
                  <c:v>0</c:v>
                </c:pt>
                <c:pt idx="18">
                  <c:v>-2484909.3728574901</c:v>
                </c:pt>
                <c:pt idx="19">
                  <c:v>-56354.023208212049</c:v>
                </c:pt>
                <c:pt idx="20">
                  <c:v>-17079.340964913776</c:v>
                </c:pt>
                <c:pt idx="21">
                  <c:v>-78060.764540848671</c:v>
                </c:pt>
                <c:pt idx="22">
                  <c:v>-60564.80979512076</c:v>
                </c:pt>
                <c:pt idx="23">
                  <c:v>-2446200.1175480532</c:v>
                </c:pt>
                <c:pt idx="24">
                  <c:v>-3146552.7004435211</c:v>
                </c:pt>
                <c:pt idx="25">
                  <c:v>-3965409.6075777612</c:v>
                </c:pt>
                <c:pt idx="26">
                  <c:v>-912159.66811390687</c:v>
                </c:pt>
                <c:pt idx="27">
                  <c:v>-1146660.013166544</c:v>
                </c:pt>
                <c:pt idx="28">
                  <c:v>-1527755.9535291079</c:v>
                </c:pt>
                <c:pt idx="29">
                  <c:v>-1389972.108316374</c:v>
                </c:pt>
                <c:pt idx="30">
                  <c:v>-350862.19925241033</c:v>
                </c:pt>
                <c:pt idx="31">
                  <c:v>-310379.97199935862</c:v>
                </c:pt>
                <c:pt idx="32">
                  <c:v>-4141252.1926735495</c:v>
                </c:pt>
                <c:pt idx="33">
                  <c:v>-280532.84252602619</c:v>
                </c:pt>
                <c:pt idx="34">
                  <c:v>-6060615.6291528726</c:v>
                </c:pt>
                <c:pt idx="35">
                  <c:v>-1640475.569991596</c:v>
                </c:pt>
                <c:pt idx="36">
                  <c:v>0</c:v>
                </c:pt>
                <c:pt idx="37">
                  <c:v>-828061.5015079499</c:v>
                </c:pt>
                <c:pt idx="38">
                  <c:v>0</c:v>
                </c:pt>
                <c:pt idx="39">
                  <c:v>-103920.63747523748</c:v>
                </c:pt>
                <c:pt idx="40">
                  <c:v>-979550.26197670004</c:v>
                </c:pt>
                <c:pt idx="41">
                  <c:v>-237513.56411067815</c:v>
                </c:pt>
                <c:pt idx="42">
                  <c:v>0</c:v>
                </c:pt>
                <c:pt idx="43">
                  <c:v>-530073.31333931675</c:v>
                </c:pt>
                <c:pt idx="44">
                  <c:v>-34698.44182542956</c:v>
                </c:pt>
                <c:pt idx="45">
                  <c:v>0</c:v>
                </c:pt>
                <c:pt idx="46">
                  <c:v>-54898.355323224561</c:v>
                </c:pt>
                <c:pt idx="47">
                  <c:v>-87707.022338158451</c:v>
                </c:pt>
                <c:pt idx="48">
                  <c:v>0</c:v>
                </c:pt>
                <c:pt idx="49">
                  <c:v>0</c:v>
                </c:pt>
                <c:pt idx="50">
                  <c:v>-817087.13058518642</c:v>
                </c:pt>
                <c:pt idx="51">
                  <c:v>-56432.500694353163</c:v>
                </c:pt>
                <c:pt idx="52">
                  <c:v>-1249719.2532395797</c:v>
                </c:pt>
                <c:pt idx="53">
                  <c:v>-13573.783045554766</c:v>
                </c:pt>
                <c:pt idx="54">
                  <c:v>0</c:v>
                </c:pt>
                <c:pt idx="55">
                  <c:v>-147053.56185339368</c:v>
                </c:pt>
                <c:pt idx="56">
                  <c:v>-139677.55603020953</c:v>
                </c:pt>
                <c:pt idx="57">
                  <c:v>-5857071.3261384172</c:v>
                </c:pt>
                <c:pt idx="58">
                  <c:v>0</c:v>
                </c:pt>
                <c:pt idx="59">
                  <c:v>-396140.81915959984</c:v>
                </c:pt>
                <c:pt idx="60">
                  <c:v>0</c:v>
                </c:pt>
                <c:pt idx="61">
                  <c:v>-807622.19242225448</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16718.246496323904</c:v>
                </c:pt>
                <c:pt idx="1">
                  <c:v>0</c:v>
                </c:pt>
                <c:pt idx="2">
                  <c:v>411374.89742661105</c:v>
                </c:pt>
                <c:pt idx="3">
                  <c:v>0</c:v>
                </c:pt>
                <c:pt idx="4">
                  <c:v>0</c:v>
                </c:pt>
                <c:pt idx="5">
                  <c:v>0</c:v>
                </c:pt>
                <c:pt idx="6">
                  <c:v>0</c:v>
                </c:pt>
                <c:pt idx="7">
                  <c:v>0</c:v>
                </c:pt>
                <c:pt idx="8">
                  <c:v>258874.5730503489</c:v>
                </c:pt>
                <c:pt idx="9">
                  <c:v>886669.88736639859</c:v>
                </c:pt>
                <c:pt idx="10">
                  <c:v>0</c:v>
                </c:pt>
                <c:pt idx="11">
                  <c:v>75456.3624242363</c:v>
                </c:pt>
                <c:pt idx="12">
                  <c:v>137432.13083235201</c:v>
                </c:pt>
                <c:pt idx="13">
                  <c:v>0</c:v>
                </c:pt>
                <c:pt idx="14">
                  <c:v>0</c:v>
                </c:pt>
                <c:pt idx="15">
                  <c:v>108975.16881344662</c:v>
                </c:pt>
                <c:pt idx="16">
                  <c:v>0</c:v>
                </c:pt>
                <c:pt idx="17">
                  <c:v>141531.29361917466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136603.04404852627</c:v>
                </c:pt>
                <c:pt idx="37">
                  <c:v>0</c:v>
                </c:pt>
                <c:pt idx="38">
                  <c:v>320068.09855343844</c:v>
                </c:pt>
                <c:pt idx="39">
                  <c:v>0</c:v>
                </c:pt>
                <c:pt idx="40">
                  <c:v>0</c:v>
                </c:pt>
                <c:pt idx="41">
                  <c:v>0</c:v>
                </c:pt>
                <c:pt idx="42">
                  <c:v>4825478.1655631512</c:v>
                </c:pt>
                <c:pt idx="43">
                  <c:v>0</c:v>
                </c:pt>
                <c:pt idx="44">
                  <c:v>0</c:v>
                </c:pt>
                <c:pt idx="45">
                  <c:v>1125.7086921831942</c:v>
                </c:pt>
                <c:pt idx="46">
                  <c:v>0</c:v>
                </c:pt>
                <c:pt idx="47">
                  <c:v>0</c:v>
                </c:pt>
                <c:pt idx="48">
                  <c:v>124586.06920625515</c:v>
                </c:pt>
                <c:pt idx="49">
                  <c:v>73086.749776113284</c:v>
                </c:pt>
                <c:pt idx="50">
                  <c:v>0</c:v>
                </c:pt>
                <c:pt idx="51">
                  <c:v>0</c:v>
                </c:pt>
                <c:pt idx="52">
                  <c:v>0</c:v>
                </c:pt>
                <c:pt idx="53">
                  <c:v>0</c:v>
                </c:pt>
                <c:pt idx="54">
                  <c:v>166631.45082703631</c:v>
                </c:pt>
                <c:pt idx="55">
                  <c:v>0</c:v>
                </c:pt>
                <c:pt idx="56">
                  <c:v>0</c:v>
                </c:pt>
                <c:pt idx="57">
                  <c:v>0</c:v>
                </c:pt>
                <c:pt idx="58">
                  <c:v>742710.9211501173</c:v>
                </c:pt>
                <c:pt idx="59">
                  <c:v>0</c:v>
                </c:pt>
                <c:pt idx="60">
                  <c:v>90517.590816036158</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16718.246496323904</c:v>
                </c:pt>
                <c:pt idx="1">
                  <c:v>-406682.29035765224</c:v>
                </c:pt>
                <c:pt idx="2">
                  <c:v>411374.89742661105</c:v>
                </c:pt>
                <c:pt idx="3">
                  <c:v>-1329749.3851539637</c:v>
                </c:pt>
                <c:pt idx="4">
                  <c:v>-544384.42159785796</c:v>
                </c:pt>
                <c:pt idx="5">
                  <c:v>-1463148.8659841903</c:v>
                </c:pt>
                <c:pt idx="6">
                  <c:v>-3830.3840440260246</c:v>
                </c:pt>
                <c:pt idx="7">
                  <c:v>-1260557.8884252047</c:v>
                </c:pt>
                <c:pt idx="8">
                  <c:v>258874.5730503489</c:v>
                </c:pt>
                <c:pt idx="9">
                  <c:v>886669.88736639859</c:v>
                </c:pt>
                <c:pt idx="10">
                  <c:v>-2155422.4128289195</c:v>
                </c:pt>
                <c:pt idx="11">
                  <c:v>75456.3624242363</c:v>
                </c:pt>
                <c:pt idx="12">
                  <c:v>137432.13083235201</c:v>
                </c:pt>
                <c:pt idx="13">
                  <c:v>-810083.89841012435</c:v>
                </c:pt>
                <c:pt idx="14">
                  <c:v>-905787.85672114987</c:v>
                </c:pt>
                <c:pt idx="15">
                  <c:v>108975.16881344662</c:v>
                </c:pt>
                <c:pt idx="16">
                  <c:v>-67657.236146666226</c:v>
                </c:pt>
                <c:pt idx="17">
                  <c:v>141531.29361917466</c:v>
                </c:pt>
                <c:pt idx="18">
                  <c:v>-2484909.3728574901</c:v>
                </c:pt>
                <c:pt idx="19">
                  <c:v>-56354.023208212049</c:v>
                </c:pt>
                <c:pt idx="20">
                  <c:v>-17079.340964913776</c:v>
                </c:pt>
                <c:pt idx="21">
                  <c:v>-78060.764540848671</c:v>
                </c:pt>
                <c:pt idx="22">
                  <c:v>-60564.80979512076</c:v>
                </c:pt>
                <c:pt idx="23">
                  <c:v>-2446200.1175480532</c:v>
                </c:pt>
                <c:pt idx="24">
                  <c:v>-3146552.7004435211</c:v>
                </c:pt>
                <c:pt idx="25">
                  <c:v>-3965409.6075777612</c:v>
                </c:pt>
                <c:pt idx="26">
                  <c:v>-912159.66811390687</c:v>
                </c:pt>
                <c:pt idx="27">
                  <c:v>-1146660.013166544</c:v>
                </c:pt>
                <c:pt idx="28">
                  <c:v>-1527755.9535291079</c:v>
                </c:pt>
                <c:pt idx="29">
                  <c:v>-1389972.108316374</c:v>
                </c:pt>
                <c:pt idx="30">
                  <c:v>-350862.19925241033</c:v>
                </c:pt>
                <c:pt idx="31">
                  <c:v>-310379.97199935862</c:v>
                </c:pt>
                <c:pt idx="32">
                  <c:v>-4141252.1926735495</c:v>
                </c:pt>
                <c:pt idx="33">
                  <c:v>-280532.84252602619</c:v>
                </c:pt>
                <c:pt idx="34">
                  <c:v>-6060615.6291528726</c:v>
                </c:pt>
                <c:pt idx="35">
                  <c:v>-1640475.569991596</c:v>
                </c:pt>
                <c:pt idx="36">
                  <c:v>136603.04404852627</c:v>
                </c:pt>
                <c:pt idx="37">
                  <c:v>-828061.5015079499</c:v>
                </c:pt>
                <c:pt idx="38">
                  <c:v>320068.09855343844</c:v>
                </c:pt>
                <c:pt idx="39">
                  <c:v>-103920.63747523748</c:v>
                </c:pt>
                <c:pt idx="40">
                  <c:v>-979550.26197670004</c:v>
                </c:pt>
                <c:pt idx="41">
                  <c:v>-237513.56411067815</c:v>
                </c:pt>
                <c:pt idx="42">
                  <c:v>4825478.1655631512</c:v>
                </c:pt>
                <c:pt idx="43">
                  <c:v>-530073.31333931675</c:v>
                </c:pt>
                <c:pt idx="44">
                  <c:v>-34698.44182542956</c:v>
                </c:pt>
                <c:pt idx="45">
                  <c:v>1125.7086921831942</c:v>
                </c:pt>
                <c:pt idx="46">
                  <c:v>-54898.355323224561</c:v>
                </c:pt>
                <c:pt idx="47">
                  <c:v>-87707.022338158451</c:v>
                </c:pt>
                <c:pt idx="48">
                  <c:v>124586.06920625515</c:v>
                </c:pt>
                <c:pt idx="49">
                  <c:v>73086.749776113284</c:v>
                </c:pt>
                <c:pt idx="50">
                  <c:v>-817087.13058518642</c:v>
                </c:pt>
                <c:pt idx="51">
                  <c:v>-56432.500694353163</c:v>
                </c:pt>
                <c:pt idx="52">
                  <c:v>-1249719.2532395797</c:v>
                </c:pt>
                <c:pt idx="53">
                  <c:v>-13573.783045554766</c:v>
                </c:pt>
                <c:pt idx="54">
                  <c:v>166631.45082703631</c:v>
                </c:pt>
                <c:pt idx="55">
                  <c:v>-147053.56185339368</c:v>
                </c:pt>
                <c:pt idx="56">
                  <c:v>-139677.55603020953</c:v>
                </c:pt>
                <c:pt idx="57">
                  <c:v>-5857071.3261384172</c:v>
                </c:pt>
                <c:pt idx="58">
                  <c:v>742710.9211501173</c:v>
                </c:pt>
                <c:pt idx="59">
                  <c:v>-396140.81915959984</c:v>
                </c:pt>
                <c:pt idx="60">
                  <c:v>90517.590816036158</c:v>
                </c:pt>
                <c:pt idx="61">
                  <c:v>-807622.19242225448</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883.56350367609537</c:v>
                </c:pt>
                <c:pt idx="1">
                  <c:v>761604.98835765221</c:v>
                </c:pt>
                <c:pt idx="2">
                  <c:v>265708.65857338894</c:v>
                </c:pt>
                <c:pt idx="3">
                  <c:v>2548329.3601539638</c:v>
                </c:pt>
                <c:pt idx="4">
                  <c:v>841207.64559785789</c:v>
                </c:pt>
                <c:pt idx="5">
                  <c:v>2340680.2579841902</c:v>
                </c:pt>
                <c:pt idx="6">
                  <c:v>294806.49604402599</c:v>
                </c:pt>
                <c:pt idx="7">
                  <c:v>2310055.9374252046</c:v>
                </c:pt>
                <c:pt idx="8">
                  <c:v>584041.34594965109</c:v>
                </c:pt>
                <c:pt idx="9">
                  <c:v>32179.041633601562</c:v>
                </c:pt>
                <c:pt idx="10">
                  <c:v>3531956.6248289193</c:v>
                </c:pt>
                <c:pt idx="11">
                  <c:v>17806.564575763699</c:v>
                </c:pt>
                <c:pt idx="12">
                  <c:v>21968.292167647996</c:v>
                </c:pt>
                <c:pt idx="13">
                  <c:v>1610288.5314101244</c:v>
                </c:pt>
                <c:pt idx="14">
                  <c:v>1447733.2437211499</c:v>
                </c:pt>
                <c:pt idx="15">
                  <c:v>241671.87918655344</c:v>
                </c:pt>
                <c:pt idx="16">
                  <c:v>288766.63014666626</c:v>
                </c:pt>
                <c:pt idx="17">
                  <c:v>7916.8433808253585</c:v>
                </c:pt>
                <c:pt idx="18">
                  <c:v>3257591.2098574899</c:v>
                </c:pt>
                <c:pt idx="19">
                  <c:v>384689.43620821199</c:v>
                </c:pt>
                <c:pt idx="20">
                  <c:v>418678.8389649138</c:v>
                </c:pt>
                <c:pt idx="21">
                  <c:v>703913.96654084872</c:v>
                </c:pt>
                <c:pt idx="22">
                  <c:v>248254.89579512074</c:v>
                </c:pt>
                <c:pt idx="23">
                  <c:v>3045890.4115480534</c:v>
                </c:pt>
                <c:pt idx="24">
                  <c:v>3590931.9344435213</c:v>
                </c:pt>
                <c:pt idx="25">
                  <c:v>4523393.8275777614</c:v>
                </c:pt>
                <c:pt idx="26">
                  <c:v>1996596.2051139069</c:v>
                </c:pt>
                <c:pt idx="27">
                  <c:v>1524811.1781665441</c:v>
                </c:pt>
                <c:pt idx="28">
                  <c:v>3226429.6285291081</c:v>
                </c:pt>
                <c:pt idx="29">
                  <c:v>1682772.9643163742</c:v>
                </c:pt>
                <c:pt idx="30">
                  <c:v>1017368.5532524104</c:v>
                </c:pt>
                <c:pt idx="31">
                  <c:v>635023.8809993586</c:v>
                </c:pt>
                <c:pt idx="32">
                  <c:v>4366409.4806735497</c:v>
                </c:pt>
                <c:pt idx="33">
                  <c:v>874018.49552602624</c:v>
                </c:pt>
                <c:pt idx="34">
                  <c:v>6304100.785152873</c:v>
                </c:pt>
                <c:pt idx="35">
                  <c:v>2082782.614991596</c:v>
                </c:pt>
                <c:pt idx="36">
                  <c:v>1674.5749514737315</c:v>
                </c:pt>
                <c:pt idx="37">
                  <c:v>1366434.4895079499</c:v>
                </c:pt>
                <c:pt idx="38">
                  <c:v>11064.246446561561</c:v>
                </c:pt>
                <c:pt idx="39">
                  <c:v>634540.8754752375</c:v>
                </c:pt>
                <c:pt idx="40">
                  <c:v>2350677.0729767</c:v>
                </c:pt>
                <c:pt idx="41">
                  <c:v>2456413.3421106781</c:v>
                </c:pt>
                <c:pt idx="42">
                  <c:v>31642.041436849369</c:v>
                </c:pt>
                <c:pt idx="43">
                  <c:v>755161.71333931678</c:v>
                </c:pt>
                <c:pt idx="44">
                  <c:v>463024.40782542946</c:v>
                </c:pt>
                <c:pt idx="45">
                  <c:v>503642.0473078168</c:v>
                </c:pt>
                <c:pt idx="46">
                  <c:v>318313.90632322454</c:v>
                </c:pt>
                <c:pt idx="47">
                  <c:v>674466.97138364846</c:v>
                </c:pt>
                <c:pt idx="48">
                  <c:v>113453.39579374484</c:v>
                </c:pt>
                <c:pt idx="49">
                  <c:v>10509.647223886717</c:v>
                </c:pt>
                <c:pt idx="50">
                  <c:v>1525332.4016112464</c:v>
                </c:pt>
                <c:pt idx="51">
                  <c:v>211574.87869435313</c:v>
                </c:pt>
                <c:pt idx="52">
                  <c:v>1594904.1362395796</c:v>
                </c:pt>
                <c:pt idx="53">
                  <c:v>1515300.3520455547</c:v>
                </c:pt>
                <c:pt idx="54">
                  <c:v>1580.2751729636923</c:v>
                </c:pt>
                <c:pt idx="55">
                  <c:v>548196.27085339371</c:v>
                </c:pt>
                <c:pt idx="56">
                  <c:v>653307.64303020958</c:v>
                </c:pt>
                <c:pt idx="57">
                  <c:v>6339717.9001384173</c:v>
                </c:pt>
                <c:pt idx="58">
                  <c:v>11401.203849882808</c:v>
                </c:pt>
                <c:pt idx="59">
                  <c:v>722333.91015959985</c:v>
                </c:pt>
                <c:pt idx="60">
                  <c:v>306117.5921839638</c:v>
                </c:pt>
                <c:pt idx="61">
                  <c:v>1294091.9594222545</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883.56350367609537</c:v>
                </c:pt>
                <c:pt idx="1">
                  <c:v>761604.98835765221</c:v>
                </c:pt>
                <c:pt idx="2">
                  <c:v>265708.65857338894</c:v>
                </c:pt>
                <c:pt idx="3">
                  <c:v>2548329.3601539638</c:v>
                </c:pt>
                <c:pt idx="4">
                  <c:v>841207.64559785789</c:v>
                </c:pt>
                <c:pt idx="5">
                  <c:v>2340680.2579841902</c:v>
                </c:pt>
                <c:pt idx="6">
                  <c:v>294806.49604402599</c:v>
                </c:pt>
                <c:pt idx="7">
                  <c:v>2310055.9374252046</c:v>
                </c:pt>
                <c:pt idx="8">
                  <c:v>584041.34594965109</c:v>
                </c:pt>
                <c:pt idx="9">
                  <c:v>32179.041633601562</c:v>
                </c:pt>
                <c:pt idx="10">
                  <c:v>3531956.6248289193</c:v>
                </c:pt>
                <c:pt idx="11">
                  <c:v>17806.564575763699</c:v>
                </c:pt>
                <c:pt idx="12">
                  <c:v>21968.292167647996</c:v>
                </c:pt>
                <c:pt idx="13">
                  <c:v>1610288.5314101244</c:v>
                </c:pt>
                <c:pt idx="14">
                  <c:v>1447733.2437211499</c:v>
                </c:pt>
                <c:pt idx="15">
                  <c:v>241671.87918655344</c:v>
                </c:pt>
                <c:pt idx="16">
                  <c:v>288766.63014666626</c:v>
                </c:pt>
                <c:pt idx="17">
                  <c:v>7916.8433808253585</c:v>
                </c:pt>
                <c:pt idx="18">
                  <c:v>3257591.2098574899</c:v>
                </c:pt>
                <c:pt idx="19">
                  <c:v>384689.43620821199</c:v>
                </c:pt>
                <c:pt idx="20">
                  <c:v>418678.8389649138</c:v>
                </c:pt>
                <c:pt idx="21">
                  <c:v>703913.96654084872</c:v>
                </c:pt>
                <c:pt idx="22">
                  <c:v>248254.89579512074</c:v>
                </c:pt>
                <c:pt idx="23">
                  <c:v>3045890.4115480534</c:v>
                </c:pt>
                <c:pt idx="24">
                  <c:v>3590931.9344435213</c:v>
                </c:pt>
                <c:pt idx="25">
                  <c:v>4523393.8275777614</c:v>
                </c:pt>
                <c:pt idx="26">
                  <c:v>1996596.2051139069</c:v>
                </c:pt>
                <c:pt idx="27">
                  <c:v>1524811.1781665441</c:v>
                </c:pt>
                <c:pt idx="28">
                  <c:v>3226429.6285291081</c:v>
                </c:pt>
                <c:pt idx="29">
                  <c:v>1682772.9643163742</c:v>
                </c:pt>
                <c:pt idx="30">
                  <c:v>1017368.5532524104</c:v>
                </c:pt>
                <c:pt idx="31">
                  <c:v>635023.8809993586</c:v>
                </c:pt>
                <c:pt idx="32">
                  <c:v>4366409.4806735497</c:v>
                </c:pt>
                <c:pt idx="33">
                  <c:v>874018.49552602624</c:v>
                </c:pt>
                <c:pt idx="34">
                  <c:v>6304100.785152873</c:v>
                </c:pt>
                <c:pt idx="35">
                  <c:v>2082782.614991596</c:v>
                </c:pt>
                <c:pt idx="36">
                  <c:v>1674.5749514737315</c:v>
                </c:pt>
                <c:pt idx="37">
                  <c:v>1366434.4895079499</c:v>
                </c:pt>
                <c:pt idx="38">
                  <c:v>11064.246446561561</c:v>
                </c:pt>
                <c:pt idx="39">
                  <c:v>634540.8754752375</c:v>
                </c:pt>
                <c:pt idx="40">
                  <c:v>2350677.0729767</c:v>
                </c:pt>
                <c:pt idx="41">
                  <c:v>2456413.3421106781</c:v>
                </c:pt>
                <c:pt idx="42">
                  <c:v>31642.041436849369</c:v>
                </c:pt>
                <c:pt idx="43">
                  <c:v>755161.71333931678</c:v>
                </c:pt>
                <c:pt idx="44">
                  <c:v>463024.40782542946</c:v>
                </c:pt>
                <c:pt idx="45">
                  <c:v>503642.0473078168</c:v>
                </c:pt>
                <c:pt idx="46">
                  <c:v>318313.90632322454</c:v>
                </c:pt>
                <c:pt idx="47">
                  <c:v>674466.97138364846</c:v>
                </c:pt>
                <c:pt idx="48">
                  <c:v>113453.39579374484</c:v>
                </c:pt>
                <c:pt idx="49">
                  <c:v>10509.647223886717</c:v>
                </c:pt>
                <c:pt idx="50">
                  <c:v>1525332.4016112464</c:v>
                </c:pt>
                <c:pt idx="51">
                  <c:v>211574.87869435313</c:v>
                </c:pt>
                <c:pt idx="52">
                  <c:v>1594904.1362395796</c:v>
                </c:pt>
                <c:pt idx="53">
                  <c:v>1515300.3520455547</c:v>
                </c:pt>
                <c:pt idx="54">
                  <c:v>1580.2751729636923</c:v>
                </c:pt>
                <c:pt idx="55">
                  <c:v>548196.27085339371</c:v>
                </c:pt>
                <c:pt idx="56">
                  <c:v>653307.64303020958</c:v>
                </c:pt>
                <c:pt idx="57">
                  <c:v>6339717.9001384173</c:v>
                </c:pt>
                <c:pt idx="58">
                  <c:v>11401.203849882808</c:v>
                </c:pt>
                <c:pt idx="59">
                  <c:v>722333.91015959985</c:v>
                </c:pt>
                <c:pt idx="60">
                  <c:v>306117.5921839638</c:v>
                </c:pt>
                <c:pt idx="61">
                  <c:v>1294091.9594222545</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987.73004548999995</c:v>
                </c:pt>
                <c:pt idx="48">
                  <c:v>0</c:v>
                </c:pt>
                <c:pt idx="49">
                  <c:v>13034.002000000002</c:v>
                </c:pt>
                <c:pt idx="50">
                  <c:v>850.44002606000004</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586759.94904549001</c:v>
                </c:pt>
                <c:pt idx="48">
                  <c:v>238039.465</c:v>
                </c:pt>
                <c:pt idx="49">
                  <c:v>83596.396999999997</c:v>
                </c:pt>
                <c:pt idx="50">
                  <c:v>708245.27102605999</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再エネ比較シート!$CO$13:$CO$42</c:f>
              <c:numCache>
                <c:formatCode>0.0%</c:formatCode>
                <c:ptCount val="30"/>
                <c:pt idx="0">
                  <c:v>9.9304865938430985E-3</c:v>
                </c:pt>
                <c:pt idx="1">
                  <c:v>2.8571428571428571E-3</c:v>
                </c:pt>
                <c:pt idx="2">
                  <c:v>5.3763440860215058E-3</c:v>
                </c:pt>
                <c:pt idx="3">
                  <c:v>4.7191011235955059E-2</c:v>
                </c:pt>
                <c:pt idx="4">
                  <c:v>1.9607843137254902E-3</c:v>
                </c:pt>
                <c:pt idx="5">
                  <c:v>1.7334777898158179E-2</c:v>
                </c:pt>
                <c:pt idx="6">
                  <c:v>1.557285873192436E-2</c:v>
                </c:pt>
                <c:pt idx="7">
                  <c:v>3.1746031746031746E-3</c:v>
                </c:pt>
                <c:pt idx="8">
                  <c:v>6.3025210084033612E-2</c:v>
                </c:pt>
                <c:pt idx="9">
                  <c:v>5.6882821387940841E-3</c:v>
                </c:pt>
                <c:pt idx="10">
                  <c:v>1.3836477987421384E-2</c:v>
                </c:pt>
                <c:pt idx="11">
                  <c:v>7.3606729758149319E-3</c:v>
                </c:pt>
                <c:pt idx="12">
                  <c:v>1.4669926650366748E-2</c:v>
                </c:pt>
                <c:pt idx="13">
                  <c:v>0</c:v>
                </c:pt>
                <c:pt idx="14">
                  <c:v>6.5005417118093175E-3</c:v>
                </c:pt>
                <c:pt idx="15">
                  <c:v>2.2900763358778626E-2</c:v>
                </c:pt>
                <c:pt idx="16">
                  <c:v>4.2507970244420826E-3</c:v>
                </c:pt>
                <c:pt idx="17">
                  <c:v>6.8886337543053958E-3</c:v>
                </c:pt>
                <c:pt idx="18">
                  <c:v>2.2544283413848631E-2</c:v>
                </c:pt>
                <c:pt idx="19">
                  <c:v>0.14076246334310852</c:v>
                </c:pt>
                <c:pt idx="20">
                  <c:v>1.6722408026755853E-3</c:v>
                </c:pt>
                <c:pt idx="21">
                  <c:v>3.7735849056603772E-2</c:v>
                </c:pt>
                <c:pt idx="22">
                  <c:v>8.1112398609501733E-3</c:v>
                </c:pt>
                <c:pt idx="23">
                  <c:v>2.6119402985074626E-2</c:v>
                </c:pt>
                <c:pt idx="24">
                  <c:v>7.6416337285902497E-2</c:v>
                </c:pt>
                <c:pt idx="25">
                  <c:v>5.2840158520475564E-2</c:v>
                </c:pt>
                <c:pt idx="26">
                  <c:v>1.3966480446927373E-2</c:v>
                </c:pt>
                <c:pt idx="27">
                  <c:v>5.8207217694994182E-3</c:v>
                </c:pt>
                <c:pt idx="28">
                  <c:v>7.2580645161290328E-2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再エネ比較シート!$CC$13:$CC$42</c:f>
              <c:numCache>
                <c:formatCode>0.0%</c:formatCode>
                <c:ptCount val="30"/>
                <c:pt idx="0">
                  <c:v>8.3900007344007953E-3</c:v>
                </c:pt>
                <c:pt idx="1">
                  <c:v>2.9992665543398223E-3</c:v>
                </c:pt>
                <c:pt idx="2">
                  <c:v>3.1227688626350725E-3</c:v>
                </c:pt>
                <c:pt idx="3">
                  <c:v>2.8513426393986328E-2</c:v>
                </c:pt>
                <c:pt idx="4">
                  <c:v>1.3386376075890519E-3</c:v>
                </c:pt>
                <c:pt idx="5">
                  <c:v>1.8200625059942906E-2</c:v>
                </c:pt>
                <c:pt idx="6">
                  <c:v>9.1425791959091895E-3</c:v>
                </c:pt>
                <c:pt idx="7">
                  <c:v>2.9442496604319781E-3</c:v>
                </c:pt>
                <c:pt idx="8">
                  <c:v>4.2688440346583215E-2</c:v>
                </c:pt>
                <c:pt idx="9">
                  <c:v>4.7211025223492398E-3</c:v>
                </c:pt>
                <c:pt idx="10">
                  <c:v>1.1849533996022293E-2</c:v>
                </c:pt>
                <c:pt idx="11">
                  <c:v>5.642154954656739E-3</c:v>
                </c:pt>
                <c:pt idx="12">
                  <c:v>1.2218972212516844E-2</c:v>
                </c:pt>
                <c:pt idx="13">
                  <c:v>0</c:v>
                </c:pt>
                <c:pt idx="14">
                  <c:v>4.5110100306858031E-3</c:v>
                </c:pt>
                <c:pt idx="15">
                  <c:v>1.5880116719722111E-2</c:v>
                </c:pt>
                <c:pt idx="16">
                  <c:v>4.1067498273475818E-3</c:v>
                </c:pt>
                <c:pt idx="17">
                  <c:v>5.873891405479355E-3</c:v>
                </c:pt>
                <c:pt idx="18">
                  <c:v>1.2737603280771682E-2</c:v>
                </c:pt>
                <c:pt idx="19">
                  <c:v>7.7067822933647126E-2</c:v>
                </c:pt>
                <c:pt idx="20">
                  <c:v>7.2530563535181801E-4</c:v>
                </c:pt>
                <c:pt idx="21">
                  <c:v>1.897498545778677E-2</c:v>
                </c:pt>
                <c:pt idx="22">
                  <c:v>3.4705339291208242E-3</c:v>
                </c:pt>
                <c:pt idx="23">
                  <c:v>1.7367281153558942E-2</c:v>
                </c:pt>
                <c:pt idx="24">
                  <c:v>5.3449975382928991E-2</c:v>
                </c:pt>
                <c:pt idx="25">
                  <c:v>2.8560677915166255E-2</c:v>
                </c:pt>
                <c:pt idx="26">
                  <c:v>9.0633031190947046E-3</c:v>
                </c:pt>
                <c:pt idx="27">
                  <c:v>4.9437830872358828E-3</c:v>
                </c:pt>
                <c:pt idx="28">
                  <c:v>5.3166772971467283E-2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再エネ比較シート!$CD$13:$CD$42</c:f>
              <c:numCache>
                <c:formatCode>0.0%</c:formatCode>
                <c:ptCount val="30"/>
                <c:pt idx="0">
                  <c:v>0</c:v>
                </c:pt>
                <c:pt idx="1">
                  <c:v>8.2644023668852762E-2</c:v>
                </c:pt>
                <c:pt idx="2">
                  <c:v>0</c:v>
                </c:pt>
                <c:pt idx="3">
                  <c:v>5.0176455203006329E-2</c:v>
                </c:pt>
                <c:pt idx="4">
                  <c:v>4.7775915727231097E-3</c:v>
                </c:pt>
                <c:pt idx="5">
                  <c:v>0.91923939133166443</c:v>
                </c:pt>
                <c:pt idx="6">
                  <c:v>2.4652608208308145E-2</c:v>
                </c:pt>
                <c:pt idx="7">
                  <c:v>1.2553146399979421E-2</c:v>
                </c:pt>
                <c:pt idx="8">
                  <c:v>0.45980684607345473</c:v>
                </c:pt>
                <c:pt idx="9">
                  <c:v>0</c:v>
                </c:pt>
                <c:pt idx="10">
                  <c:v>4.2560579304992321E-3</c:v>
                </c:pt>
                <c:pt idx="11">
                  <c:v>0.14561629811087554</c:v>
                </c:pt>
                <c:pt idx="12">
                  <c:v>0.10861213764456738</c:v>
                </c:pt>
                <c:pt idx="13">
                  <c:v>0</c:v>
                </c:pt>
                <c:pt idx="14">
                  <c:v>3.0432002604444062</c:v>
                </c:pt>
                <c:pt idx="15">
                  <c:v>9.8500993685404187E-2</c:v>
                </c:pt>
                <c:pt idx="16">
                  <c:v>1.944562113563169E-2</c:v>
                </c:pt>
                <c:pt idx="17">
                  <c:v>0</c:v>
                </c:pt>
                <c:pt idx="18">
                  <c:v>3.164781475785447E-2</c:v>
                </c:pt>
                <c:pt idx="19">
                  <c:v>7.9683829552792004E-2</c:v>
                </c:pt>
                <c:pt idx="20">
                  <c:v>3.6605225246318991E-2</c:v>
                </c:pt>
                <c:pt idx="21">
                  <c:v>2.8508675351151321E-2</c:v>
                </c:pt>
                <c:pt idx="22">
                  <c:v>0</c:v>
                </c:pt>
                <c:pt idx="23">
                  <c:v>0.55304329033380273</c:v>
                </c:pt>
                <c:pt idx="24">
                  <c:v>0.83196762794775014</c:v>
                </c:pt>
                <c:pt idx="25">
                  <c:v>2.5950437886059989E-2</c:v>
                </c:pt>
                <c:pt idx="26">
                  <c:v>3.4090493359093421E-2</c:v>
                </c:pt>
                <c:pt idx="27">
                  <c:v>8.6889255324885551E-3</c:v>
                </c:pt>
                <c:pt idx="28">
                  <c:v>1.3684970764866771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再エネ比較シート!$CE$13:$CE$42</c:f>
              <c:numCache>
                <c:formatCode>0.0%</c:formatCode>
                <c:ptCount val="30"/>
                <c:pt idx="0">
                  <c:v>0</c:v>
                </c:pt>
                <c:pt idx="1">
                  <c:v>5.2935960061267807E-3</c:v>
                </c:pt>
                <c:pt idx="2">
                  <c:v>0</c:v>
                </c:pt>
                <c:pt idx="3">
                  <c:v>0</c:v>
                </c:pt>
                <c:pt idx="4">
                  <c:v>0</c:v>
                </c:pt>
                <c:pt idx="5">
                  <c:v>0</c:v>
                </c:pt>
                <c:pt idx="6">
                  <c:v>0.62830283622520444</c:v>
                </c:pt>
                <c:pt idx="7">
                  <c:v>0</c:v>
                </c:pt>
                <c:pt idx="8">
                  <c:v>0</c:v>
                </c:pt>
                <c:pt idx="9">
                  <c:v>0.17694305906730123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10.347714581799462</c:v>
                </c:pt>
                <c:pt idx="26">
                  <c:v>0</c:v>
                </c:pt>
                <c:pt idx="27">
                  <c:v>0</c:v>
                </c:pt>
                <c:pt idx="28">
                  <c:v>0.25739291670354525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再エネ比較シート!$CF$13:$CF$42</c:f>
              <c:numCache>
                <c:formatCode>0.0%</c:formatCode>
                <c:ptCount val="30"/>
                <c:pt idx="0">
                  <c:v>0</c:v>
                </c:pt>
                <c:pt idx="1">
                  <c:v>0</c:v>
                </c:pt>
                <c:pt idx="2">
                  <c:v>0</c:v>
                </c:pt>
                <c:pt idx="3">
                  <c:v>0</c:v>
                </c:pt>
                <c:pt idx="4">
                  <c:v>0</c:v>
                </c:pt>
                <c:pt idx="5">
                  <c:v>0.75254378706512537</c:v>
                </c:pt>
                <c:pt idx="6">
                  <c:v>0</c:v>
                </c:pt>
                <c:pt idx="7">
                  <c:v>0</c:v>
                </c:pt>
                <c:pt idx="8">
                  <c:v>17.218839418995135</c:v>
                </c:pt>
                <c:pt idx="9">
                  <c:v>0</c:v>
                </c:pt>
                <c:pt idx="10">
                  <c:v>0</c:v>
                </c:pt>
                <c:pt idx="11">
                  <c:v>0</c:v>
                </c:pt>
                <c:pt idx="12">
                  <c:v>0</c:v>
                </c:pt>
                <c:pt idx="13">
                  <c:v>0.65665156128415259</c:v>
                </c:pt>
                <c:pt idx="14">
                  <c:v>0</c:v>
                </c:pt>
                <c:pt idx="15">
                  <c:v>4.7287996913869104E-2</c:v>
                </c:pt>
                <c:pt idx="16">
                  <c:v>0</c:v>
                </c:pt>
                <c:pt idx="17">
                  <c:v>0</c:v>
                </c:pt>
                <c:pt idx="18">
                  <c:v>0</c:v>
                </c:pt>
                <c:pt idx="19">
                  <c:v>0</c:v>
                </c:pt>
                <c:pt idx="20">
                  <c:v>0.15603962958010684</c:v>
                </c:pt>
                <c:pt idx="21">
                  <c:v>1.3720188458248137E-2</c:v>
                </c:pt>
                <c:pt idx="22">
                  <c:v>0</c:v>
                </c:pt>
                <c:pt idx="23">
                  <c:v>0</c:v>
                </c:pt>
                <c:pt idx="24">
                  <c:v>9.7427964829933572E-2</c:v>
                </c:pt>
                <c:pt idx="25">
                  <c:v>5.4423463789267858E-2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再エネ比較シート!$CI$13:$CI$42</c:f>
              <c:numCache>
                <c:formatCode>0.0%</c:formatCode>
                <c:ptCount val="30"/>
                <c:pt idx="0">
                  <c:v>8.3900007344007953E-3</c:v>
                </c:pt>
                <c:pt idx="1">
                  <c:v>9.0936886229319364E-2</c:v>
                </c:pt>
                <c:pt idx="2">
                  <c:v>3.1227688626350725E-3</c:v>
                </c:pt>
                <c:pt idx="3">
                  <c:v>7.8689881596992667E-2</c:v>
                </c:pt>
                <c:pt idx="4">
                  <c:v>6.116229180312161E-3</c:v>
                </c:pt>
                <c:pt idx="5">
                  <c:v>1.6899838034567325</c:v>
                </c:pt>
                <c:pt idx="6">
                  <c:v>0.66209802362942172</c:v>
                </c:pt>
                <c:pt idx="7">
                  <c:v>1.54973960604114E-2</c:v>
                </c:pt>
                <c:pt idx="8">
                  <c:v>17.72133470541517</c:v>
                </c:pt>
                <c:pt idx="9">
                  <c:v>0.18166416158965046</c:v>
                </c:pt>
                <c:pt idx="10">
                  <c:v>1.6105591926521525E-2</c:v>
                </c:pt>
                <c:pt idx="11">
                  <c:v>0.15125845306553226</c:v>
                </c:pt>
                <c:pt idx="12">
                  <c:v>0.12083110985708423</c:v>
                </c:pt>
                <c:pt idx="13">
                  <c:v>0.65665156128415259</c:v>
                </c:pt>
                <c:pt idx="14">
                  <c:v>3.0477112704750917</c:v>
                </c:pt>
                <c:pt idx="15">
                  <c:v>0.16166910731899539</c:v>
                </c:pt>
                <c:pt idx="16">
                  <c:v>2.3552370962979269E-2</c:v>
                </c:pt>
                <c:pt idx="17">
                  <c:v>5.873891405479355E-3</c:v>
                </c:pt>
                <c:pt idx="18">
                  <c:v>4.4385418038626147E-2</c:v>
                </c:pt>
                <c:pt idx="19">
                  <c:v>0.15675165248643913</c:v>
                </c:pt>
                <c:pt idx="20">
                  <c:v>0.19337016046177763</c:v>
                </c:pt>
                <c:pt idx="21">
                  <c:v>6.1203849267186229E-2</c:v>
                </c:pt>
                <c:pt idx="22">
                  <c:v>3.4705339291208242E-3</c:v>
                </c:pt>
                <c:pt idx="23">
                  <c:v>0.57041057148736163</c:v>
                </c:pt>
                <c:pt idx="24">
                  <c:v>0.98284556816061264</c:v>
                </c:pt>
                <c:pt idx="25">
                  <c:v>10.456649161389956</c:v>
                </c:pt>
                <c:pt idx="26">
                  <c:v>4.3153796478188122E-2</c:v>
                </c:pt>
                <c:pt idx="27">
                  <c:v>1.3632708619724437E-2</c:v>
                </c:pt>
                <c:pt idx="28">
                  <c:v>1.6790567661616895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再エネ比較シート!$BE$13:$BE$42</c:f>
              <c:numCache>
                <c:formatCode>#,##0_);[Red]\(#,##0\)</c:formatCode>
                <c:ptCount val="30"/>
                <c:pt idx="0">
                  <c:v>62.38</c:v>
                </c:pt>
                <c:pt idx="1">
                  <c:v>20</c:v>
                </c:pt>
                <c:pt idx="2">
                  <c:v>20.6</c:v>
                </c:pt>
                <c:pt idx="3">
                  <c:v>201.92999999999998</c:v>
                </c:pt>
                <c:pt idx="4">
                  <c:v>10.5</c:v>
                </c:pt>
                <c:pt idx="5">
                  <c:v>107.5</c:v>
                </c:pt>
                <c:pt idx="6">
                  <c:v>60.7</c:v>
                </c:pt>
                <c:pt idx="7">
                  <c:v>24.3</c:v>
                </c:pt>
                <c:pt idx="8">
                  <c:v>230.4</c:v>
                </c:pt>
                <c:pt idx="9">
                  <c:v>28.400000000000002</c:v>
                </c:pt>
                <c:pt idx="10">
                  <c:v>71.5</c:v>
                </c:pt>
                <c:pt idx="11">
                  <c:v>46.9</c:v>
                </c:pt>
                <c:pt idx="12">
                  <c:v>77.3</c:v>
                </c:pt>
                <c:pt idx="13">
                  <c:v>0</c:v>
                </c:pt>
                <c:pt idx="14">
                  <c:v>29</c:v>
                </c:pt>
                <c:pt idx="15">
                  <c:v>120.6</c:v>
                </c:pt>
                <c:pt idx="16">
                  <c:v>27.7</c:v>
                </c:pt>
                <c:pt idx="17">
                  <c:v>42.57</c:v>
                </c:pt>
                <c:pt idx="18">
                  <c:v>70.800000000000011</c:v>
                </c:pt>
                <c:pt idx="19">
                  <c:v>461.89999999999992</c:v>
                </c:pt>
                <c:pt idx="20">
                  <c:v>5.7</c:v>
                </c:pt>
                <c:pt idx="21">
                  <c:v>118.11000000000001</c:v>
                </c:pt>
                <c:pt idx="22">
                  <c:v>39</c:v>
                </c:pt>
                <c:pt idx="23">
                  <c:v>104.2</c:v>
                </c:pt>
                <c:pt idx="24">
                  <c:v>278.71000000000004</c:v>
                </c:pt>
                <c:pt idx="25">
                  <c:v>172.375</c:v>
                </c:pt>
                <c:pt idx="26">
                  <c:v>53.800000000000004</c:v>
                </c:pt>
                <c:pt idx="27">
                  <c:v>25.9</c:v>
                </c:pt>
                <c:pt idx="28">
                  <c:v>224.35000000000002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再エネ比較シート!$BF$13:$BF$42</c:f>
              <c:numCache>
                <c:formatCode>#,##0_);[Red]\(#,##0\)</c:formatCode>
                <c:ptCount val="30"/>
                <c:pt idx="0">
                  <c:v>0</c:v>
                </c:pt>
                <c:pt idx="1">
                  <c:v>500</c:v>
                </c:pt>
                <c:pt idx="2">
                  <c:v>0</c:v>
                </c:pt>
                <c:pt idx="3">
                  <c:v>322.39999999999998</c:v>
                </c:pt>
                <c:pt idx="4">
                  <c:v>34</c:v>
                </c:pt>
                <c:pt idx="5">
                  <c:v>4925.9999999999982</c:v>
                </c:pt>
                <c:pt idx="6">
                  <c:v>148.5</c:v>
                </c:pt>
                <c:pt idx="7">
                  <c:v>94</c:v>
                </c:pt>
                <c:pt idx="8">
                  <c:v>2251.6</c:v>
                </c:pt>
                <c:pt idx="9">
                  <c:v>0</c:v>
                </c:pt>
                <c:pt idx="10">
                  <c:v>23.299999999999997</c:v>
                </c:pt>
                <c:pt idx="11">
                  <c:v>1098.1999999999998</c:v>
                </c:pt>
                <c:pt idx="12">
                  <c:v>623.4</c:v>
                </c:pt>
                <c:pt idx="13">
                  <c:v>0</c:v>
                </c:pt>
                <c:pt idx="14">
                  <c:v>17750</c:v>
                </c:pt>
                <c:pt idx="15">
                  <c:v>678.69999999999993</c:v>
                </c:pt>
                <c:pt idx="16">
                  <c:v>119</c:v>
                </c:pt>
                <c:pt idx="17">
                  <c:v>0</c:v>
                </c:pt>
                <c:pt idx="18">
                  <c:v>159.60000000000002</c:v>
                </c:pt>
                <c:pt idx="19">
                  <c:v>433.29999999999995</c:v>
                </c:pt>
                <c:pt idx="20">
                  <c:v>261</c:v>
                </c:pt>
                <c:pt idx="21">
                  <c:v>161</c:v>
                </c:pt>
                <c:pt idx="22">
                  <c:v>0</c:v>
                </c:pt>
                <c:pt idx="23">
                  <c:v>3010.5</c:v>
                </c:pt>
                <c:pt idx="24">
                  <c:v>3936</c:v>
                </c:pt>
                <c:pt idx="25">
                  <c:v>142.10000000000002</c:v>
                </c:pt>
                <c:pt idx="26">
                  <c:v>183.60000000000002</c:v>
                </c:pt>
                <c:pt idx="27">
                  <c:v>41.3</c:v>
                </c:pt>
                <c:pt idx="28">
                  <c:v>5239.2999999999993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再エネ比較シート!$BG$13:$BG$42</c:f>
              <c:numCache>
                <c:formatCode>#,##0_);[Red]\(#,##0\)</c:formatCode>
                <c:ptCount val="30"/>
                <c:pt idx="0">
                  <c:v>0</c:v>
                </c:pt>
                <c:pt idx="1">
                  <c:v>19.5</c:v>
                </c:pt>
                <c:pt idx="2">
                  <c:v>0</c:v>
                </c:pt>
                <c:pt idx="3">
                  <c:v>0</c:v>
                </c:pt>
                <c:pt idx="4">
                  <c:v>0</c:v>
                </c:pt>
                <c:pt idx="5">
                  <c:v>0</c:v>
                </c:pt>
                <c:pt idx="6">
                  <c:v>2304.4</c:v>
                </c:pt>
                <c:pt idx="7">
                  <c:v>0</c:v>
                </c:pt>
                <c:pt idx="8">
                  <c:v>0</c:v>
                </c:pt>
                <c:pt idx="9">
                  <c:v>588.00000000000011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34500</c:v>
                </c:pt>
                <c:pt idx="26">
                  <c:v>0</c:v>
                </c:pt>
                <c:pt idx="27">
                  <c:v>0</c:v>
                </c:pt>
                <c:pt idx="28">
                  <c:v>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再エネ比較シート!$BH$13:$BH$42</c:f>
              <c:numCache>
                <c:formatCode>#,##0_);[Red]\(#,##0\)</c:formatCode>
                <c:ptCount val="30"/>
                <c:pt idx="0">
                  <c:v>0</c:v>
                </c:pt>
                <c:pt idx="1">
                  <c:v>0</c:v>
                </c:pt>
                <c:pt idx="2">
                  <c:v>0</c:v>
                </c:pt>
                <c:pt idx="3">
                  <c:v>0</c:v>
                </c:pt>
                <c:pt idx="4">
                  <c:v>0</c:v>
                </c:pt>
                <c:pt idx="5">
                  <c:v>1014.9</c:v>
                </c:pt>
                <c:pt idx="6">
                  <c:v>0</c:v>
                </c:pt>
                <c:pt idx="7">
                  <c:v>0</c:v>
                </c:pt>
                <c:pt idx="8">
                  <c:v>21220</c:v>
                </c:pt>
                <c:pt idx="9">
                  <c:v>0</c:v>
                </c:pt>
                <c:pt idx="10">
                  <c:v>0</c:v>
                </c:pt>
                <c:pt idx="11">
                  <c:v>0</c:v>
                </c:pt>
                <c:pt idx="12">
                  <c:v>0</c:v>
                </c:pt>
                <c:pt idx="13">
                  <c:v>1000</c:v>
                </c:pt>
                <c:pt idx="14">
                  <c:v>0</c:v>
                </c:pt>
                <c:pt idx="15">
                  <c:v>82</c:v>
                </c:pt>
                <c:pt idx="16">
                  <c:v>0</c:v>
                </c:pt>
                <c:pt idx="17">
                  <c:v>0</c:v>
                </c:pt>
                <c:pt idx="18">
                  <c:v>0</c:v>
                </c:pt>
                <c:pt idx="19">
                  <c:v>0</c:v>
                </c:pt>
                <c:pt idx="20">
                  <c:v>280</c:v>
                </c:pt>
                <c:pt idx="21">
                  <c:v>19.5</c:v>
                </c:pt>
                <c:pt idx="22">
                  <c:v>0</c:v>
                </c:pt>
                <c:pt idx="23">
                  <c:v>0</c:v>
                </c:pt>
                <c:pt idx="24">
                  <c:v>116</c:v>
                </c:pt>
                <c:pt idx="25">
                  <c:v>75</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再エネ比較シート!$BK$13:$BK$42</c:f>
              <c:numCache>
                <c:formatCode>#,##0_);[Red]\(#,##0\)</c:formatCode>
                <c:ptCount val="30"/>
                <c:pt idx="0">
                  <c:v>62.38</c:v>
                </c:pt>
                <c:pt idx="1">
                  <c:v>539.5</c:v>
                </c:pt>
                <c:pt idx="2">
                  <c:v>20.6</c:v>
                </c:pt>
                <c:pt idx="3">
                  <c:v>524.32999999999993</c:v>
                </c:pt>
                <c:pt idx="4">
                  <c:v>44.5</c:v>
                </c:pt>
                <c:pt idx="5">
                  <c:v>6048.3999999999978</c:v>
                </c:pt>
                <c:pt idx="6">
                  <c:v>2513.6</c:v>
                </c:pt>
                <c:pt idx="7">
                  <c:v>118.3</c:v>
                </c:pt>
                <c:pt idx="8">
                  <c:v>23702</c:v>
                </c:pt>
                <c:pt idx="9">
                  <c:v>616.40000000000009</c:v>
                </c:pt>
                <c:pt idx="10">
                  <c:v>94.8</c:v>
                </c:pt>
                <c:pt idx="11">
                  <c:v>1145.0999999999999</c:v>
                </c:pt>
                <c:pt idx="12">
                  <c:v>700.69999999999993</c:v>
                </c:pt>
                <c:pt idx="13">
                  <c:v>1000</c:v>
                </c:pt>
                <c:pt idx="14">
                  <c:v>17779</c:v>
                </c:pt>
                <c:pt idx="15">
                  <c:v>881.3</c:v>
                </c:pt>
                <c:pt idx="16">
                  <c:v>146.69999999999999</c:v>
                </c:pt>
                <c:pt idx="17">
                  <c:v>42.57</c:v>
                </c:pt>
                <c:pt idx="18">
                  <c:v>230.40000000000003</c:v>
                </c:pt>
                <c:pt idx="19">
                  <c:v>895.19999999999982</c:v>
                </c:pt>
                <c:pt idx="20">
                  <c:v>546.70000000000005</c:v>
                </c:pt>
                <c:pt idx="21">
                  <c:v>298.61</c:v>
                </c:pt>
                <c:pt idx="22">
                  <c:v>39</c:v>
                </c:pt>
                <c:pt idx="23">
                  <c:v>3114.7</c:v>
                </c:pt>
                <c:pt idx="24">
                  <c:v>4330.71</c:v>
                </c:pt>
                <c:pt idx="25">
                  <c:v>34889.474999999999</c:v>
                </c:pt>
                <c:pt idx="26">
                  <c:v>237.40000000000003</c:v>
                </c:pt>
                <c:pt idx="27">
                  <c:v>67.199999999999989</c:v>
                </c:pt>
                <c:pt idx="28">
                  <c:v>6063.65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再エネ比較シート!$BO$13:$BO$42</c:f>
              <c:numCache>
                <c:formatCode>#,##0_);[Red]\(#,##0\)</c:formatCode>
                <c:ptCount val="30"/>
                <c:pt idx="0">
                  <c:v>74.863485600000004</c:v>
                </c:pt>
                <c:pt idx="1">
                  <c:v>24.002400000000002</c:v>
                </c:pt>
                <c:pt idx="2">
                  <c:v>24.722472000000007</c:v>
                </c:pt>
                <c:pt idx="3">
                  <c:v>242.34023159999995</c:v>
                </c:pt>
                <c:pt idx="4">
                  <c:v>12.601259999999998</c:v>
                </c:pt>
                <c:pt idx="5">
                  <c:v>129.0129</c:v>
                </c:pt>
                <c:pt idx="6">
                  <c:v>72.847284000000016</c:v>
                </c:pt>
                <c:pt idx="7">
                  <c:v>29.162915999999999</c:v>
                </c:pt>
                <c:pt idx="8">
                  <c:v>276.50764799999996</c:v>
                </c:pt>
                <c:pt idx="9">
                  <c:v>34.083408000000006</c:v>
                </c:pt>
                <c:pt idx="10">
                  <c:v>85.808579999999992</c:v>
                </c:pt>
                <c:pt idx="11">
                  <c:v>56.285627999999996</c:v>
                </c:pt>
                <c:pt idx="12">
                  <c:v>92.769276000000005</c:v>
                </c:pt>
                <c:pt idx="13">
                  <c:v>0</c:v>
                </c:pt>
                <c:pt idx="14">
                  <c:v>34.803479999999993</c:v>
                </c:pt>
                <c:pt idx="15">
                  <c:v>144.73447199999998</c:v>
                </c:pt>
                <c:pt idx="16">
                  <c:v>33.243324000000001</c:v>
                </c:pt>
                <c:pt idx="17">
                  <c:v>51.089108399999994</c:v>
                </c:pt>
                <c:pt idx="18">
                  <c:v>84.968496000000016</c:v>
                </c:pt>
                <c:pt idx="19">
                  <c:v>554.33542799999998</c:v>
                </c:pt>
                <c:pt idx="20">
                  <c:v>6.8406840000000004</c:v>
                </c:pt>
                <c:pt idx="21">
                  <c:v>141.74617320000002</c:v>
                </c:pt>
                <c:pt idx="22">
                  <c:v>46.804679999999998</c:v>
                </c:pt>
                <c:pt idx="23">
                  <c:v>125.052504</c:v>
                </c:pt>
                <c:pt idx="24">
                  <c:v>334.48544520000002</c:v>
                </c:pt>
                <c:pt idx="25">
                  <c:v>206.87068500000001</c:v>
                </c:pt>
                <c:pt idx="26">
                  <c:v>64.566456000000002</c:v>
                </c:pt>
                <c:pt idx="27">
                  <c:v>31.083107999999996</c:v>
                </c:pt>
                <c:pt idx="28">
                  <c:v>269.24692200000004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再エネ比較シート!$BP$13:$BP$42</c:f>
              <c:numCache>
                <c:formatCode>#,##0_);[Red]\(#,##0\)</c:formatCode>
                <c:ptCount val="30"/>
                <c:pt idx="0">
                  <c:v>0</c:v>
                </c:pt>
                <c:pt idx="1">
                  <c:v>661.38</c:v>
                </c:pt>
                <c:pt idx="2">
                  <c:v>0</c:v>
                </c:pt>
                <c:pt idx="3">
                  <c:v>426.45782400000002</c:v>
                </c:pt>
                <c:pt idx="4">
                  <c:v>44.973839999999996</c:v>
                </c:pt>
                <c:pt idx="5">
                  <c:v>6515.915759999998</c:v>
                </c:pt>
                <c:pt idx="6">
                  <c:v>196.42986000000002</c:v>
                </c:pt>
                <c:pt idx="7">
                  <c:v>124.33943999999998</c:v>
                </c:pt>
                <c:pt idx="8">
                  <c:v>2978.3264159999999</c:v>
                </c:pt>
                <c:pt idx="9">
                  <c:v>0</c:v>
                </c:pt>
                <c:pt idx="10">
                  <c:v>30.820307999999994</c:v>
                </c:pt>
                <c:pt idx="11">
                  <c:v>1452.6550319999997</c:v>
                </c:pt>
                <c:pt idx="12">
                  <c:v>824.60858399999995</c:v>
                </c:pt>
                <c:pt idx="13">
                  <c:v>0</c:v>
                </c:pt>
                <c:pt idx="14">
                  <c:v>23478.99</c:v>
                </c:pt>
                <c:pt idx="15">
                  <c:v>897.75721199999987</c:v>
                </c:pt>
                <c:pt idx="16">
                  <c:v>157.40843999999998</c:v>
                </c:pt>
                <c:pt idx="17">
                  <c:v>0</c:v>
                </c:pt>
                <c:pt idx="18">
                  <c:v>211.11249600000005</c:v>
                </c:pt>
                <c:pt idx="19">
                  <c:v>573.15190799999993</c:v>
                </c:pt>
                <c:pt idx="20">
                  <c:v>345.24036000000001</c:v>
                </c:pt>
                <c:pt idx="21">
                  <c:v>212.96436</c:v>
                </c:pt>
                <c:pt idx="22">
                  <c:v>0</c:v>
                </c:pt>
                <c:pt idx="23">
                  <c:v>3982.1689799999995</c:v>
                </c:pt>
                <c:pt idx="24">
                  <c:v>5206.3833600000007</c:v>
                </c:pt>
                <c:pt idx="25">
                  <c:v>187.96419600000002</c:v>
                </c:pt>
                <c:pt idx="26">
                  <c:v>242.85873599999999</c:v>
                </c:pt>
                <c:pt idx="27">
                  <c:v>54.629987999999997</c:v>
                </c:pt>
                <c:pt idx="28">
                  <c:v>6930.3364679999995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再エネ比較シート!$BQ$13:$BQ$42</c:f>
              <c:numCache>
                <c:formatCode>#,##0_);[Red]\(#,##0\)</c:formatCode>
                <c:ptCount val="30"/>
                <c:pt idx="0">
                  <c:v>0</c:v>
                </c:pt>
                <c:pt idx="1">
                  <c:v>42.36336</c:v>
                </c:pt>
                <c:pt idx="2">
                  <c:v>0</c:v>
                </c:pt>
                <c:pt idx="3">
                  <c:v>0</c:v>
                </c:pt>
                <c:pt idx="4">
                  <c:v>0</c:v>
                </c:pt>
                <c:pt idx="5">
                  <c:v>0</c:v>
                </c:pt>
                <c:pt idx="6">
                  <c:v>5006.2629120000001</c:v>
                </c:pt>
                <c:pt idx="7">
                  <c:v>0</c:v>
                </c:pt>
                <c:pt idx="8">
                  <c:v>0</c:v>
                </c:pt>
                <c:pt idx="9">
                  <c:v>1277.4182400000004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74950.559999999998</c:v>
                </c:pt>
                <c:pt idx="26">
                  <c:v>0</c:v>
                </c:pt>
                <c:pt idx="27">
                  <c:v>0</c:v>
                </c:pt>
                <c:pt idx="28">
                  <c:v>1303.4880000000001</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再エネ比較シート!$BR$13:$BR$42</c:f>
              <c:numCache>
                <c:formatCode>#,##0_);[Red]\(#,##0\)</c:formatCode>
                <c:ptCount val="30"/>
                <c:pt idx="0">
                  <c:v>0</c:v>
                </c:pt>
                <c:pt idx="1">
                  <c:v>0</c:v>
                </c:pt>
                <c:pt idx="2">
                  <c:v>0</c:v>
                </c:pt>
                <c:pt idx="3">
                  <c:v>0</c:v>
                </c:pt>
                <c:pt idx="4">
                  <c:v>0</c:v>
                </c:pt>
                <c:pt idx="5">
                  <c:v>5334.3144000000002</c:v>
                </c:pt>
                <c:pt idx="6">
                  <c:v>0</c:v>
                </c:pt>
                <c:pt idx="7">
                  <c:v>0</c:v>
                </c:pt>
                <c:pt idx="8">
                  <c:v>111532.32</c:v>
                </c:pt>
                <c:pt idx="9">
                  <c:v>0</c:v>
                </c:pt>
                <c:pt idx="10">
                  <c:v>0</c:v>
                </c:pt>
                <c:pt idx="11">
                  <c:v>0</c:v>
                </c:pt>
                <c:pt idx="12">
                  <c:v>0</c:v>
                </c:pt>
                <c:pt idx="13">
                  <c:v>5256</c:v>
                </c:pt>
                <c:pt idx="14">
                  <c:v>0</c:v>
                </c:pt>
                <c:pt idx="15">
                  <c:v>430.99200000000002</c:v>
                </c:pt>
                <c:pt idx="16">
                  <c:v>0</c:v>
                </c:pt>
                <c:pt idx="17">
                  <c:v>0</c:v>
                </c:pt>
                <c:pt idx="18">
                  <c:v>0</c:v>
                </c:pt>
                <c:pt idx="19">
                  <c:v>0</c:v>
                </c:pt>
                <c:pt idx="20">
                  <c:v>1471.68</c:v>
                </c:pt>
                <c:pt idx="21">
                  <c:v>102.492</c:v>
                </c:pt>
                <c:pt idx="22">
                  <c:v>0</c:v>
                </c:pt>
                <c:pt idx="23">
                  <c:v>0</c:v>
                </c:pt>
                <c:pt idx="24">
                  <c:v>609.69600000000003</c:v>
                </c:pt>
                <c:pt idx="25">
                  <c:v>394.2</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留寿都村</c:v>
                </c:pt>
                <c:pt idx="1">
                  <c:v>積丹町</c:v>
                </c:pt>
                <c:pt idx="2">
                  <c:v>神津島村</c:v>
                </c:pt>
                <c:pt idx="3">
                  <c:v>姫島村</c:v>
                </c:pt>
                <c:pt idx="4">
                  <c:v>金山町</c:v>
                </c:pt>
                <c:pt idx="5">
                  <c:v>東村</c:v>
                </c:pt>
                <c:pt idx="6">
                  <c:v>佐井村</c:v>
                </c:pt>
                <c:pt idx="7">
                  <c:v>与那国町</c:v>
                </c:pt>
                <c:pt idx="8">
                  <c:v>生坂村</c:v>
                </c:pt>
                <c:pt idx="9">
                  <c:v>風間浦村</c:v>
                </c:pt>
                <c:pt idx="10">
                  <c:v>北竜町</c:v>
                </c:pt>
                <c:pt idx="11">
                  <c:v>宇検村</c:v>
                </c:pt>
                <c:pt idx="12">
                  <c:v>浦臼町</c:v>
                </c:pt>
                <c:pt idx="13">
                  <c:v>栄村</c:v>
                </c:pt>
                <c:pt idx="14">
                  <c:v>神流町</c:v>
                </c:pt>
                <c:pt idx="15">
                  <c:v>東吉野村</c:v>
                </c:pt>
                <c:pt idx="16">
                  <c:v>南牧村</c:v>
                </c:pt>
                <c:pt idx="17">
                  <c:v>中頓別町</c:v>
                </c:pt>
                <c:pt idx="18">
                  <c:v>道志村</c:v>
                </c:pt>
                <c:pt idx="19">
                  <c:v>泰阜村</c:v>
                </c:pt>
                <c:pt idx="20">
                  <c:v>白川村</c:v>
                </c:pt>
                <c:pt idx="21">
                  <c:v>諸塚村</c:v>
                </c:pt>
                <c:pt idx="22">
                  <c:v>泊村</c:v>
                </c:pt>
                <c:pt idx="23">
                  <c:v>御杖村</c:v>
                </c:pt>
                <c:pt idx="24">
                  <c:v>三原村</c:v>
                </c:pt>
                <c:pt idx="25">
                  <c:v>上勝町</c:v>
                </c:pt>
                <c:pt idx="26">
                  <c:v>三島町</c:v>
                </c:pt>
                <c:pt idx="27">
                  <c:v>大和村</c:v>
                </c:pt>
                <c:pt idx="28">
                  <c:v>産山村</c:v>
                </c:pt>
              </c:strCache>
            </c:strRef>
          </c:cat>
          <c:val>
            <c:numRef>
              <c:f>再エネ比較シート!$BU$13:$BU$42</c:f>
              <c:numCache>
                <c:formatCode>#,##0_);[Red]\(#,##0\)</c:formatCode>
                <c:ptCount val="30"/>
                <c:pt idx="0">
                  <c:v>74.863485600000004</c:v>
                </c:pt>
                <c:pt idx="1">
                  <c:v>727.74576000000002</c:v>
                </c:pt>
                <c:pt idx="2">
                  <c:v>24.722472000000007</c:v>
                </c:pt>
                <c:pt idx="3">
                  <c:v>668.7980556</c:v>
                </c:pt>
                <c:pt idx="4">
                  <c:v>57.575099999999992</c:v>
                </c:pt>
                <c:pt idx="5">
                  <c:v>11979.243059999997</c:v>
                </c:pt>
                <c:pt idx="6">
                  <c:v>5275.5400559999998</c:v>
                </c:pt>
                <c:pt idx="7">
                  <c:v>153.50235599999999</c:v>
                </c:pt>
                <c:pt idx="8">
                  <c:v>114787.154064</c:v>
                </c:pt>
                <c:pt idx="9">
                  <c:v>1311.5016480000004</c:v>
                </c:pt>
                <c:pt idx="10">
                  <c:v>116.62888799999999</c:v>
                </c:pt>
                <c:pt idx="11">
                  <c:v>1508.9406599999998</c:v>
                </c:pt>
                <c:pt idx="12">
                  <c:v>917.37785999999994</c:v>
                </c:pt>
                <c:pt idx="13">
                  <c:v>5256</c:v>
                </c:pt>
                <c:pt idx="14">
                  <c:v>23513.79348</c:v>
                </c:pt>
                <c:pt idx="15">
                  <c:v>1473.4836839999998</c:v>
                </c:pt>
                <c:pt idx="16">
                  <c:v>190.65176399999999</c:v>
                </c:pt>
                <c:pt idx="17">
                  <c:v>51.089108399999994</c:v>
                </c:pt>
                <c:pt idx="18">
                  <c:v>296.08099200000004</c:v>
                </c:pt>
                <c:pt idx="19">
                  <c:v>1127.4873359999999</c:v>
                </c:pt>
                <c:pt idx="20">
                  <c:v>1823.7610440000001</c:v>
                </c:pt>
                <c:pt idx="21">
                  <c:v>457.2025332</c:v>
                </c:pt>
                <c:pt idx="22">
                  <c:v>46.804679999999998</c:v>
                </c:pt>
                <c:pt idx="23">
                  <c:v>4107.2214839999997</c:v>
                </c:pt>
                <c:pt idx="24">
                  <c:v>6150.5648052000006</c:v>
                </c:pt>
                <c:pt idx="25">
                  <c:v>75739.594880999997</c:v>
                </c:pt>
                <c:pt idx="26">
                  <c:v>307.42519199999998</c:v>
                </c:pt>
                <c:pt idx="27">
                  <c:v>85.713095999999993</c:v>
                </c:pt>
                <c:pt idx="28">
                  <c:v>8503.0713899999992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神津島村</c:v>
                </c:pt>
              </c:strCache>
            </c:strRef>
          </c:cat>
          <c:val>
            <c:numRef>
              <c:f>①CO2排出量の現状把握!$AX$43:$AX$45</c:f>
              <c:numCache>
                <c:formatCode>0%</c:formatCode>
                <c:ptCount val="3"/>
                <c:pt idx="0">
                  <c:v>0.44203583680298503</c:v>
                </c:pt>
                <c:pt idx="1">
                  <c:v>8.5623076876910037E-2</c:v>
                </c:pt>
                <c:pt idx="2">
                  <c:v>1.9358948309709842E-2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神津島村</c:v>
                </c:pt>
              </c:strCache>
            </c:strRef>
          </c:cat>
          <c:val>
            <c:numRef>
              <c:f>①CO2排出量の現状把握!$AY$43:$AY$45</c:f>
              <c:numCache>
                <c:formatCode>0%</c:formatCode>
                <c:ptCount val="3"/>
                <c:pt idx="0">
                  <c:v>0.19220740382343474</c:v>
                </c:pt>
                <c:pt idx="1">
                  <c:v>0.48219566140885595</c:v>
                </c:pt>
                <c:pt idx="2">
                  <c:v>0.16366953232096371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神津島村</c:v>
                </c:pt>
              </c:strCache>
            </c:strRef>
          </c:cat>
          <c:val>
            <c:numRef>
              <c:f>①CO2排出量の現状把握!$AZ$43:$AZ$45</c:f>
              <c:numCache>
                <c:formatCode>0%</c:formatCode>
                <c:ptCount val="3"/>
                <c:pt idx="0">
                  <c:v>0.1618007278049024</c:v>
                </c:pt>
                <c:pt idx="1">
                  <c:v>0.25720110440839006</c:v>
                </c:pt>
                <c:pt idx="2">
                  <c:v>0.12184382295970821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神津島村</c:v>
                </c:pt>
              </c:strCache>
            </c:strRef>
          </c:cat>
          <c:val>
            <c:numRef>
              <c:f>①CO2排出量の現状把握!$BA$43:$BA$45</c:f>
              <c:numCache>
                <c:formatCode>0%</c:formatCode>
                <c:ptCount val="3"/>
                <c:pt idx="0">
                  <c:v>0.18830241870300451</c:v>
                </c:pt>
                <c:pt idx="1">
                  <c:v>0.14722986913479516</c:v>
                </c:pt>
                <c:pt idx="2">
                  <c:v>0.66983039547452983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神津島村</c:v>
                </c:pt>
              </c:strCache>
            </c:strRef>
          </c:cat>
          <c:val>
            <c:numRef>
              <c:f>①CO2排出量の現状把握!$BB$43:$BB$45</c:f>
              <c:numCache>
                <c:formatCode>0%</c:formatCode>
                <c:ptCount val="3"/>
                <c:pt idx="0">
                  <c:v>1.5653612865673284E-2</c:v>
                </c:pt>
                <c:pt idx="1">
                  <c:v>2.7750288171048833E-2</c:v>
                </c:pt>
                <c:pt idx="2">
                  <c:v>2.5297300935088338E-2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891</c:v>
                </c:pt>
                <c:pt idx="1">
                  <c:v>882</c:v>
                </c:pt>
                <c:pt idx="2">
                  <c:v>882</c:v>
                </c:pt>
                <c:pt idx="3">
                  <c:v>882</c:v>
                </c:pt>
                <c:pt idx="4">
                  <c:v>882</c:v>
                </c:pt>
                <c:pt idx="5">
                  <c:v>882</c:v>
                </c:pt>
                <c:pt idx="6">
                  <c:v>779</c:v>
                </c:pt>
                <c:pt idx="7">
                  <c:v>779</c:v>
                </c:pt>
                <c:pt idx="8">
                  <c:v>779</c:v>
                </c:pt>
                <c:pt idx="9">
                  <c:v>779</c:v>
                </c:pt>
                <c:pt idx="10">
                  <c:v>779</c:v>
                </c:pt>
                <c:pt idx="11">
                  <c:v>779</c:v>
                </c:pt>
                <c:pt idx="12">
                  <c:v>818</c:v>
                </c:pt>
                <c:pt idx="13">
                  <c:v>818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0.31850821904000004</c:v>
                </c:pt>
                <c:pt idx="1">
                  <c:v>0.31672822843999993</c:v>
                </c:pt>
                <c:pt idx="2">
                  <c:v>0.30352628530700004</c:v>
                </c:pt>
                <c:pt idx="3">
                  <c:v>0.26497314080000001</c:v>
                </c:pt>
                <c:pt idx="4">
                  <c:v>0.29507776831780003</c:v>
                </c:pt>
                <c:pt idx="5">
                  <c:v>0.30952652855999996</c:v>
                </c:pt>
                <c:pt idx="6">
                  <c:v>6.9819387582E-2</c:v>
                </c:pt>
                <c:pt idx="7">
                  <c:v>0.1197989496</c:v>
                </c:pt>
                <c:pt idx="8">
                  <c:v>0.3192051346</c:v>
                </c:pt>
                <c:pt idx="9">
                  <c:v>0.22484121300000001</c:v>
                </c:pt>
                <c:pt idx="10">
                  <c:v>0.13037256791999999</c:v>
                </c:pt>
                <c:pt idx="11">
                  <c:v>0.19277375399999999</c:v>
                </c:pt>
                <c:pt idx="12">
                  <c:v>0.41742297</c:v>
                </c:pt>
                <c:pt idx="13">
                  <c:v>0.42423633900000002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789566</c:v>
                </c:pt>
                <c:pt idx="1">
                  <c:v>801989</c:v>
                </c:pt>
                <c:pt idx="2">
                  <c:v>941629</c:v>
                </c:pt>
                <c:pt idx="3">
                  <c:v>791586</c:v>
                </c:pt>
                <c:pt idx="4">
                  <c:v>989103</c:v>
                </c:pt>
                <c:pt idx="5">
                  <c:v>815011</c:v>
                </c:pt>
                <c:pt idx="6">
                  <c:v>981704</c:v>
                </c:pt>
                <c:pt idx="7">
                  <c:v>935117</c:v>
                </c:pt>
                <c:pt idx="8">
                  <c:v>951147.11952872761</c:v>
                </c:pt>
                <c:pt idx="9">
                  <c:v>975092.99999999965</c:v>
                </c:pt>
                <c:pt idx="10">
                  <c:v>737889</c:v>
                </c:pt>
                <c:pt idx="11">
                  <c:v>918867</c:v>
                </c:pt>
                <c:pt idx="12">
                  <c:v>977297.99999999988</c:v>
                </c:pt>
                <c:pt idx="13">
                  <c:v>1024727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2010</c:v>
                </c:pt>
                <c:pt idx="1">
                  <c:v>1985</c:v>
                </c:pt>
                <c:pt idx="2">
                  <c:v>1968</c:v>
                </c:pt>
                <c:pt idx="3">
                  <c:v>1944</c:v>
                </c:pt>
                <c:pt idx="4">
                  <c:v>1948</c:v>
                </c:pt>
                <c:pt idx="5">
                  <c:v>1968</c:v>
                </c:pt>
                <c:pt idx="6">
                  <c:v>1938</c:v>
                </c:pt>
                <c:pt idx="7">
                  <c:v>1927</c:v>
                </c:pt>
                <c:pt idx="8">
                  <c:v>1878</c:v>
                </c:pt>
                <c:pt idx="9">
                  <c:v>1894</c:v>
                </c:pt>
                <c:pt idx="10">
                  <c:v>1898</c:v>
                </c:pt>
                <c:pt idx="11">
                  <c:v>1919</c:v>
                </c:pt>
                <c:pt idx="12">
                  <c:v>1887</c:v>
                </c:pt>
                <c:pt idx="13">
                  <c:v>1877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神津島村</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1666</v>
      </c>
      <c r="C23" s="6" t="s">
        <v>1328</v>
      </c>
      <c r="D23" s="6" t="s">
        <v>1329</v>
      </c>
      <c r="E23" s="1101" t="s">
        <v>1667</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1670</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1671</v>
      </c>
    </row>
    <row r="46" spans="2:5" ht="33.6" customHeight="1">
      <c r="B46" s="967" t="s">
        <v>1470</v>
      </c>
      <c r="C46" s="6" t="s">
        <v>8</v>
      </c>
      <c r="D46" s="7" t="s">
        <v>9</v>
      </c>
      <c r="E46" s="1102" t="s">
        <v>1672</v>
      </c>
    </row>
    <row r="47" spans="2:5" ht="21.95" customHeight="1">
      <c r="B47" s="438" t="s">
        <v>1613</v>
      </c>
      <c r="C47" s="442"/>
      <c r="D47" s="440"/>
      <c r="E47" s="441"/>
    </row>
    <row r="48" spans="2:5" ht="33.6" customHeight="1">
      <c r="B48" s="967" t="s">
        <v>1471</v>
      </c>
      <c r="C48" s="6" t="s">
        <v>14</v>
      </c>
      <c r="D48" s="6" t="s">
        <v>9</v>
      </c>
      <c r="E48" s="1102" t="s">
        <v>1673</v>
      </c>
    </row>
    <row r="49" spans="2:5" ht="33.6" customHeight="1">
      <c r="B49" s="967" t="s">
        <v>1472</v>
      </c>
      <c r="C49" s="6" t="s">
        <v>14</v>
      </c>
      <c r="D49" s="6" t="s">
        <v>9</v>
      </c>
      <c r="E49" s="1102" t="s">
        <v>1674</v>
      </c>
    </row>
    <row r="50" spans="2:5" ht="21.6" customHeight="1">
      <c r="B50" s="438" t="s">
        <v>1477</v>
      </c>
      <c r="C50" s="439"/>
      <c r="D50" s="440"/>
      <c r="E50" s="441"/>
    </row>
    <row r="51" spans="2:5" ht="21" customHeight="1">
      <c r="B51" s="967" t="s">
        <v>1473</v>
      </c>
      <c r="C51" s="6" t="s">
        <v>12</v>
      </c>
      <c r="D51" s="6" t="s">
        <v>1401</v>
      </c>
      <c r="E51" s="968" t="s">
        <v>1675</v>
      </c>
    </row>
    <row r="52" spans="2:5" ht="21" customHeight="1">
      <c r="B52" s="967" t="s">
        <v>1474</v>
      </c>
      <c r="C52" s="6" t="s">
        <v>12</v>
      </c>
      <c r="D52" s="6" t="s">
        <v>1401</v>
      </c>
      <c r="E52" s="968" t="s">
        <v>1676</v>
      </c>
    </row>
    <row r="53" spans="2:5" ht="21" customHeight="1">
      <c r="B53" s="969" t="s">
        <v>1475</v>
      </c>
      <c r="C53" s="970" t="s">
        <v>8</v>
      </c>
      <c r="D53" s="970" t="s">
        <v>1401</v>
      </c>
      <c r="E53" s="971" t="s">
        <v>1677</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1678</v>
      </c>
    </row>
    <row r="58" spans="2:5" ht="21.95" customHeight="1">
      <c r="B58" s="967" t="s">
        <v>1479</v>
      </c>
      <c r="C58" s="6" t="s">
        <v>13</v>
      </c>
      <c r="D58" s="7" t="s">
        <v>1409</v>
      </c>
      <c r="E58" s="1102" t="s">
        <v>1679</v>
      </c>
    </row>
    <row r="59" spans="2:5" ht="33.6" customHeight="1">
      <c r="B59" s="979" t="s">
        <v>1612</v>
      </c>
      <c r="C59" s="8" t="s">
        <v>13</v>
      </c>
      <c r="D59" s="7" t="s">
        <v>1409</v>
      </c>
      <c r="E59" s="1103" t="s">
        <v>1680</v>
      </c>
    </row>
    <row r="60" spans="2:5" ht="51" customHeight="1">
      <c r="B60" s="980" t="s">
        <v>1629</v>
      </c>
      <c r="C60" s="494" t="s">
        <v>14</v>
      </c>
      <c r="D60" s="7" t="s">
        <v>1409</v>
      </c>
      <c r="E60" s="977" t="s">
        <v>1681</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1828</v>
      </c>
      <c r="B9" s="80">
        <v>1</v>
      </c>
      <c r="C9" s="80">
        <v>1</v>
      </c>
      <c r="D9" s="80">
        <v>1</v>
      </c>
      <c r="E9" s="80">
        <v>1990</v>
      </c>
      <c r="F9" s="80" t="s">
        <v>562</v>
      </c>
      <c r="G9" s="80" t="s">
        <v>1719</v>
      </c>
      <c r="H9" s="80" t="s">
        <v>1720</v>
      </c>
      <c r="I9" s="177" t="s">
        <v>563</v>
      </c>
      <c r="J9" s="81">
        <v>0</v>
      </c>
      <c r="K9" s="81">
        <v>0.19675345835720826</v>
      </c>
      <c r="L9" s="81">
        <v>6.5831565591653733</v>
      </c>
      <c r="M9" s="81">
        <v>3.1014615233173055</v>
      </c>
      <c r="N9" s="81">
        <v>4.1649868520142608</v>
      </c>
      <c r="O9" s="81">
        <v>2.5430835444622732</v>
      </c>
      <c r="P9" s="81">
        <v>4.1431385438240005</v>
      </c>
      <c r="Q9" s="81">
        <v>0.14590490208562545</v>
      </c>
      <c r="R9" s="81">
        <v>0</v>
      </c>
      <c r="S9" s="81">
        <v>0.11881214302028457</v>
      </c>
      <c r="T9" s="82"/>
      <c r="U9" s="81">
        <v>0</v>
      </c>
      <c r="V9" s="81">
        <v>36</v>
      </c>
      <c r="W9" s="81">
        <v>77</v>
      </c>
      <c r="X9" s="81">
        <v>1040</v>
      </c>
      <c r="Y9" s="81">
        <v>891</v>
      </c>
      <c r="Z9" s="81">
        <v>1046</v>
      </c>
      <c r="AA9" s="81">
        <v>1006</v>
      </c>
      <c r="AB9" s="81">
        <v>2369</v>
      </c>
      <c r="AC9" s="81">
        <v>0</v>
      </c>
      <c r="AD9" s="81">
        <v>0.11881214302028457</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1829</v>
      </c>
      <c r="B10" s="80">
        <v>2</v>
      </c>
      <c r="C10" s="80">
        <v>2</v>
      </c>
      <c r="D10" s="80">
        <v>1</v>
      </c>
      <c r="E10" s="80">
        <v>2005</v>
      </c>
      <c r="F10" s="80" t="s">
        <v>565</v>
      </c>
      <c r="G10" s="80" t="s">
        <v>1719</v>
      </c>
      <c r="H10" s="80" t="s">
        <v>1720</v>
      </c>
      <c r="I10" s="177"/>
      <c r="J10" s="81">
        <v>2.9821880724306533</v>
      </c>
      <c r="K10" s="81">
        <v>0.28193316891899062</v>
      </c>
      <c r="L10" s="81">
        <v>4.5045625776920755</v>
      </c>
      <c r="M10" s="81">
        <v>4.4212607519001415</v>
      </c>
      <c r="N10" s="81">
        <v>4.4340164077209225</v>
      </c>
      <c r="O10" s="81">
        <v>2.7628020684411618</v>
      </c>
      <c r="P10" s="81">
        <v>3.5301217826400233</v>
      </c>
      <c r="Q10" s="81">
        <v>0.12584201898065586</v>
      </c>
      <c r="R10" s="81">
        <v>0</v>
      </c>
      <c r="S10" s="81">
        <v>0</v>
      </c>
      <c r="T10" s="82"/>
      <c r="U10" s="81">
        <v>92106</v>
      </c>
      <c r="V10" s="81">
        <v>86</v>
      </c>
      <c r="W10" s="81">
        <v>40</v>
      </c>
      <c r="X10" s="81">
        <v>718</v>
      </c>
      <c r="Y10" s="81">
        <v>904</v>
      </c>
      <c r="Z10" s="81">
        <v>1315</v>
      </c>
      <c r="AA10" s="81">
        <v>702</v>
      </c>
      <c r="AB10" s="81">
        <v>2136</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1830</v>
      </c>
      <c r="B11" s="80">
        <v>3</v>
      </c>
      <c r="C11" s="80">
        <v>3</v>
      </c>
      <c r="D11" s="80">
        <v>1</v>
      </c>
      <c r="E11" s="80">
        <v>2006</v>
      </c>
      <c r="F11" s="80" t="s">
        <v>566</v>
      </c>
      <c r="G11" s="80" t="s">
        <v>1719</v>
      </c>
      <c r="H11" s="80" t="s">
        <v>1720</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1831</v>
      </c>
      <c r="B12" s="80">
        <v>4</v>
      </c>
      <c r="C12" s="80">
        <v>4</v>
      </c>
      <c r="D12" s="80">
        <v>1</v>
      </c>
      <c r="E12" s="80">
        <v>2007</v>
      </c>
      <c r="F12" s="80" t="s">
        <v>567</v>
      </c>
      <c r="G12" s="80" t="s">
        <v>1719</v>
      </c>
      <c r="H12" s="80" t="s">
        <v>1720</v>
      </c>
      <c r="I12" s="177"/>
      <c r="J12" s="81">
        <v>3.0799129057074</v>
      </c>
      <c r="K12" s="81">
        <v>0.25847876255523466</v>
      </c>
      <c r="L12" s="81">
        <v>3.364821479578358</v>
      </c>
      <c r="M12" s="81">
        <v>5.1128126636730959</v>
      </c>
      <c r="N12" s="81">
        <v>4.3489986094182358</v>
      </c>
      <c r="O12" s="81">
        <v>2.5364230351679344</v>
      </c>
      <c r="P12" s="81">
        <v>3.508166468936408</v>
      </c>
      <c r="Q12" s="81">
        <v>0.1285767152418682</v>
      </c>
      <c r="R12" s="81">
        <v>0</v>
      </c>
      <c r="S12" s="81">
        <v>0</v>
      </c>
      <c r="T12" s="82"/>
      <c r="U12" s="81">
        <v>101145</v>
      </c>
      <c r="V12" s="81">
        <v>86</v>
      </c>
      <c r="W12" s="81">
        <v>41</v>
      </c>
      <c r="X12" s="81">
        <v>1040</v>
      </c>
      <c r="Y12" s="81">
        <v>889</v>
      </c>
      <c r="Z12" s="81">
        <v>1255</v>
      </c>
      <c r="AA12" s="81">
        <v>687</v>
      </c>
      <c r="AB12" s="81">
        <v>2067</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1832</v>
      </c>
      <c r="B13" s="80">
        <v>5</v>
      </c>
      <c r="C13" s="80">
        <v>5</v>
      </c>
      <c r="D13" s="80">
        <v>1</v>
      </c>
      <c r="E13" s="80">
        <v>2008</v>
      </c>
      <c r="F13" s="80" t="s">
        <v>84</v>
      </c>
      <c r="G13" s="80" t="s">
        <v>1719</v>
      </c>
      <c r="H13" s="80" t="s">
        <v>1720</v>
      </c>
      <c r="I13" s="177"/>
      <c r="J13" s="81">
        <v>2.95335067313238</v>
      </c>
      <c r="K13" s="81">
        <v>0.22685581793796991</v>
      </c>
      <c r="L13" s="81">
        <v>2.9053963527606426</v>
      </c>
      <c r="M13" s="81">
        <v>5.982485918141264</v>
      </c>
      <c r="N13" s="81">
        <v>4.3877044934902516</v>
      </c>
      <c r="O13" s="81">
        <v>2.4133197125437333</v>
      </c>
      <c r="P13" s="81">
        <v>3.412356121632107</v>
      </c>
      <c r="Q13" s="81">
        <v>0.12392772515827576</v>
      </c>
      <c r="R13" s="81">
        <v>0</v>
      </c>
      <c r="S13" s="81">
        <v>0</v>
      </c>
      <c r="T13" s="82"/>
      <c r="U13" s="81">
        <v>101905</v>
      </c>
      <c r="V13" s="81">
        <v>86</v>
      </c>
      <c r="W13" s="81">
        <v>41</v>
      </c>
      <c r="X13" s="81">
        <v>1040</v>
      </c>
      <c r="Y13" s="81">
        <v>885</v>
      </c>
      <c r="Z13" s="81">
        <v>1236</v>
      </c>
      <c r="AA13" s="81">
        <v>669</v>
      </c>
      <c r="AB13" s="81">
        <v>2025</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1833</v>
      </c>
      <c r="B14" s="80">
        <v>6</v>
      </c>
      <c r="C14" s="80">
        <v>6</v>
      </c>
      <c r="D14" s="80">
        <v>1</v>
      </c>
      <c r="E14" s="80">
        <v>2009</v>
      </c>
      <c r="F14" s="80" t="s">
        <v>85</v>
      </c>
      <c r="G14" s="80" t="s">
        <v>1719</v>
      </c>
      <c r="H14" s="80" t="s">
        <v>1720</v>
      </c>
      <c r="I14" s="177"/>
      <c r="J14" s="81">
        <v>2.6780249576650963</v>
      </c>
      <c r="K14" s="81">
        <v>0.12491884313914277</v>
      </c>
      <c r="L14" s="81">
        <v>2.16438235862829</v>
      </c>
      <c r="M14" s="81">
        <v>5.2107886503906453</v>
      </c>
      <c r="N14" s="81">
        <v>3.6878170489655568</v>
      </c>
      <c r="O14" s="81">
        <v>2.3579473972017104</v>
      </c>
      <c r="P14" s="81">
        <v>3.2692446259733643</v>
      </c>
      <c r="Q14" s="81">
        <v>0.11601345313891119</v>
      </c>
      <c r="R14" s="81">
        <v>0</v>
      </c>
      <c r="S14" s="81">
        <v>0</v>
      </c>
      <c r="T14" s="82"/>
      <c r="U14" s="81">
        <v>93316</v>
      </c>
      <c r="V14" s="81">
        <v>58</v>
      </c>
      <c r="W14" s="81">
        <v>35</v>
      </c>
      <c r="X14" s="81">
        <v>1144</v>
      </c>
      <c r="Y14" s="81">
        <v>866</v>
      </c>
      <c r="Z14" s="81">
        <v>1192</v>
      </c>
      <c r="AA14" s="81">
        <v>658</v>
      </c>
      <c r="AB14" s="81">
        <v>1990</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0</v>
      </c>
      <c r="BJ14" s="81">
        <v>0</v>
      </c>
      <c r="BK14" s="81">
        <v>17.8</v>
      </c>
      <c r="BL14" s="81">
        <v>0</v>
      </c>
      <c r="BM14" s="82"/>
      <c r="BN14" s="81">
        <v>0</v>
      </c>
      <c r="BO14" s="81">
        <v>0</v>
      </c>
      <c r="BP14" s="81">
        <v>0</v>
      </c>
      <c r="BQ14" s="81">
        <v>0</v>
      </c>
      <c r="BR14" s="81">
        <v>1</v>
      </c>
      <c r="BS14" s="81">
        <v>0</v>
      </c>
      <c r="BT14"/>
      <c r="BU14" s="80"/>
      <c r="BV14" s="80"/>
      <c r="BW14" s="80"/>
      <c r="BX14" s="80"/>
      <c r="BY14" s="80"/>
      <c r="BZ14" s="80"/>
      <c r="CA14" s="80"/>
      <c r="CB14" s="80"/>
      <c r="CC14" s="80"/>
    </row>
    <row r="15" spans="1:81">
      <c r="A15" s="80" t="s">
        <v>1834</v>
      </c>
      <c r="B15" s="80">
        <v>7</v>
      </c>
      <c r="C15" s="80">
        <v>7</v>
      </c>
      <c r="D15" s="80">
        <v>1</v>
      </c>
      <c r="E15" s="80">
        <v>2010</v>
      </c>
      <c r="F15" s="80" t="s">
        <v>86</v>
      </c>
      <c r="G15" s="80" t="s">
        <v>1719</v>
      </c>
      <c r="H15" s="80" t="s">
        <v>1720</v>
      </c>
      <c r="I15" s="177"/>
      <c r="J15" s="81">
        <v>2.0707235743592713</v>
      </c>
      <c r="K15" s="81">
        <v>0.13027863908142706</v>
      </c>
      <c r="L15" s="81">
        <v>1.9704585758956932</v>
      </c>
      <c r="M15" s="81">
        <v>4.6643825795448244</v>
      </c>
      <c r="N15" s="81">
        <v>3.6930533556445337</v>
      </c>
      <c r="O15" s="81">
        <v>2.3056922877741717</v>
      </c>
      <c r="P15" s="81">
        <v>3.2663537637529854</v>
      </c>
      <c r="Q15" s="81">
        <v>0.12119581697236194</v>
      </c>
      <c r="R15" s="81">
        <v>0</v>
      </c>
      <c r="S15" s="81">
        <v>0</v>
      </c>
      <c r="T15" s="82"/>
      <c r="U15" s="81">
        <v>80771</v>
      </c>
      <c r="V15" s="81">
        <v>58</v>
      </c>
      <c r="W15" s="81">
        <v>35</v>
      </c>
      <c r="X15" s="81">
        <v>1144</v>
      </c>
      <c r="Y15" s="81">
        <v>882</v>
      </c>
      <c r="Z15" s="81">
        <v>1171</v>
      </c>
      <c r="AA15" s="81">
        <v>641</v>
      </c>
      <c r="AB15" s="81">
        <v>1992</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0</v>
      </c>
      <c r="BJ15" s="81">
        <v>0</v>
      </c>
      <c r="BK15" s="81">
        <v>15.7</v>
      </c>
      <c r="BL15" s="81">
        <v>0</v>
      </c>
      <c r="BM15" s="82"/>
      <c r="BN15" s="81">
        <v>0</v>
      </c>
      <c r="BO15" s="81">
        <v>0</v>
      </c>
      <c r="BP15" s="81">
        <v>0</v>
      </c>
      <c r="BQ15" s="81">
        <v>0</v>
      </c>
      <c r="BR15" s="81">
        <v>1</v>
      </c>
      <c r="BS15" s="81">
        <v>0</v>
      </c>
      <c r="BT15"/>
      <c r="BU15" s="80">
        <v>15.7</v>
      </c>
      <c r="BV15" s="80">
        <v>0</v>
      </c>
      <c r="BW15" s="80">
        <v>0</v>
      </c>
      <c r="BX15" s="80">
        <v>0</v>
      </c>
      <c r="BY15" s="80">
        <v>0</v>
      </c>
      <c r="BZ15" s="80">
        <v>0</v>
      </c>
      <c r="CA15" s="80">
        <v>0</v>
      </c>
      <c r="CB15" s="80">
        <v>0</v>
      </c>
      <c r="CC15" s="80">
        <v>0</v>
      </c>
    </row>
    <row r="16" spans="1:81">
      <c r="A16" s="80" t="s">
        <v>1835</v>
      </c>
      <c r="B16" s="80">
        <v>8</v>
      </c>
      <c r="C16" s="80">
        <v>8</v>
      </c>
      <c r="D16" s="80">
        <v>1</v>
      </c>
      <c r="E16" s="80">
        <v>2011</v>
      </c>
      <c r="F16" s="80" t="s">
        <v>87</v>
      </c>
      <c r="G16" s="80" t="s">
        <v>1719</v>
      </c>
      <c r="H16" s="80" t="s">
        <v>1720</v>
      </c>
      <c r="I16" s="177"/>
      <c r="J16" s="81">
        <v>2.575303102187005</v>
      </c>
      <c r="K16" s="81">
        <v>0.18254460603612299</v>
      </c>
      <c r="L16" s="81">
        <v>1.838581428461725</v>
      </c>
      <c r="M16" s="81">
        <v>5.892426563309364</v>
      </c>
      <c r="N16" s="81">
        <v>4.3545305415536992</v>
      </c>
      <c r="O16" s="81">
        <v>2.2547390783568089</v>
      </c>
      <c r="P16" s="81">
        <v>3.0927859271731069</v>
      </c>
      <c r="Q16" s="81">
        <v>0.13558450606975167</v>
      </c>
      <c r="R16" s="81">
        <v>0</v>
      </c>
      <c r="S16" s="81">
        <v>0</v>
      </c>
      <c r="T16" s="82"/>
      <c r="U16" s="81">
        <v>94606</v>
      </c>
      <c r="V16" s="81">
        <v>58</v>
      </c>
      <c r="W16" s="81">
        <v>35</v>
      </c>
      <c r="X16" s="81">
        <v>1144</v>
      </c>
      <c r="Y16" s="81">
        <v>864</v>
      </c>
      <c r="Z16" s="81">
        <v>1170</v>
      </c>
      <c r="AA16" s="81">
        <v>625</v>
      </c>
      <c r="AB16" s="81">
        <v>1932</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0</v>
      </c>
      <c r="BJ16" s="81">
        <v>0</v>
      </c>
      <c r="BK16" s="81">
        <v>13.5</v>
      </c>
      <c r="BL16" s="81">
        <v>0</v>
      </c>
      <c r="BM16" s="82"/>
      <c r="BN16" s="81">
        <v>0</v>
      </c>
      <c r="BO16" s="81">
        <v>0</v>
      </c>
      <c r="BP16" s="81">
        <v>0</v>
      </c>
      <c r="BQ16" s="81">
        <v>0</v>
      </c>
      <c r="BR16" s="81">
        <v>1</v>
      </c>
      <c r="BS16" s="81">
        <v>0</v>
      </c>
      <c r="BT16"/>
      <c r="BU16" s="80">
        <v>13.5</v>
      </c>
      <c r="BV16" s="80">
        <v>0</v>
      </c>
      <c r="BW16" s="80">
        <v>0</v>
      </c>
      <c r="BX16" s="80">
        <v>0</v>
      </c>
      <c r="BY16" s="80">
        <v>0</v>
      </c>
      <c r="BZ16" s="80">
        <v>0</v>
      </c>
      <c r="CA16" s="80">
        <v>0</v>
      </c>
      <c r="CB16" s="80">
        <v>0</v>
      </c>
      <c r="CC16" s="80">
        <v>0</v>
      </c>
    </row>
    <row r="17" spans="1:81">
      <c r="A17" s="80" t="s">
        <v>1836</v>
      </c>
      <c r="B17" s="80">
        <v>9</v>
      </c>
      <c r="C17" s="80">
        <v>9</v>
      </c>
      <c r="D17" s="80">
        <v>1</v>
      </c>
      <c r="E17" s="80">
        <v>2012</v>
      </c>
      <c r="F17" s="80" t="s">
        <v>88</v>
      </c>
      <c r="G17" s="80" t="s">
        <v>1719</v>
      </c>
      <c r="H17" s="80" t="s">
        <v>1720</v>
      </c>
      <c r="I17" s="177"/>
      <c r="J17" s="81">
        <v>2.6391571565317813</v>
      </c>
      <c r="K17" s="81">
        <v>0.20564355879945168</v>
      </c>
      <c r="L17" s="81">
        <v>1.8550739896395616</v>
      </c>
      <c r="M17" s="81">
        <v>7.3183750694057208</v>
      </c>
      <c r="N17" s="81">
        <v>4.8333222469874384</v>
      </c>
      <c r="O17" s="81">
        <v>2.2274362909613297</v>
      </c>
      <c r="P17" s="81">
        <v>3.1850319040569413</v>
      </c>
      <c r="Q17" s="81">
        <v>0.14776680749325366</v>
      </c>
      <c r="R17" s="81">
        <v>0</v>
      </c>
      <c r="S17" s="81">
        <v>0</v>
      </c>
      <c r="T17" s="82"/>
      <c r="U17" s="81">
        <v>92893</v>
      </c>
      <c r="V17" s="81">
        <v>58</v>
      </c>
      <c r="W17" s="81">
        <v>35</v>
      </c>
      <c r="X17" s="81">
        <v>1144</v>
      </c>
      <c r="Y17" s="81">
        <v>873</v>
      </c>
      <c r="Z17" s="81">
        <v>1165</v>
      </c>
      <c r="AA17" s="81">
        <v>640</v>
      </c>
      <c r="AB17" s="81">
        <v>1938</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0</v>
      </c>
      <c r="BJ17" s="81">
        <v>0</v>
      </c>
      <c r="BK17" s="81">
        <v>17.286999999999999</v>
      </c>
      <c r="BL17" s="81">
        <v>0</v>
      </c>
      <c r="BM17" s="82"/>
      <c r="BN17" s="81">
        <v>0</v>
      </c>
      <c r="BO17" s="81">
        <v>0</v>
      </c>
      <c r="BP17" s="81">
        <v>0</v>
      </c>
      <c r="BQ17" s="81">
        <v>0</v>
      </c>
      <c r="BR17" s="81">
        <v>1</v>
      </c>
      <c r="BS17" s="81">
        <v>0</v>
      </c>
      <c r="BT17"/>
      <c r="BU17" s="80">
        <v>17.286999999999999</v>
      </c>
      <c r="BV17" s="80">
        <v>0</v>
      </c>
      <c r="BW17" s="80">
        <v>0</v>
      </c>
      <c r="BX17" s="80">
        <v>0</v>
      </c>
      <c r="BY17" s="80">
        <v>0</v>
      </c>
      <c r="BZ17" s="80">
        <v>0</v>
      </c>
      <c r="CA17" s="80">
        <v>0</v>
      </c>
      <c r="CB17" s="80">
        <v>0</v>
      </c>
      <c r="CC17" s="80">
        <v>0</v>
      </c>
    </row>
    <row r="18" spans="1:81">
      <c r="A18" s="80" t="s">
        <v>1837</v>
      </c>
      <c r="B18" s="80">
        <v>10</v>
      </c>
      <c r="C18" s="80">
        <v>10</v>
      </c>
      <c r="D18" s="80">
        <v>1</v>
      </c>
      <c r="E18" s="80">
        <v>2013</v>
      </c>
      <c r="F18" s="80" t="s">
        <v>89</v>
      </c>
      <c r="G18" s="80" t="s">
        <v>1719</v>
      </c>
      <c r="H18" s="80" t="s">
        <v>1720</v>
      </c>
      <c r="I18" s="177"/>
      <c r="J18" s="81">
        <v>2.4297426766656125</v>
      </c>
      <c r="K18" s="81">
        <v>0.16996510279105592</v>
      </c>
      <c r="L18" s="81">
        <v>1.6381766084443961</v>
      </c>
      <c r="M18" s="81">
        <v>6.8062637837305768</v>
      </c>
      <c r="N18" s="81">
        <v>4.6143798821710336</v>
      </c>
      <c r="O18" s="81">
        <v>2.1541988249380464</v>
      </c>
      <c r="P18" s="81">
        <v>3.2419910349090335</v>
      </c>
      <c r="Q18" s="81">
        <v>0.14736359077673522</v>
      </c>
      <c r="R18" s="81">
        <v>0</v>
      </c>
      <c r="S18" s="81">
        <v>0</v>
      </c>
      <c r="T18" s="82"/>
      <c r="U18" s="81">
        <v>87079</v>
      </c>
      <c r="V18" s="81">
        <v>58</v>
      </c>
      <c r="W18" s="81">
        <v>35</v>
      </c>
      <c r="X18" s="81">
        <v>1144</v>
      </c>
      <c r="Y18" s="81">
        <v>860</v>
      </c>
      <c r="Z18" s="81">
        <v>1177</v>
      </c>
      <c r="AA18" s="81">
        <v>649</v>
      </c>
      <c r="AB18" s="81">
        <v>1905</v>
      </c>
      <c r="AC18" s="81">
        <v>0</v>
      </c>
      <c r="AD18" s="81">
        <v>0</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0</v>
      </c>
      <c r="BJ18" s="81">
        <v>0</v>
      </c>
      <c r="BK18" s="81">
        <v>16.876000000000001</v>
      </c>
      <c r="BL18" s="81">
        <v>0</v>
      </c>
      <c r="BM18" s="82"/>
      <c r="BN18" s="81">
        <v>0</v>
      </c>
      <c r="BO18" s="81">
        <v>0</v>
      </c>
      <c r="BP18" s="81">
        <v>0</v>
      </c>
      <c r="BQ18" s="81">
        <v>0</v>
      </c>
      <c r="BR18" s="81">
        <v>1</v>
      </c>
      <c r="BS18" s="81">
        <v>0</v>
      </c>
      <c r="BT18"/>
      <c r="BU18" s="80">
        <v>16.876000000000001</v>
      </c>
      <c r="BV18" s="80">
        <v>0</v>
      </c>
      <c r="BW18" s="80">
        <v>0</v>
      </c>
      <c r="BX18" s="80">
        <v>0</v>
      </c>
      <c r="BY18" s="80">
        <v>0</v>
      </c>
      <c r="BZ18" s="80">
        <v>0</v>
      </c>
      <c r="CA18" s="80">
        <v>0</v>
      </c>
      <c r="CB18" s="80">
        <v>0</v>
      </c>
      <c r="CC18" s="80">
        <v>0</v>
      </c>
    </row>
    <row r="19" spans="1:81">
      <c r="A19" s="80" t="s">
        <v>1838</v>
      </c>
      <c r="B19" s="80">
        <v>11</v>
      </c>
      <c r="C19" s="80">
        <v>11</v>
      </c>
      <c r="D19" s="80">
        <v>1</v>
      </c>
      <c r="E19" s="80">
        <v>2014</v>
      </c>
      <c r="F19" s="80" t="s">
        <v>90</v>
      </c>
      <c r="G19" s="80" t="s">
        <v>1719</v>
      </c>
      <c r="H19" s="80" t="s">
        <v>1720</v>
      </c>
      <c r="I19" s="177"/>
      <c r="J19" s="81">
        <v>2.5456293828556635</v>
      </c>
      <c r="K19" s="81">
        <v>6.7453434537040488E-2</v>
      </c>
      <c r="L19" s="81">
        <v>1.3297387960455</v>
      </c>
      <c r="M19" s="81">
        <v>7.1216546729759074</v>
      </c>
      <c r="N19" s="81">
        <v>4.9428469769816381</v>
      </c>
      <c r="O19" s="81">
        <v>2.0540514655528015</v>
      </c>
      <c r="P19" s="81">
        <v>3.2186821454205132</v>
      </c>
      <c r="Q19" s="81">
        <v>0.13997853491372006</v>
      </c>
      <c r="R19" s="81">
        <v>0</v>
      </c>
      <c r="S19" s="81">
        <v>0</v>
      </c>
      <c r="T19" s="82"/>
      <c r="U19" s="81">
        <v>101324</v>
      </c>
      <c r="V19" s="81">
        <v>20</v>
      </c>
      <c r="W19" s="81">
        <v>29</v>
      </c>
      <c r="X19" s="81">
        <v>1138</v>
      </c>
      <c r="Y19" s="81">
        <v>870</v>
      </c>
      <c r="Z19" s="81">
        <v>1182</v>
      </c>
      <c r="AA19" s="81">
        <v>641</v>
      </c>
      <c r="AB19" s="81">
        <v>1886</v>
      </c>
      <c r="AC19" s="81">
        <v>0</v>
      </c>
      <c r="AD19" s="81">
        <v>0</v>
      </c>
      <c r="AE19" s="82"/>
      <c r="AF19" s="81">
        <v>825198.19913031347</v>
      </c>
      <c r="AG19" s="81">
        <v>47331.713507055974</v>
      </c>
      <c r="AH19" s="81">
        <v>216282.15249981504</v>
      </c>
      <c r="AI19" s="81">
        <v>7494200.8553314628</v>
      </c>
      <c r="AJ19" s="81">
        <v>3741849.0108657144</v>
      </c>
      <c r="AK19" s="81">
        <v>0</v>
      </c>
      <c r="AL19" s="81">
        <v>0</v>
      </c>
      <c r="AM19" s="81">
        <v>258919.61709657122</v>
      </c>
      <c r="AN19" s="81">
        <v>0</v>
      </c>
      <c r="AO19" s="81">
        <v>0</v>
      </c>
      <c r="AP19" s="82"/>
      <c r="AQ19" s="81">
        <v>6</v>
      </c>
      <c r="AR19" s="81">
        <v>0</v>
      </c>
      <c r="AS19" s="81">
        <v>0</v>
      </c>
      <c r="AT19" s="81">
        <v>0</v>
      </c>
      <c r="AU19" s="81">
        <v>0</v>
      </c>
      <c r="AV19" s="81">
        <v>0</v>
      </c>
      <c r="AW19" s="81" t="s">
        <v>564</v>
      </c>
      <c r="AX19" s="82"/>
      <c r="AY19" s="81">
        <v>28.18</v>
      </c>
      <c r="AZ19" s="81">
        <v>0</v>
      </c>
      <c r="BA19" s="81">
        <v>0</v>
      </c>
      <c r="BB19" s="81">
        <v>0</v>
      </c>
      <c r="BC19" s="81">
        <v>0</v>
      </c>
      <c r="BD19" s="81">
        <v>0</v>
      </c>
      <c r="BE19" s="81" t="s">
        <v>564</v>
      </c>
      <c r="BF19" s="82"/>
      <c r="BG19" s="81">
        <v>0</v>
      </c>
      <c r="BH19" s="81">
        <v>0</v>
      </c>
      <c r="BI19" s="81">
        <v>0</v>
      </c>
      <c r="BJ19" s="81">
        <v>0</v>
      </c>
      <c r="BK19" s="81">
        <v>17.317</v>
      </c>
      <c r="BL19" s="81">
        <v>0</v>
      </c>
      <c r="BM19" s="82"/>
      <c r="BN19" s="81">
        <v>0</v>
      </c>
      <c r="BO19" s="81">
        <v>0</v>
      </c>
      <c r="BP19" s="81">
        <v>0</v>
      </c>
      <c r="BQ19" s="81">
        <v>0</v>
      </c>
      <c r="BR19" s="81">
        <v>1</v>
      </c>
      <c r="BS19" s="81">
        <v>0</v>
      </c>
      <c r="BT19"/>
      <c r="BU19" s="80">
        <v>17.317</v>
      </c>
      <c r="BV19" s="80">
        <v>0</v>
      </c>
      <c r="BW19" s="80">
        <v>0</v>
      </c>
      <c r="BX19" s="80">
        <v>0</v>
      </c>
      <c r="BY19" s="80">
        <v>0</v>
      </c>
      <c r="BZ19" s="80">
        <v>0</v>
      </c>
      <c r="CA19" s="80">
        <v>0</v>
      </c>
      <c r="CB19" s="80">
        <v>0</v>
      </c>
      <c r="CC19" s="80">
        <v>0</v>
      </c>
    </row>
    <row r="20" spans="1:81">
      <c r="A20" s="80" t="s">
        <v>1839</v>
      </c>
      <c r="B20" s="80">
        <v>12</v>
      </c>
      <c r="C20" s="80">
        <v>12</v>
      </c>
      <c r="D20" s="80">
        <v>1</v>
      </c>
      <c r="E20" s="80">
        <v>2015</v>
      </c>
      <c r="F20" s="80" t="s">
        <v>91</v>
      </c>
      <c r="G20" s="80" t="s">
        <v>1719</v>
      </c>
      <c r="H20" s="80" t="s">
        <v>1720</v>
      </c>
      <c r="I20" s="177"/>
      <c r="J20" s="81">
        <v>0</v>
      </c>
      <c r="K20" s="81">
        <v>6.4680831748442399E-2</v>
      </c>
      <c r="L20" s="81">
        <v>1.3996888061531112</v>
      </c>
      <c r="M20" s="81">
        <v>6.8907196487497986</v>
      </c>
      <c r="N20" s="81">
        <v>5.103686572628285</v>
      </c>
      <c r="O20" s="81">
        <v>2.0499407625889079</v>
      </c>
      <c r="P20" s="81">
        <v>3.2965940967357588</v>
      </c>
      <c r="Q20" s="81">
        <v>0.1420454038573459</v>
      </c>
      <c r="R20" s="81">
        <v>0</v>
      </c>
      <c r="S20" s="81">
        <v>0</v>
      </c>
      <c r="T20" s="82"/>
      <c r="U20" s="81">
        <v>0</v>
      </c>
      <c r="V20" s="81">
        <v>20</v>
      </c>
      <c r="W20" s="81">
        <v>29</v>
      </c>
      <c r="X20" s="81">
        <v>1138</v>
      </c>
      <c r="Y20" s="81">
        <v>976</v>
      </c>
      <c r="Z20" s="81">
        <v>1191</v>
      </c>
      <c r="AA20" s="81">
        <v>656</v>
      </c>
      <c r="AB20" s="81">
        <v>1955</v>
      </c>
      <c r="AC20" s="81">
        <v>0</v>
      </c>
      <c r="AD20" s="81">
        <v>0</v>
      </c>
      <c r="AE20" s="82"/>
      <c r="AF20" s="81">
        <v>0</v>
      </c>
      <c r="AG20" s="81">
        <v>43091.655176298889</v>
      </c>
      <c r="AH20" s="81">
        <v>180982.37219501063</v>
      </c>
      <c r="AI20" s="81">
        <v>7237772.3648839416</v>
      </c>
      <c r="AJ20" s="81">
        <v>4028493.3988991566</v>
      </c>
      <c r="AK20" s="81">
        <v>0</v>
      </c>
      <c r="AL20" s="81">
        <v>0</v>
      </c>
      <c r="AM20" s="81">
        <v>267924.54908344237</v>
      </c>
      <c r="AN20" s="81">
        <v>0</v>
      </c>
      <c r="AO20" s="81">
        <v>0</v>
      </c>
      <c r="AP20" s="82"/>
      <c r="AQ20" s="81">
        <v>8</v>
      </c>
      <c r="AR20" s="81">
        <v>0</v>
      </c>
      <c r="AS20" s="81">
        <v>0</v>
      </c>
      <c r="AT20" s="81">
        <v>0</v>
      </c>
      <c r="AU20" s="81">
        <v>0</v>
      </c>
      <c r="AV20" s="81">
        <v>0</v>
      </c>
      <c r="AW20" s="81" t="s">
        <v>564</v>
      </c>
      <c r="AX20" s="82"/>
      <c r="AY20" s="81">
        <v>47.78</v>
      </c>
      <c r="AZ20" s="81">
        <v>0</v>
      </c>
      <c r="BA20" s="81">
        <v>0</v>
      </c>
      <c r="BB20" s="81">
        <v>0</v>
      </c>
      <c r="BC20" s="81">
        <v>0</v>
      </c>
      <c r="BD20" s="81">
        <v>0</v>
      </c>
      <c r="BE20" s="81" t="s">
        <v>564</v>
      </c>
      <c r="BF20" s="82"/>
      <c r="BG20" s="81">
        <v>0</v>
      </c>
      <c r="BH20" s="81">
        <v>0</v>
      </c>
      <c r="BI20" s="81">
        <v>0</v>
      </c>
      <c r="BJ20" s="81">
        <v>0</v>
      </c>
      <c r="BK20" s="81">
        <v>18.262</v>
      </c>
      <c r="BL20" s="81">
        <v>0</v>
      </c>
      <c r="BM20" s="82"/>
      <c r="BN20" s="81">
        <v>0</v>
      </c>
      <c r="BO20" s="81">
        <v>0</v>
      </c>
      <c r="BP20" s="81">
        <v>0</v>
      </c>
      <c r="BQ20" s="81">
        <v>0</v>
      </c>
      <c r="BR20" s="81">
        <v>1</v>
      </c>
      <c r="BS20" s="81">
        <v>0</v>
      </c>
      <c r="BT20"/>
      <c r="BU20" s="80">
        <v>18.262</v>
      </c>
      <c r="BV20" s="80">
        <v>0</v>
      </c>
      <c r="BW20" s="80">
        <v>0</v>
      </c>
      <c r="BX20" s="80">
        <v>0</v>
      </c>
      <c r="BY20" s="80">
        <v>0</v>
      </c>
      <c r="BZ20" s="80">
        <v>0</v>
      </c>
      <c r="CA20" s="80">
        <v>0</v>
      </c>
      <c r="CB20" s="80">
        <v>0</v>
      </c>
      <c r="CC20" s="80">
        <v>0</v>
      </c>
    </row>
    <row r="21" spans="1:81">
      <c r="A21" s="80" t="s">
        <v>1840</v>
      </c>
      <c r="B21" s="80">
        <v>13</v>
      </c>
      <c r="C21" s="80">
        <v>13</v>
      </c>
      <c r="D21" s="80">
        <v>1</v>
      </c>
      <c r="E21" s="80">
        <v>2016</v>
      </c>
      <c r="F21" s="80" t="s">
        <v>92</v>
      </c>
      <c r="G21" s="80" t="s">
        <v>1719</v>
      </c>
      <c r="H21" s="80" t="s">
        <v>1720</v>
      </c>
      <c r="I21" s="177"/>
      <c r="J21" s="81">
        <v>3.190403491501526</v>
      </c>
      <c r="K21" s="81">
        <v>6.1012009366845726E-2</v>
      </c>
      <c r="L21" s="81">
        <v>1.5051528017781572</v>
      </c>
      <c r="M21" s="81">
        <v>5.9079929565134659</v>
      </c>
      <c r="N21" s="81">
        <v>5.2964668081077404</v>
      </c>
      <c r="O21" s="81">
        <v>2.0913587923752468</v>
      </c>
      <c r="P21" s="81">
        <v>3.5079972363918386</v>
      </c>
      <c r="Q21" s="81">
        <v>0.13942762297847819</v>
      </c>
      <c r="R21" s="81">
        <v>0</v>
      </c>
      <c r="S21" s="81">
        <v>0</v>
      </c>
      <c r="T21" s="82"/>
      <c r="U21" s="81">
        <v>121191</v>
      </c>
      <c r="V21" s="81">
        <v>20</v>
      </c>
      <c r="W21" s="81">
        <v>29</v>
      </c>
      <c r="X21" s="81">
        <v>1138</v>
      </c>
      <c r="Y21" s="81">
        <v>996</v>
      </c>
      <c r="Z21" s="81">
        <v>1230</v>
      </c>
      <c r="AA21" s="81">
        <v>722</v>
      </c>
      <c r="AB21" s="81">
        <v>1974</v>
      </c>
      <c r="AC21" s="81">
        <v>0</v>
      </c>
      <c r="AD21" s="81">
        <v>0</v>
      </c>
      <c r="AE21" s="82"/>
      <c r="AF21" s="81">
        <v>999764.6569875885</v>
      </c>
      <c r="AG21" s="81">
        <v>41075.160089491328</v>
      </c>
      <c r="AH21" s="81">
        <v>153391.47845077919</v>
      </c>
      <c r="AI21" s="81">
        <v>7224739.8693947056</v>
      </c>
      <c r="AJ21" s="81">
        <v>4279010.4204939101</v>
      </c>
      <c r="AK21" s="81">
        <v>0</v>
      </c>
      <c r="AL21" s="81">
        <v>0</v>
      </c>
      <c r="AM21" s="81">
        <v>270738.59341928881</v>
      </c>
      <c r="AN21" s="81">
        <v>0</v>
      </c>
      <c r="AO21" s="81">
        <v>0</v>
      </c>
      <c r="AP21" s="82"/>
      <c r="AQ21" s="81">
        <v>8</v>
      </c>
      <c r="AR21" s="81">
        <v>0</v>
      </c>
      <c r="AS21" s="81">
        <v>0</v>
      </c>
      <c r="AT21" s="81">
        <v>0</v>
      </c>
      <c r="AU21" s="81">
        <v>0</v>
      </c>
      <c r="AV21" s="81">
        <v>0</v>
      </c>
      <c r="AW21" s="81" t="s">
        <v>564</v>
      </c>
      <c r="AX21" s="82"/>
      <c r="AY21" s="81">
        <v>47.78</v>
      </c>
      <c r="AZ21" s="81">
        <v>0</v>
      </c>
      <c r="BA21" s="81">
        <v>0</v>
      </c>
      <c r="BB21" s="81">
        <v>0</v>
      </c>
      <c r="BC21" s="81">
        <v>0</v>
      </c>
      <c r="BD21" s="81">
        <v>0</v>
      </c>
      <c r="BE21" s="81" t="s">
        <v>564</v>
      </c>
      <c r="BF21" s="82"/>
      <c r="BG21" s="81">
        <v>0</v>
      </c>
      <c r="BH21" s="81">
        <v>0</v>
      </c>
      <c r="BI21" s="81">
        <v>0</v>
      </c>
      <c r="BJ21" s="81">
        <v>0</v>
      </c>
      <c r="BK21" s="81">
        <v>18.875</v>
      </c>
      <c r="BL21" s="81">
        <v>0</v>
      </c>
      <c r="BM21" s="82"/>
      <c r="BN21" s="81">
        <v>0</v>
      </c>
      <c r="BO21" s="81">
        <v>0</v>
      </c>
      <c r="BP21" s="81">
        <v>0</v>
      </c>
      <c r="BQ21" s="81">
        <v>0</v>
      </c>
      <c r="BR21" s="81">
        <v>1</v>
      </c>
      <c r="BS21" s="81">
        <v>0</v>
      </c>
      <c r="BT21"/>
      <c r="BU21" s="80">
        <v>18.875</v>
      </c>
      <c r="BV21" s="80">
        <v>0</v>
      </c>
      <c r="BW21" s="80">
        <v>0</v>
      </c>
      <c r="BX21" s="80">
        <v>0</v>
      </c>
      <c r="BY21" s="80">
        <v>0</v>
      </c>
      <c r="BZ21" s="80">
        <v>0</v>
      </c>
      <c r="CA21" s="80">
        <v>0</v>
      </c>
      <c r="CB21" s="80">
        <v>0</v>
      </c>
      <c r="CC21" s="80">
        <v>0</v>
      </c>
    </row>
    <row r="22" spans="1:81">
      <c r="A22" s="80" t="s">
        <v>1841</v>
      </c>
      <c r="B22" s="80">
        <v>14</v>
      </c>
      <c r="C22" s="80">
        <v>14</v>
      </c>
      <c r="D22" s="80">
        <v>1</v>
      </c>
      <c r="E22" s="80">
        <v>2017</v>
      </c>
      <c r="F22" s="80" t="s">
        <v>71</v>
      </c>
      <c r="G22" s="80" t="s">
        <v>1719</v>
      </c>
      <c r="H22" s="80" t="s">
        <v>1720</v>
      </c>
      <c r="I22" s="177"/>
      <c r="J22" s="81">
        <v>2.7168131672564839</v>
      </c>
      <c r="K22" s="81">
        <v>6.2345138365803063E-2</v>
      </c>
      <c r="L22" s="81">
        <v>1.3587165685589024</v>
      </c>
      <c r="M22" s="81">
        <v>5.9238852831988842</v>
      </c>
      <c r="N22" s="81">
        <v>5.6512327259640411</v>
      </c>
      <c r="O22" s="81">
        <v>2.1458777906274422</v>
      </c>
      <c r="P22" s="81">
        <v>3.5533665378781754</v>
      </c>
      <c r="Q22" s="81">
        <v>0.13994805001530641</v>
      </c>
      <c r="R22" s="81">
        <v>0</v>
      </c>
      <c r="S22" s="81">
        <v>0</v>
      </c>
      <c r="T22" s="82"/>
      <c r="U22" s="81">
        <v>101548</v>
      </c>
      <c r="V22" s="81">
        <v>20</v>
      </c>
      <c r="W22" s="81">
        <v>29</v>
      </c>
      <c r="X22" s="81">
        <v>1138</v>
      </c>
      <c r="Y22" s="81">
        <v>1086</v>
      </c>
      <c r="Z22" s="81">
        <v>1283</v>
      </c>
      <c r="AA22" s="81">
        <v>736</v>
      </c>
      <c r="AB22" s="81">
        <v>2049</v>
      </c>
      <c r="AC22" s="81">
        <v>0</v>
      </c>
      <c r="AD22" s="81">
        <v>0</v>
      </c>
      <c r="AE22" s="82"/>
      <c r="AF22" s="81">
        <v>823175.84995519544</v>
      </c>
      <c r="AG22" s="81">
        <v>41194.505945577992</v>
      </c>
      <c r="AH22" s="81">
        <v>187383.92023293651</v>
      </c>
      <c r="AI22" s="81">
        <v>7045995.2573138308</v>
      </c>
      <c r="AJ22" s="81">
        <v>4088704.4441789491</v>
      </c>
      <c r="AK22" s="81">
        <v>0</v>
      </c>
      <c r="AL22" s="81">
        <v>0</v>
      </c>
      <c r="AM22" s="81">
        <v>281464.7415774542</v>
      </c>
      <c r="AN22" s="81">
        <v>0</v>
      </c>
      <c r="AO22" s="81">
        <v>0</v>
      </c>
      <c r="AP22" s="82"/>
      <c r="AQ22" s="81">
        <v>8</v>
      </c>
      <c r="AR22" s="81">
        <v>0</v>
      </c>
      <c r="AS22" s="81">
        <v>0</v>
      </c>
      <c r="AT22" s="81">
        <v>0</v>
      </c>
      <c r="AU22" s="81">
        <v>0</v>
      </c>
      <c r="AV22" s="81">
        <v>0</v>
      </c>
      <c r="AW22" s="81" t="s">
        <v>564</v>
      </c>
      <c r="AX22" s="82"/>
      <c r="AY22" s="81">
        <v>47.78</v>
      </c>
      <c r="AZ22" s="81">
        <v>0</v>
      </c>
      <c r="BA22" s="81">
        <v>0</v>
      </c>
      <c r="BB22" s="81">
        <v>0</v>
      </c>
      <c r="BC22" s="81">
        <v>0</v>
      </c>
      <c r="BD22" s="81">
        <v>0</v>
      </c>
      <c r="BE22" s="81" t="s">
        <v>564</v>
      </c>
      <c r="BF22" s="82"/>
      <c r="BG22" s="81">
        <v>0</v>
      </c>
      <c r="BH22" s="81">
        <v>0</v>
      </c>
      <c r="BI22" s="81">
        <v>0</v>
      </c>
      <c r="BJ22" s="81">
        <v>0</v>
      </c>
      <c r="BK22" s="81">
        <v>17.917999999999999</v>
      </c>
      <c r="BL22" s="81">
        <v>0</v>
      </c>
      <c r="BM22" s="82"/>
      <c r="BN22" s="81">
        <v>0</v>
      </c>
      <c r="BO22" s="81">
        <v>0</v>
      </c>
      <c r="BP22" s="81">
        <v>0</v>
      </c>
      <c r="BQ22" s="81">
        <v>0</v>
      </c>
      <c r="BR22" s="81">
        <v>1</v>
      </c>
      <c r="BS22" s="81">
        <v>0</v>
      </c>
      <c r="BT22"/>
      <c r="BU22" s="80">
        <v>17.917999999999999</v>
      </c>
      <c r="BV22" s="80">
        <v>0</v>
      </c>
      <c r="BW22" s="80">
        <v>0</v>
      </c>
      <c r="BX22" s="80">
        <v>0</v>
      </c>
      <c r="BY22" s="80">
        <v>0</v>
      </c>
      <c r="BZ22" s="80">
        <v>0</v>
      </c>
      <c r="CA22" s="80">
        <v>0</v>
      </c>
      <c r="CB22" s="80">
        <v>0</v>
      </c>
      <c r="CC22" s="80">
        <v>0</v>
      </c>
    </row>
    <row r="23" spans="1:81">
      <c r="A23" s="80" t="s">
        <v>1842</v>
      </c>
      <c r="B23" s="80">
        <v>15</v>
      </c>
      <c r="C23" s="80">
        <v>15</v>
      </c>
      <c r="D23" s="80">
        <v>1</v>
      </c>
      <c r="E23" s="80">
        <v>2018</v>
      </c>
      <c r="F23" s="80" t="s">
        <v>93</v>
      </c>
      <c r="G23" s="80" t="s">
        <v>1719</v>
      </c>
      <c r="H23" s="80" t="s">
        <v>1720</v>
      </c>
      <c r="I23" s="177"/>
      <c r="J23" s="81">
        <v>2.869426586971255</v>
      </c>
      <c r="K23" s="81">
        <v>5.8026437381297639E-2</v>
      </c>
      <c r="L23" s="81">
        <v>1.246447444171441</v>
      </c>
      <c r="M23" s="81">
        <v>5.9531023378825871</v>
      </c>
      <c r="N23" s="81">
        <v>5.313186846046996</v>
      </c>
      <c r="O23" s="81">
        <v>2.1072025536826904</v>
      </c>
      <c r="P23" s="81">
        <v>3.584913876301711</v>
      </c>
      <c r="Q23" s="81">
        <v>0.1297379686834651</v>
      </c>
      <c r="R23" s="81">
        <v>0</v>
      </c>
      <c r="S23" s="81">
        <v>0</v>
      </c>
      <c r="T23" s="82"/>
      <c r="U23" s="81">
        <v>112066</v>
      </c>
      <c r="V23" s="81">
        <v>20</v>
      </c>
      <c r="W23" s="81">
        <v>29</v>
      </c>
      <c r="X23" s="81">
        <v>1138</v>
      </c>
      <c r="Y23" s="81">
        <v>1109</v>
      </c>
      <c r="Z23" s="81">
        <v>1284</v>
      </c>
      <c r="AA23" s="81">
        <v>750</v>
      </c>
      <c r="AB23" s="81">
        <v>2047</v>
      </c>
      <c r="AC23" s="81">
        <v>0</v>
      </c>
      <c r="AD23" s="81">
        <v>0</v>
      </c>
      <c r="AE23" s="82"/>
      <c r="AF23" s="81">
        <v>911911.70966435072</v>
      </c>
      <c r="AG23" s="81">
        <v>37271.173254046487</v>
      </c>
      <c r="AH23" s="81">
        <v>176609.36787610929</v>
      </c>
      <c r="AI23" s="81">
        <v>7202446.3998195995</v>
      </c>
      <c r="AJ23" s="81">
        <v>4046604.9600961618</v>
      </c>
      <c r="AK23" s="81">
        <v>0</v>
      </c>
      <c r="AL23" s="81">
        <v>0</v>
      </c>
      <c r="AM23" s="81">
        <v>281771.8236267452</v>
      </c>
      <c r="AN23" s="81">
        <v>0</v>
      </c>
      <c r="AO23" s="81">
        <v>0</v>
      </c>
      <c r="AP23" s="82"/>
      <c r="AQ23" s="81">
        <v>9</v>
      </c>
      <c r="AR23" s="81">
        <v>0</v>
      </c>
      <c r="AS23" s="81">
        <v>0</v>
      </c>
      <c r="AT23" s="81">
        <v>0</v>
      </c>
      <c r="AU23" s="81">
        <v>0</v>
      </c>
      <c r="AV23" s="81">
        <v>0</v>
      </c>
      <c r="AW23" s="81" t="s">
        <v>564</v>
      </c>
      <c r="AX23" s="82"/>
      <c r="AY23" s="81">
        <v>52.68</v>
      </c>
      <c r="AZ23" s="81">
        <v>0</v>
      </c>
      <c r="BA23" s="81">
        <v>0</v>
      </c>
      <c r="BB23" s="81">
        <v>0</v>
      </c>
      <c r="BC23" s="81">
        <v>0</v>
      </c>
      <c r="BD23" s="81">
        <v>0</v>
      </c>
      <c r="BE23" s="81" t="s">
        <v>564</v>
      </c>
      <c r="BF23" s="82"/>
      <c r="BG23" s="81">
        <v>0</v>
      </c>
      <c r="BH23" s="81">
        <v>0</v>
      </c>
      <c r="BI23" s="81">
        <v>0</v>
      </c>
      <c r="BJ23" s="81">
        <v>0</v>
      </c>
      <c r="BK23" s="81">
        <v>18.193999999999999</v>
      </c>
      <c r="BL23" s="81">
        <v>0</v>
      </c>
      <c r="BM23" s="82"/>
      <c r="BN23" s="81">
        <v>0</v>
      </c>
      <c r="BO23" s="81">
        <v>0</v>
      </c>
      <c r="BP23" s="81">
        <v>0</v>
      </c>
      <c r="BQ23" s="81">
        <v>0</v>
      </c>
      <c r="BR23" s="81">
        <v>1</v>
      </c>
      <c r="BS23" s="81">
        <v>0</v>
      </c>
      <c r="BT23"/>
      <c r="BU23" s="80">
        <v>18.193999999999999</v>
      </c>
      <c r="BV23" s="80">
        <v>0</v>
      </c>
      <c r="BW23" s="80">
        <v>0</v>
      </c>
      <c r="BX23" s="80">
        <v>0</v>
      </c>
      <c r="BY23" s="80">
        <v>0</v>
      </c>
      <c r="BZ23" s="80">
        <v>0</v>
      </c>
      <c r="CA23" s="80">
        <v>0</v>
      </c>
      <c r="CB23" s="80">
        <v>0</v>
      </c>
      <c r="CC23" s="80">
        <v>0</v>
      </c>
    </row>
    <row r="24" spans="1:81">
      <c r="A24" s="80" t="s">
        <v>1843</v>
      </c>
      <c r="B24" s="80">
        <v>16</v>
      </c>
      <c r="C24" s="80">
        <v>16</v>
      </c>
      <c r="D24" s="80">
        <v>1</v>
      </c>
      <c r="E24" s="80">
        <v>2019</v>
      </c>
      <c r="F24" s="80" t="s">
        <v>73</v>
      </c>
      <c r="G24" s="80" t="s">
        <v>1719</v>
      </c>
      <c r="H24" s="80" t="s">
        <v>1720</v>
      </c>
      <c r="I24" s="177"/>
      <c r="J24" s="81">
        <v>2.4428672881589453</v>
      </c>
      <c r="K24" s="81">
        <v>5.3844261100606368E-2</v>
      </c>
      <c r="L24" s="81">
        <v>1.2520319540229758</v>
      </c>
      <c r="M24" s="81">
        <v>5.3404733563304374</v>
      </c>
      <c r="N24" s="81">
        <v>5.5728108638333671</v>
      </c>
      <c r="O24" s="81">
        <v>2.0445046423270496</v>
      </c>
      <c r="P24" s="81">
        <v>3.322991524770194</v>
      </c>
      <c r="Q24" s="81">
        <v>0.12773719513603871</v>
      </c>
      <c r="R24" s="81">
        <v>0</v>
      </c>
      <c r="S24" s="81">
        <v>0</v>
      </c>
      <c r="T24" s="82"/>
      <c r="U24" s="81">
        <v>100363</v>
      </c>
      <c r="V24" s="81">
        <v>20</v>
      </c>
      <c r="W24" s="81">
        <v>29</v>
      </c>
      <c r="X24" s="81">
        <v>1138</v>
      </c>
      <c r="Y24" s="81">
        <v>1149</v>
      </c>
      <c r="Z24" s="81">
        <v>1280</v>
      </c>
      <c r="AA24" s="81">
        <v>690</v>
      </c>
      <c r="AB24" s="81">
        <v>2070</v>
      </c>
      <c r="AC24" s="81">
        <v>0</v>
      </c>
      <c r="AD24" s="81">
        <v>0</v>
      </c>
      <c r="AE24" s="82"/>
      <c r="AF24" s="81">
        <v>801381.50396477932</v>
      </c>
      <c r="AG24" s="81">
        <v>37260.1362136389</v>
      </c>
      <c r="AH24" s="81">
        <v>190685.3637081107</v>
      </c>
      <c r="AI24" s="81">
        <v>7057799.5590756191</v>
      </c>
      <c r="AJ24" s="81">
        <v>4264011.0246742284</v>
      </c>
      <c r="AK24" s="81">
        <v>0</v>
      </c>
      <c r="AL24" s="81">
        <v>0</v>
      </c>
      <c r="AM24" s="81">
        <v>281918.41704834311</v>
      </c>
      <c r="AN24" s="81">
        <v>0</v>
      </c>
      <c r="AO24" s="81">
        <v>0</v>
      </c>
      <c r="AP24" s="82"/>
      <c r="AQ24" s="81">
        <v>9</v>
      </c>
      <c r="AR24" s="81">
        <v>0</v>
      </c>
      <c r="AS24" s="81">
        <v>0</v>
      </c>
      <c r="AT24" s="81">
        <v>0</v>
      </c>
      <c r="AU24" s="81">
        <v>0</v>
      </c>
      <c r="AV24" s="81">
        <v>0</v>
      </c>
      <c r="AW24" s="81" t="s">
        <v>564</v>
      </c>
      <c r="AX24" s="82"/>
      <c r="AY24" s="81">
        <v>52.48</v>
      </c>
      <c r="AZ24" s="81">
        <v>0</v>
      </c>
      <c r="BA24" s="81">
        <v>0</v>
      </c>
      <c r="BB24" s="81">
        <v>0</v>
      </c>
      <c r="BC24" s="81">
        <v>0</v>
      </c>
      <c r="BD24" s="81">
        <v>0</v>
      </c>
      <c r="BE24" s="81" t="s">
        <v>564</v>
      </c>
      <c r="BF24" s="82"/>
      <c r="BG24" s="81">
        <v>0</v>
      </c>
      <c r="BH24" s="81">
        <v>0</v>
      </c>
      <c r="BI24" s="81">
        <v>0</v>
      </c>
      <c r="BJ24" s="81">
        <v>0</v>
      </c>
      <c r="BK24" s="81">
        <v>18.388999999999999</v>
      </c>
      <c r="BL24" s="81">
        <v>0</v>
      </c>
      <c r="BM24" s="82"/>
      <c r="BN24" s="81">
        <v>0</v>
      </c>
      <c r="BO24" s="81">
        <v>0</v>
      </c>
      <c r="BP24" s="81">
        <v>0</v>
      </c>
      <c r="BQ24" s="81">
        <v>0</v>
      </c>
      <c r="BR24" s="81">
        <v>1</v>
      </c>
      <c r="BS24" s="81">
        <v>0</v>
      </c>
      <c r="BT24"/>
      <c r="BU24" s="80">
        <v>18.388999999999999</v>
      </c>
      <c r="BV24" s="80">
        <v>0</v>
      </c>
      <c r="BW24" s="80">
        <v>0</v>
      </c>
      <c r="BX24" s="80">
        <v>0</v>
      </c>
      <c r="BY24" s="80">
        <v>0</v>
      </c>
      <c r="BZ24" s="80">
        <v>0</v>
      </c>
      <c r="CA24" s="80">
        <v>0</v>
      </c>
      <c r="CB24" s="80">
        <v>0</v>
      </c>
      <c r="CC24" s="80">
        <v>0</v>
      </c>
    </row>
    <row r="25" spans="1:81">
      <c r="A25" s="80" t="s">
        <v>1844</v>
      </c>
      <c r="B25" s="80">
        <v>17</v>
      </c>
      <c r="C25" s="80">
        <v>17</v>
      </c>
      <c r="D25" s="80">
        <v>1</v>
      </c>
      <c r="E25" s="80">
        <v>2020</v>
      </c>
      <c r="F25" s="80" t="s">
        <v>218</v>
      </c>
      <c r="G25" s="80" t="s">
        <v>1719</v>
      </c>
      <c r="H25" s="80" t="s">
        <v>1720</v>
      </c>
      <c r="I25" s="177"/>
      <c r="J25" s="81">
        <v>2.6195961267837191</v>
      </c>
      <c r="K25" s="81">
        <v>8.7297250451640621E-2</v>
      </c>
      <c r="L25" s="81">
        <v>1.8463368304339853</v>
      </c>
      <c r="M25" s="81">
        <v>2.5303590381494496</v>
      </c>
      <c r="N25" s="81">
        <v>4.4409817113658274</v>
      </c>
      <c r="O25" s="81">
        <v>1.7478929168842832</v>
      </c>
      <c r="P25" s="81">
        <v>3.3776305527702641</v>
      </c>
      <c r="Q25" s="81">
        <v>0.11267861988075048</v>
      </c>
      <c r="R25" s="81">
        <v>0</v>
      </c>
      <c r="S25" s="81">
        <v>0</v>
      </c>
      <c r="T25" s="82"/>
      <c r="U25" s="81">
        <v>122001</v>
      </c>
      <c r="V25" s="81">
        <v>30</v>
      </c>
      <c r="W25" s="81">
        <v>38</v>
      </c>
      <c r="X25" s="81">
        <v>567</v>
      </c>
      <c r="Y25" s="81">
        <v>999</v>
      </c>
      <c r="Z25" s="81">
        <v>1249</v>
      </c>
      <c r="AA25" s="81">
        <v>762</v>
      </c>
      <c r="AB25" s="81">
        <v>1911</v>
      </c>
      <c r="AC25" s="81">
        <v>0</v>
      </c>
      <c r="AD25" s="81">
        <v>0</v>
      </c>
      <c r="AE25" s="82"/>
      <c r="AF25" s="81">
        <v>952572.51487952645</v>
      </c>
      <c r="AG25" s="81">
        <v>55931.400388171081</v>
      </c>
      <c r="AH25" s="81">
        <v>270762.13540269318</v>
      </c>
      <c r="AI25" s="81">
        <v>3255533.5001224754</v>
      </c>
      <c r="AJ25" s="81">
        <v>3784830.60457461</v>
      </c>
      <c r="AK25" s="81"/>
      <c r="AL25" s="81"/>
      <c r="AM25" s="81">
        <v>249406.73165282956</v>
      </c>
      <c r="AN25" s="81"/>
      <c r="AO25" s="81"/>
      <c r="AP25" s="82"/>
      <c r="AQ25" s="81">
        <v>10</v>
      </c>
      <c r="AR25" s="81">
        <v>0</v>
      </c>
      <c r="AS25" s="81">
        <v>0</v>
      </c>
      <c r="AT25" s="81">
        <v>0</v>
      </c>
      <c r="AU25" s="81">
        <v>0</v>
      </c>
      <c r="AV25" s="81">
        <v>0</v>
      </c>
      <c r="AW25" s="81">
        <v>0</v>
      </c>
      <c r="AX25" s="82"/>
      <c r="AY25" s="81">
        <v>62.38</v>
      </c>
      <c r="AZ25" s="81">
        <v>0</v>
      </c>
      <c r="BA25" s="81">
        <v>0</v>
      </c>
      <c r="BB25" s="81">
        <v>0</v>
      </c>
      <c r="BC25" s="81">
        <v>0</v>
      </c>
      <c r="BD25" s="81">
        <v>0</v>
      </c>
      <c r="BE25" s="81">
        <v>0</v>
      </c>
      <c r="BF25" s="82"/>
      <c r="BG25" s="81">
        <v>0</v>
      </c>
      <c r="BH25" s="81">
        <v>0</v>
      </c>
      <c r="BI25" s="81">
        <v>0</v>
      </c>
      <c r="BJ25" s="81">
        <v>0</v>
      </c>
      <c r="BK25" s="81">
        <v>17.100999999999999</v>
      </c>
      <c r="BL25" s="81">
        <v>0</v>
      </c>
      <c r="BM25" s="82"/>
      <c r="BN25" s="81">
        <v>0</v>
      </c>
      <c r="BO25" s="81">
        <v>0</v>
      </c>
      <c r="BP25" s="81">
        <v>0</v>
      </c>
      <c r="BQ25" s="81">
        <v>0</v>
      </c>
      <c r="BR25" s="81">
        <v>1</v>
      </c>
      <c r="BS25" s="81">
        <v>0</v>
      </c>
      <c r="BT25"/>
      <c r="BU25" s="80">
        <v>17.100999999999999</v>
      </c>
      <c r="BV25" s="80">
        <v>0</v>
      </c>
      <c r="BW25" s="80">
        <v>0</v>
      </c>
      <c r="BX25" s="80">
        <v>0</v>
      </c>
      <c r="BY25" s="80">
        <v>0</v>
      </c>
      <c r="BZ25" s="80">
        <v>0</v>
      </c>
      <c r="CA25" s="80">
        <v>0</v>
      </c>
      <c r="CB25" s="80">
        <v>0</v>
      </c>
      <c r="CC25" s="80">
        <v>0</v>
      </c>
    </row>
    <row r="26" spans="1:81">
      <c r="A26" s="80" t="s">
        <v>1725</v>
      </c>
      <c r="B26" s="80">
        <v>17</v>
      </c>
      <c r="C26" s="80">
        <v>18</v>
      </c>
      <c r="D26" s="80">
        <v>1</v>
      </c>
      <c r="E26" s="80">
        <v>2021</v>
      </c>
      <c r="F26" s="80" t="s">
        <v>75</v>
      </c>
      <c r="G26" s="174" t="s">
        <v>1719</v>
      </c>
      <c r="H26" s="80" t="s">
        <v>1720</v>
      </c>
      <c r="I26" s="177"/>
      <c r="J26" s="81">
        <v>3.01457089735616</v>
      </c>
      <c r="K26" s="81">
        <v>8.4091484411789125E-2</v>
      </c>
      <c r="L26" s="81">
        <v>1.6849465778994293</v>
      </c>
      <c r="M26" s="81">
        <v>2.5557430806588202</v>
      </c>
      <c r="N26" s="81">
        <v>4.2523050291324056</v>
      </c>
      <c r="O26" s="81">
        <v>1.716529308848322</v>
      </c>
      <c r="P26" s="81">
        <v>3.5453276911888798</v>
      </c>
      <c r="Q26" s="81">
        <v>0.11307612225946857</v>
      </c>
      <c r="R26" s="81">
        <v>0</v>
      </c>
      <c r="S26" s="81">
        <v>0</v>
      </c>
      <c r="T26" s="82"/>
      <c r="U26" s="81">
        <v>144177</v>
      </c>
      <c r="V26" s="81">
        <v>30</v>
      </c>
      <c r="W26" s="81">
        <v>38</v>
      </c>
      <c r="X26" s="81">
        <v>567</v>
      </c>
      <c r="Y26" s="81">
        <v>1007</v>
      </c>
      <c r="Z26" s="81">
        <v>1263</v>
      </c>
      <c r="AA26" s="81">
        <v>780</v>
      </c>
      <c r="AB26" s="81">
        <v>1895</v>
      </c>
      <c r="AC26" s="81">
        <v>0</v>
      </c>
      <c r="AD26" s="81">
        <v>0</v>
      </c>
      <c r="AE26" s="82"/>
      <c r="AF26" s="81">
        <v>1104333.761092179</v>
      </c>
      <c r="AG26" s="81">
        <v>56897.247879343864</v>
      </c>
      <c r="AH26" s="81">
        <v>242754.01176488062</v>
      </c>
      <c r="AI26" s="81">
        <v>3552268.0037143892</v>
      </c>
      <c r="AJ26" s="81">
        <v>3717943.3917034436</v>
      </c>
      <c r="AK26" s="81">
        <v>0</v>
      </c>
      <c r="AL26" s="81">
        <v>0</v>
      </c>
      <c r="AM26" s="81">
        <v>248745.06739578652</v>
      </c>
      <c r="AN26" s="81">
        <v>0</v>
      </c>
      <c r="AO26" s="81">
        <v>0</v>
      </c>
      <c r="AP26" s="82"/>
      <c r="AQ26" s="81">
        <v>10</v>
      </c>
      <c r="AR26" s="81">
        <v>0</v>
      </c>
      <c r="AS26" s="81">
        <v>0</v>
      </c>
      <c r="AT26" s="81">
        <v>0</v>
      </c>
      <c r="AU26" s="81">
        <v>0</v>
      </c>
      <c r="AV26" s="81">
        <v>0</v>
      </c>
      <c r="AW26" s="81"/>
      <c r="AX26" s="82"/>
      <c r="AY26" s="81">
        <v>62.38</v>
      </c>
      <c r="AZ26" s="81">
        <v>0</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1718</v>
      </c>
      <c r="B27" s="80">
        <v>17</v>
      </c>
      <c r="C27" s="80">
        <v>19</v>
      </c>
      <c r="D27" s="80">
        <v>1</v>
      </c>
      <c r="E27" s="80">
        <v>2022</v>
      </c>
      <c r="F27" s="80" t="s">
        <v>568</v>
      </c>
      <c r="G27" s="174" t="s">
        <v>1719</v>
      </c>
      <c r="H27" s="80" t="s">
        <v>1720</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10</v>
      </c>
      <c r="AR27" s="81">
        <v>0</v>
      </c>
      <c r="AS27" s="81">
        <v>0</v>
      </c>
      <c r="AT27" s="81">
        <v>0</v>
      </c>
      <c r="AU27" s="81">
        <v>0</v>
      </c>
      <c r="AV27" s="81">
        <v>0</v>
      </c>
      <c r="AW27" s="81"/>
      <c r="AX27" s="82"/>
      <c r="AY27" s="81">
        <v>62.38</v>
      </c>
      <c r="AZ27" s="81">
        <v>0</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1845</v>
      </c>
      <c r="B28" s="80">
        <v>18</v>
      </c>
      <c r="C28" s="80">
        <v>1</v>
      </c>
      <c r="D28" s="80">
        <v>2</v>
      </c>
      <c r="E28" s="80">
        <v>1990</v>
      </c>
      <c r="F28" s="80" t="s">
        <v>562</v>
      </c>
      <c r="G28" s="80" t="s">
        <v>1710</v>
      </c>
      <c r="H28" s="80" t="s">
        <v>1711</v>
      </c>
      <c r="I28" s="177"/>
      <c r="J28" s="81">
        <v>2.2173029735315706</v>
      </c>
      <c r="K28" s="81">
        <v>0.80340995495860035</v>
      </c>
      <c r="L28" s="81">
        <v>4.2747769864710223</v>
      </c>
      <c r="M28" s="81">
        <v>3.3877502793158261</v>
      </c>
      <c r="N28" s="81">
        <v>6.9603427863627765</v>
      </c>
      <c r="O28" s="81">
        <v>1.9377032360768947</v>
      </c>
      <c r="P28" s="81">
        <v>2.479293641532851</v>
      </c>
      <c r="Q28" s="81">
        <v>0.24709601822183594</v>
      </c>
      <c r="R28" s="81">
        <v>0</v>
      </c>
      <c r="S28" s="81">
        <v>0.20121330426229705</v>
      </c>
      <c r="T28" s="82"/>
      <c r="U28" s="81">
        <v>62254</v>
      </c>
      <c r="V28" s="81">
        <v>147</v>
      </c>
      <c r="W28" s="81">
        <v>50</v>
      </c>
      <c r="X28" s="81">
        <v>1136</v>
      </c>
      <c r="Y28" s="81">
        <v>1489</v>
      </c>
      <c r="Z28" s="81">
        <v>797</v>
      </c>
      <c r="AA28" s="81">
        <v>602</v>
      </c>
      <c r="AB28" s="81">
        <v>4012</v>
      </c>
      <c r="AC28" s="81">
        <v>0</v>
      </c>
      <c r="AD28" s="81">
        <v>0.20121330426229705</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1846</v>
      </c>
      <c r="B29" s="80">
        <v>19</v>
      </c>
      <c r="C29" s="80">
        <v>2</v>
      </c>
      <c r="D29" s="80">
        <v>2</v>
      </c>
      <c r="E29" s="80">
        <v>2005</v>
      </c>
      <c r="F29" s="80" t="s">
        <v>565</v>
      </c>
      <c r="G29" s="80" t="s">
        <v>1710</v>
      </c>
      <c r="H29" s="80" t="s">
        <v>1711</v>
      </c>
      <c r="I29" s="177"/>
      <c r="J29" s="81">
        <v>0.62388749883467154</v>
      </c>
      <c r="K29" s="81">
        <v>0.3048812175519317</v>
      </c>
      <c r="L29" s="81">
        <v>2.1396672244037358</v>
      </c>
      <c r="M29" s="81">
        <v>4.0210073412128029</v>
      </c>
      <c r="N29" s="81">
        <v>6.7785516321574271</v>
      </c>
      <c r="O29" s="81">
        <v>2.3804218582082406</v>
      </c>
      <c r="P29" s="81">
        <v>2.4590164554287339</v>
      </c>
      <c r="Q29" s="81">
        <v>0.17727464190673853</v>
      </c>
      <c r="R29" s="81">
        <v>0</v>
      </c>
      <c r="S29" s="81">
        <v>0.42077805573916743</v>
      </c>
      <c r="T29" s="82"/>
      <c r="U29" s="81">
        <v>19269</v>
      </c>
      <c r="V29" s="81">
        <v>93</v>
      </c>
      <c r="W29" s="81">
        <v>19</v>
      </c>
      <c r="X29" s="81">
        <v>653</v>
      </c>
      <c r="Y29" s="81">
        <v>1382</v>
      </c>
      <c r="Z29" s="81">
        <v>1133</v>
      </c>
      <c r="AA29" s="81">
        <v>489</v>
      </c>
      <c r="AB29" s="81">
        <v>3009</v>
      </c>
      <c r="AC29" s="81">
        <v>0</v>
      </c>
      <c r="AD29" s="81">
        <v>0.42077805573916743</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1847</v>
      </c>
      <c r="B30" s="80">
        <v>20</v>
      </c>
      <c r="C30" s="80">
        <v>3</v>
      </c>
      <c r="D30" s="80">
        <v>2</v>
      </c>
      <c r="E30" s="80">
        <v>2006</v>
      </c>
      <c r="F30" s="80" t="s">
        <v>566</v>
      </c>
      <c r="G30" s="80" t="s">
        <v>1710</v>
      </c>
      <c r="H30" s="80" t="s">
        <v>1711</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1848</v>
      </c>
      <c r="B31" s="80">
        <v>21</v>
      </c>
      <c r="C31" s="80">
        <v>4</v>
      </c>
      <c r="D31" s="80">
        <v>2</v>
      </c>
      <c r="E31" s="80">
        <v>2007</v>
      </c>
      <c r="F31" s="80" t="s">
        <v>567</v>
      </c>
      <c r="G31" s="80" t="s">
        <v>1710</v>
      </c>
      <c r="H31" s="80" t="s">
        <v>1711</v>
      </c>
      <c r="I31" s="177"/>
      <c r="J31" s="81">
        <v>0.68811974732488823</v>
      </c>
      <c r="K31" s="81">
        <v>0.21640082446484762</v>
      </c>
      <c r="L31" s="81">
        <v>1.6413763315016379</v>
      </c>
      <c r="M31" s="81">
        <v>4.041088470710851</v>
      </c>
      <c r="N31" s="81">
        <v>6.4036436217418125</v>
      </c>
      <c r="O31" s="81">
        <v>2.2090122529390857</v>
      </c>
      <c r="P31" s="81">
        <v>2.4204816685238097</v>
      </c>
      <c r="Q31" s="81">
        <v>0.17529229973468052</v>
      </c>
      <c r="R31" s="81">
        <v>0</v>
      </c>
      <c r="S31" s="81">
        <v>0.17162186827850481</v>
      </c>
      <c r="T31" s="82"/>
      <c r="U31" s="81">
        <v>22598</v>
      </c>
      <c r="V31" s="81">
        <v>72</v>
      </c>
      <c r="W31" s="81">
        <v>20</v>
      </c>
      <c r="X31" s="81">
        <v>822</v>
      </c>
      <c r="Y31" s="81">
        <v>1309</v>
      </c>
      <c r="Z31" s="81">
        <v>1093</v>
      </c>
      <c r="AA31" s="81">
        <v>474</v>
      </c>
      <c r="AB31" s="81">
        <v>2818</v>
      </c>
      <c r="AC31" s="81">
        <v>0</v>
      </c>
      <c r="AD31" s="81">
        <v>0.17162186827850481</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1849</v>
      </c>
      <c r="B32" s="80">
        <v>22</v>
      </c>
      <c r="C32" s="80">
        <v>5</v>
      </c>
      <c r="D32" s="80">
        <v>2</v>
      </c>
      <c r="E32" s="80">
        <v>2008</v>
      </c>
      <c r="F32" s="80" t="s">
        <v>84</v>
      </c>
      <c r="G32" s="80" t="s">
        <v>1710</v>
      </c>
      <c r="H32" s="80" t="s">
        <v>1711</v>
      </c>
      <c r="I32" s="177"/>
      <c r="J32" s="81">
        <v>0</v>
      </c>
      <c r="K32" s="81">
        <v>0.18992580106434689</v>
      </c>
      <c r="L32" s="81">
        <v>1.4172665135417766</v>
      </c>
      <c r="M32" s="81">
        <v>4.7284648314539606</v>
      </c>
      <c r="N32" s="81">
        <v>6.4352999237857027</v>
      </c>
      <c r="O32" s="81">
        <v>2.0989633422204803</v>
      </c>
      <c r="P32" s="81">
        <v>2.3871190806036267</v>
      </c>
      <c r="Q32" s="81">
        <v>0.16701173429972077</v>
      </c>
      <c r="R32" s="81">
        <v>0</v>
      </c>
      <c r="S32" s="81">
        <v>0.26288408971861804</v>
      </c>
      <c r="T32" s="82"/>
      <c r="U32" s="81">
        <v>0</v>
      </c>
      <c r="V32" s="81">
        <v>72</v>
      </c>
      <c r="W32" s="81">
        <v>20</v>
      </c>
      <c r="X32" s="81">
        <v>822</v>
      </c>
      <c r="Y32" s="81">
        <v>1298</v>
      </c>
      <c r="Z32" s="81">
        <v>1075</v>
      </c>
      <c r="AA32" s="81">
        <v>468</v>
      </c>
      <c r="AB32" s="81">
        <v>2729</v>
      </c>
      <c r="AC32" s="81">
        <v>0</v>
      </c>
      <c r="AD32" s="81">
        <v>0.26288408971861804</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1850</v>
      </c>
      <c r="B33" s="80">
        <v>23</v>
      </c>
      <c r="C33" s="80">
        <v>6</v>
      </c>
      <c r="D33" s="80">
        <v>2</v>
      </c>
      <c r="E33" s="80">
        <v>2009</v>
      </c>
      <c r="F33" s="80" t="s">
        <v>85</v>
      </c>
      <c r="G33" s="80" t="s">
        <v>1710</v>
      </c>
      <c r="H33" s="80" t="s">
        <v>1711</v>
      </c>
      <c r="I33" s="177"/>
      <c r="J33" s="81">
        <v>0</v>
      </c>
      <c r="K33" s="81">
        <v>0.12061129682399992</v>
      </c>
      <c r="L33" s="81">
        <v>1.2367899192161658</v>
      </c>
      <c r="M33" s="81">
        <v>3.4799322805056403</v>
      </c>
      <c r="N33" s="81">
        <v>5.4295227914908599</v>
      </c>
      <c r="O33" s="81">
        <v>2.1502422992938417</v>
      </c>
      <c r="P33" s="81">
        <v>2.3550485603516331</v>
      </c>
      <c r="Q33" s="81">
        <v>0.15484006609896891</v>
      </c>
      <c r="R33" s="81">
        <v>0</v>
      </c>
      <c r="S33" s="81">
        <v>0.17130913092718639</v>
      </c>
      <c r="T33" s="82"/>
      <c r="U33" s="81">
        <v>0</v>
      </c>
      <c r="V33" s="81">
        <v>56</v>
      </c>
      <c r="W33" s="81">
        <v>20</v>
      </c>
      <c r="X33" s="81">
        <v>764</v>
      </c>
      <c r="Y33" s="81">
        <v>1275</v>
      </c>
      <c r="Z33" s="81">
        <v>1087</v>
      </c>
      <c r="AA33" s="81">
        <v>474</v>
      </c>
      <c r="AB33" s="81">
        <v>2656</v>
      </c>
      <c r="AC33" s="81">
        <v>0</v>
      </c>
      <c r="AD33" s="81">
        <v>0.17130913092718639</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1851</v>
      </c>
      <c r="B34" s="80">
        <v>24</v>
      </c>
      <c r="C34" s="80">
        <v>7</v>
      </c>
      <c r="D34" s="80">
        <v>2</v>
      </c>
      <c r="E34" s="80">
        <v>2010</v>
      </c>
      <c r="F34" s="80" t="s">
        <v>86</v>
      </c>
      <c r="G34" s="80" t="s">
        <v>1710</v>
      </c>
      <c r="H34" s="80" t="s">
        <v>1711</v>
      </c>
      <c r="I34" s="177"/>
      <c r="J34" s="81">
        <v>0</v>
      </c>
      <c r="K34" s="81">
        <v>0.12578627221655025</v>
      </c>
      <c r="L34" s="81">
        <v>1.1259763290832534</v>
      </c>
      <c r="M34" s="81">
        <v>3.1150247296960187</v>
      </c>
      <c r="N34" s="81">
        <v>5.1962349369102796</v>
      </c>
      <c r="O34" s="81">
        <v>2.1127308495146764</v>
      </c>
      <c r="P34" s="81">
        <v>2.4102735261390982</v>
      </c>
      <c r="Q34" s="81">
        <v>0.15508440635670209</v>
      </c>
      <c r="R34" s="81">
        <v>0</v>
      </c>
      <c r="S34" s="81">
        <v>0.14171054714356512</v>
      </c>
      <c r="T34" s="82"/>
      <c r="U34" s="81">
        <v>0</v>
      </c>
      <c r="V34" s="81">
        <v>56</v>
      </c>
      <c r="W34" s="81">
        <v>20</v>
      </c>
      <c r="X34" s="81">
        <v>764</v>
      </c>
      <c r="Y34" s="81">
        <v>1241</v>
      </c>
      <c r="Z34" s="81">
        <v>1073</v>
      </c>
      <c r="AA34" s="81">
        <v>473</v>
      </c>
      <c r="AB34" s="81">
        <v>2549</v>
      </c>
      <c r="AC34" s="81">
        <v>0</v>
      </c>
      <c r="AD34" s="81">
        <v>0.14171054714356512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0</v>
      </c>
      <c r="BK34" s="81">
        <v>0</v>
      </c>
      <c r="BL34" s="81">
        <v>0</v>
      </c>
      <c r="BM34" s="82"/>
      <c r="BN34" s="81">
        <v>0</v>
      </c>
      <c r="BO34" s="81">
        <v>0</v>
      </c>
      <c r="BP34" s="81">
        <v>0</v>
      </c>
      <c r="BQ34" s="81">
        <v>0</v>
      </c>
      <c r="BR34" s="81">
        <v>0</v>
      </c>
      <c r="BS34" s="81">
        <v>0</v>
      </c>
      <c r="BT34"/>
      <c r="BU34" s="80">
        <v>0</v>
      </c>
      <c r="BV34" s="80">
        <v>0</v>
      </c>
      <c r="BW34" s="80">
        <v>0</v>
      </c>
      <c r="BX34" s="80">
        <v>0</v>
      </c>
      <c r="BY34" s="80">
        <v>0</v>
      </c>
      <c r="BZ34" s="80">
        <v>0</v>
      </c>
      <c r="CA34" s="80">
        <v>0</v>
      </c>
      <c r="CB34" s="80">
        <v>0</v>
      </c>
      <c r="CC34" s="80">
        <v>0</v>
      </c>
    </row>
    <row r="35" spans="1:81">
      <c r="A35" s="80" t="s">
        <v>1852</v>
      </c>
      <c r="B35" s="80">
        <v>25</v>
      </c>
      <c r="C35" s="80">
        <v>8</v>
      </c>
      <c r="D35" s="80">
        <v>2</v>
      </c>
      <c r="E35" s="80">
        <v>2011</v>
      </c>
      <c r="F35" s="80" t="s">
        <v>87</v>
      </c>
      <c r="G35" s="80" t="s">
        <v>1710</v>
      </c>
      <c r="H35" s="80" t="s">
        <v>1711</v>
      </c>
      <c r="I35" s="177"/>
      <c r="J35" s="81">
        <v>0</v>
      </c>
      <c r="K35" s="81">
        <v>0.17624996444867047</v>
      </c>
      <c r="L35" s="81">
        <v>1.0506179591209857</v>
      </c>
      <c r="M35" s="81">
        <v>3.935152005566743</v>
      </c>
      <c r="N35" s="81">
        <v>6.2394777898651377</v>
      </c>
      <c r="O35" s="81">
        <v>2.0523906995299153</v>
      </c>
      <c r="P35" s="81">
        <v>2.2960842723333146</v>
      </c>
      <c r="Q35" s="81">
        <v>0.17481418458579268</v>
      </c>
      <c r="R35" s="81">
        <v>0</v>
      </c>
      <c r="S35" s="81">
        <v>0.1359279281139292</v>
      </c>
      <c r="T35" s="82"/>
      <c r="U35" s="81">
        <v>0</v>
      </c>
      <c r="V35" s="81">
        <v>56</v>
      </c>
      <c r="W35" s="81">
        <v>20</v>
      </c>
      <c r="X35" s="81">
        <v>764</v>
      </c>
      <c r="Y35" s="81">
        <v>1238</v>
      </c>
      <c r="Z35" s="81">
        <v>1065</v>
      </c>
      <c r="AA35" s="81">
        <v>464</v>
      </c>
      <c r="AB35" s="81">
        <v>2491</v>
      </c>
      <c r="AC35" s="81">
        <v>0</v>
      </c>
      <c r="AD35" s="81">
        <v>0.1359279281139292</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v>
      </c>
      <c r="BK35" s="81">
        <v>0</v>
      </c>
      <c r="BL35" s="81">
        <v>0</v>
      </c>
      <c r="BM35" s="82"/>
      <c r="BN35" s="81">
        <v>0</v>
      </c>
      <c r="BO35" s="81">
        <v>0</v>
      </c>
      <c r="BP35" s="81">
        <v>0</v>
      </c>
      <c r="BQ35" s="81">
        <v>0</v>
      </c>
      <c r="BR35" s="81">
        <v>0</v>
      </c>
      <c r="BS35" s="81">
        <v>0</v>
      </c>
      <c r="BT35"/>
      <c r="BU35" s="80">
        <v>0</v>
      </c>
      <c r="BV35" s="80">
        <v>0</v>
      </c>
      <c r="BW35" s="80">
        <v>0</v>
      </c>
      <c r="BX35" s="80">
        <v>0</v>
      </c>
      <c r="BY35" s="80">
        <v>0</v>
      </c>
      <c r="BZ35" s="80">
        <v>0</v>
      </c>
      <c r="CA35" s="80">
        <v>0</v>
      </c>
      <c r="CB35" s="80">
        <v>0</v>
      </c>
      <c r="CC35" s="80">
        <v>0</v>
      </c>
    </row>
    <row r="36" spans="1:81">
      <c r="A36" s="80" t="s">
        <v>1853</v>
      </c>
      <c r="B36" s="80">
        <v>26</v>
      </c>
      <c r="C36" s="80">
        <v>9</v>
      </c>
      <c r="D36" s="80">
        <v>2</v>
      </c>
      <c r="E36" s="80">
        <v>2012</v>
      </c>
      <c r="F36" s="80" t="s">
        <v>88</v>
      </c>
      <c r="G36" s="80" t="s">
        <v>1710</v>
      </c>
      <c r="H36" s="80" t="s">
        <v>1711</v>
      </c>
      <c r="I36" s="177"/>
      <c r="J36" s="81">
        <v>0</v>
      </c>
      <c r="K36" s="81">
        <v>0.19855240159947057</v>
      </c>
      <c r="L36" s="81">
        <v>1.0600422797940352</v>
      </c>
      <c r="M36" s="81">
        <v>4.8874462876101141</v>
      </c>
      <c r="N36" s="81">
        <v>6.8319812746649475</v>
      </c>
      <c r="O36" s="81">
        <v>2.0419759302546785</v>
      </c>
      <c r="P36" s="81">
        <v>2.3290545798416384</v>
      </c>
      <c r="Q36" s="81">
        <v>0.18505162114867216</v>
      </c>
      <c r="R36" s="81">
        <v>0</v>
      </c>
      <c r="S36" s="81">
        <v>0.16261610952691255</v>
      </c>
      <c r="T36" s="82"/>
      <c r="U36" s="81">
        <v>0</v>
      </c>
      <c r="V36" s="81">
        <v>56</v>
      </c>
      <c r="W36" s="81">
        <v>20</v>
      </c>
      <c r="X36" s="81">
        <v>764</v>
      </c>
      <c r="Y36" s="81">
        <v>1234</v>
      </c>
      <c r="Z36" s="81">
        <v>1068</v>
      </c>
      <c r="AA36" s="81">
        <v>468</v>
      </c>
      <c r="AB36" s="81">
        <v>2427</v>
      </c>
      <c r="AC36" s="81">
        <v>0</v>
      </c>
      <c r="AD36" s="81">
        <v>0.16261610952691255</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v>
      </c>
      <c r="BK36" s="81">
        <v>0</v>
      </c>
      <c r="BL36" s="81">
        <v>0</v>
      </c>
      <c r="BM36" s="82"/>
      <c r="BN36" s="81">
        <v>0</v>
      </c>
      <c r="BO36" s="81">
        <v>0</v>
      </c>
      <c r="BP36" s="81">
        <v>0</v>
      </c>
      <c r="BQ36" s="81">
        <v>0</v>
      </c>
      <c r="BR36" s="81">
        <v>0</v>
      </c>
      <c r="BS36" s="81">
        <v>0</v>
      </c>
      <c r="BT36"/>
      <c r="BU36" s="80">
        <v>0</v>
      </c>
      <c r="BV36" s="80">
        <v>0</v>
      </c>
      <c r="BW36" s="80">
        <v>0</v>
      </c>
      <c r="BX36" s="80">
        <v>0</v>
      </c>
      <c r="BY36" s="80">
        <v>0</v>
      </c>
      <c r="BZ36" s="80">
        <v>0</v>
      </c>
      <c r="CA36" s="80">
        <v>0</v>
      </c>
      <c r="CB36" s="80">
        <v>0</v>
      </c>
      <c r="CC36" s="80">
        <v>0</v>
      </c>
    </row>
    <row r="37" spans="1:81">
      <c r="A37" s="80" t="s">
        <v>1854</v>
      </c>
      <c r="B37" s="80">
        <v>27</v>
      </c>
      <c r="C37" s="80">
        <v>10</v>
      </c>
      <c r="D37" s="80">
        <v>2</v>
      </c>
      <c r="E37" s="80">
        <v>2013</v>
      </c>
      <c r="F37" s="80" t="s">
        <v>89</v>
      </c>
      <c r="G37" s="80" t="s">
        <v>1710</v>
      </c>
      <c r="H37" s="80" t="s">
        <v>1711</v>
      </c>
      <c r="I37" s="177"/>
      <c r="J37" s="81">
        <v>0</v>
      </c>
      <c r="K37" s="81">
        <v>0.16410423717757125</v>
      </c>
      <c r="L37" s="81">
        <v>0.9361009191110834</v>
      </c>
      <c r="M37" s="81">
        <v>4.5454418975263646</v>
      </c>
      <c r="N37" s="81">
        <v>6.5137874150646917</v>
      </c>
      <c r="O37" s="81">
        <v>1.9583625681254968</v>
      </c>
      <c r="P37" s="81">
        <v>2.2978672974701935</v>
      </c>
      <c r="Q37" s="81">
        <v>0.18457193049516551</v>
      </c>
      <c r="R37" s="81">
        <v>0</v>
      </c>
      <c r="S37" s="81">
        <v>0.11914206980379123</v>
      </c>
      <c r="T37" s="82"/>
      <c r="U37" s="81">
        <v>0</v>
      </c>
      <c r="V37" s="81">
        <v>56</v>
      </c>
      <c r="W37" s="81">
        <v>20</v>
      </c>
      <c r="X37" s="81">
        <v>764</v>
      </c>
      <c r="Y37" s="81">
        <v>1214</v>
      </c>
      <c r="Z37" s="81">
        <v>1070</v>
      </c>
      <c r="AA37" s="81">
        <v>460</v>
      </c>
      <c r="AB37" s="81">
        <v>2386</v>
      </c>
      <c r="AC37" s="81">
        <v>0</v>
      </c>
      <c r="AD37" s="81">
        <v>0.11914206980379123</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0</v>
      </c>
      <c r="BL37" s="81">
        <v>0</v>
      </c>
      <c r="BM37" s="82"/>
      <c r="BN37" s="81">
        <v>0</v>
      </c>
      <c r="BO37" s="81">
        <v>0</v>
      </c>
      <c r="BP37" s="81">
        <v>0</v>
      </c>
      <c r="BQ37" s="81">
        <v>0</v>
      </c>
      <c r="BR37" s="81">
        <v>0</v>
      </c>
      <c r="BS37" s="81">
        <v>0</v>
      </c>
      <c r="BT37"/>
      <c r="BU37" s="80">
        <v>0</v>
      </c>
      <c r="BV37" s="80">
        <v>0</v>
      </c>
      <c r="BW37" s="80">
        <v>0</v>
      </c>
      <c r="BX37" s="80">
        <v>0</v>
      </c>
      <c r="BY37" s="80">
        <v>0</v>
      </c>
      <c r="BZ37" s="80">
        <v>0</v>
      </c>
      <c r="CA37" s="80">
        <v>0</v>
      </c>
      <c r="CB37" s="80">
        <v>0</v>
      </c>
      <c r="CC37" s="80">
        <v>0</v>
      </c>
    </row>
    <row r="38" spans="1:81">
      <c r="A38" s="80" t="s">
        <v>1855</v>
      </c>
      <c r="B38" s="80">
        <v>28</v>
      </c>
      <c r="C38" s="80">
        <v>11</v>
      </c>
      <c r="D38" s="80">
        <v>2</v>
      </c>
      <c r="E38" s="80">
        <v>2014</v>
      </c>
      <c r="F38" s="80" t="s">
        <v>90</v>
      </c>
      <c r="G38" s="80" t="s">
        <v>1710</v>
      </c>
      <c r="H38" s="80" t="s">
        <v>1711</v>
      </c>
      <c r="I38" s="177"/>
      <c r="J38" s="81">
        <v>0</v>
      </c>
      <c r="K38" s="81">
        <v>0.15851557116204518</v>
      </c>
      <c r="L38" s="81">
        <v>0.55023674319124138</v>
      </c>
      <c r="M38" s="81">
        <v>4.505792060230803</v>
      </c>
      <c r="N38" s="81">
        <v>6.7097727354199028</v>
      </c>
      <c r="O38" s="81">
        <v>1.8576827552249953</v>
      </c>
      <c r="P38" s="81">
        <v>2.3550108053076766</v>
      </c>
      <c r="Q38" s="81">
        <v>0.17322900344041497</v>
      </c>
      <c r="R38" s="81">
        <v>0</v>
      </c>
      <c r="S38" s="81">
        <v>0.10863799489803407</v>
      </c>
      <c r="T38" s="82"/>
      <c r="U38" s="81">
        <v>0</v>
      </c>
      <c r="V38" s="81">
        <v>47</v>
      </c>
      <c r="W38" s="81">
        <v>12</v>
      </c>
      <c r="X38" s="81">
        <v>720</v>
      </c>
      <c r="Y38" s="81">
        <v>1181</v>
      </c>
      <c r="Z38" s="81">
        <v>1069</v>
      </c>
      <c r="AA38" s="81">
        <v>469</v>
      </c>
      <c r="AB38" s="81">
        <v>2334</v>
      </c>
      <c r="AC38" s="81">
        <v>0</v>
      </c>
      <c r="AD38" s="81">
        <v>0.10863799489803407</v>
      </c>
      <c r="AE38" s="82"/>
      <c r="AF38" s="81">
        <v>0</v>
      </c>
      <c r="AG38" s="81">
        <v>111229.52674158155</v>
      </c>
      <c r="AH38" s="81">
        <v>89496.063103371751</v>
      </c>
      <c r="AI38" s="81">
        <v>4741497.9049548805</v>
      </c>
      <c r="AJ38" s="81">
        <v>5079452.5078533441</v>
      </c>
      <c r="AK38" s="81">
        <v>0</v>
      </c>
      <c r="AL38" s="81">
        <v>0</v>
      </c>
      <c r="AM38" s="81">
        <v>320423.32253626571</v>
      </c>
      <c r="AN38" s="81">
        <v>0</v>
      </c>
      <c r="AO38" s="81">
        <v>0</v>
      </c>
      <c r="AP38" s="82"/>
      <c r="AQ38" s="81">
        <v>2</v>
      </c>
      <c r="AR38" s="81">
        <v>0</v>
      </c>
      <c r="AS38" s="81">
        <v>0</v>
      </c>
      <c r="AT38" s="81">
        <v>0</v>
      </c>
      <c r="AU38" s="81">
        <v>0</v>
      </c>
      <c r="AV38" s="81">
        <v>0</v>
      </c>
      <c r="AW38" s="81" t="s">
        <v>564</v>
      </c>
      <c r="AX38" s="82"/>
      <c r="AY38" s="81">
        <v>15.100000000000001</v>
      </c>
      <c r="AZ38" s="81">
        <v>0</v>
      </c>
      <c r="BA38" s="81">
        <v>0</v>
      </c>
      <c r="BB38" s="81">
        <v>0</v>
      </c>
      <c r="BC38" s="81">
        <v>0</v>
      </c>
      <c r="BD38" s="81">
        <v>0</v>
      </c>
      <c r="BE38" s="81" t="s">
        <v>564</v>
      </c>
      <c r="BF38" s="82"/>
      <c r="BG38" s="81">
        <v>0</v>
      </c>
      <c r="BH38" s="81">
        <v>0</v>
      </c>
      <c r="BI38" s="81">
        <v>0</v>
      </c>
      <c r="BJ38" s="81">
        <v>0</v>
      </c>
      <c r="BK38" s="81">
        <v>0</v>
      </c>
      <c r="BL38" s="81">
        <v>0</v>
      </c>
      <c r="BM38" s="82"/>
      <c r="BN38" s="81">
        <v>0</v>
      </c>
      <c r="BO38" s="81">
        <v>0</v>
      </c>
      <c r="BP38" s="81">
        <v>0</v>
      </c>
      <c r="BQ38" s="81">
        <v>0</v>
      </c>
      <c r="BR38" s="81">
        <v>0</v>
      </c>
      <c r="BS38" s="81">
        <v>0</v>
      </c>
      <c r="BT38"/>
      <c r="BU38" s="80">
        <v>0</v>
      </c>
      <c r="BV38" s="80">
        <v>0</v>
      </c>
      <c r="BW38" s="80">
        <v>0</v>
      </c>
      <c r="BX38" s="80">
        <v>0</v>
      </c>
      <c r="BY38" s="80">
        <v>0</v>
      </c>
      <c r="BZ38" s="80">
        <v>0</v>
      </c>
      <c r="CA38" s="80">
        <v>0</v>
      </c>
      <c r="CB38" s="80">
        <v>0</v>
      </c>
      <c r="CC38" s="80">
        <v>0</v>
      </c>
    </row>
    <row r="39" spans="1:81">
      <c r="A39" s="80" t="s">
        <v>1856</v>
      </c>
      <c r="B39" s="80">
        <v>29</v>
      </c>
      <c r="C39" s="80">
        <v>12</v>
      </c>
      <c r="D39" s="80">
        <v>2</v>
      </c>
      <c r="E39" s="80">
        <v>2015</v>
      </c>
      <c r="F39" s="80" t="s">
        <v>91</v>
      </c>
      <c r="G39" s="80" t="s">
        <v>1710</v>
      </c>
      <c r="H39" s="80" t="s">
        <v>1711</v>
      </c>
      <c r="I39" s="177"/>
      <c r="J39" s="81">
        <v>0</v>
      </c>
      <c r="K39" s="81">
        <v>0.15199995460883964</v>
      </c>
      <c r="L39" s="81">
        <v>0.57918157495990819</v>
      </c>
      <c r="M39" s="81">
        <v>4.3596820273285193</v>
      </c>
      <c r="N39" s="81">
        <v>6.0606278049960878</v>
      </c>
      <c r="O39" s="81">
        <v>1.8520035772843533</v>
      </c>
      <c r="P39" s="81">
        <v>2.2814843291433453</v>
      </c>
      <c r="Q39" s="81">
        <v>0.16427859750458268</v>
      </c>
      <c r="R39" s="81">
        <v>0</v>
      </c>
      <c r="S39" s="81">
        <v>0.11334022601074195</v>
      </c>
      <c r="T39" s="82"/>
      <c r="U39" s="81">
        <v>0</v>
      </c>
      <c r="V39" s="81">
        <v>47</v>
      </c>
      <c r="W39" s="81">
        <v>12</v>
      </c>
      <c r="X39" s="81">
        <v>720</v>
      </c>
      <c r="Y39" s="81">
        <v>1159</v>
      </c>
      <c r="Z39" s="81">
        <v>1076</v>
      </c>
      <c r="AA39" s="81">
        <v>454</v>
      </c>
      <c r="AB39" s="81">
        <v>2261</v>
      </c>
      <c r="AC39" s="81">
        <v>0</v>
      </c>
      <c r="AD39" s="81">
        <v>0.11334022601074195</v>
      </c>
      <c r="AE39" s="82"/>
      <c r="AF39" s="81">
        <v>0</v>
      </c>
      <c r="AG39" s="81">
        <v>101265.38966430239</v>
      </c>
      <c r="AH39" s="81">
        <v>74889.257460004417</v>
      </c>
      <c r="AI39" s="81">
        <v>4579258.4382394003</v>
      </c>
      <c r="AJ39" s="81">
        <v>4783835.9111927478</v>
      </c>
      <c r="AK39" s="81">
        <v>0</v>
      </c>
      <c r="AL39" s="81">
        <v>0</v>
      </c>
      <c r="AM39" s="81">
        <v>309860.56546172034</v>
      </c>
      <c r="AN39" s="81">
        <v>0</v>
      </c>
      <c r="AO39" s="81">
        <v>0</v>
      </c>
      <c r="AP39" s="82"/>
      <c r="AQ39" s="81">
        <v>2</v>
      </c>
      <c r="AR39" s="81">
        <v>0</v>
      </c>
      <c r="AS39" s="81">
        <v>0</v>
      </c>
      <c r="AT39" s="81">
        <v>0</v>
      </c>
      <c r="AU39" s="81">
        <v>0</v>
      </c>
      <c r="AV39" s="81">
        <v>0</v>
      </c>
      <c r="AW39" s="81" t="s">
        <v>564</v>
      </c>
      <c r="AX39" s="82"/>
      <c r="AY39" s="81">
        <v>15.100000000000001</v>
      </c>
      <c r="AZ39" s="81">
        <v>0</v>
      </c>
      <c r="BA39" s="81">
        <v>0</v>
      </c>
      <c r="BB39" s="81">
        <v>0</v>
      </c>
      <c r="BC39" s="81">
        <v>0</v>
      </c>
      <c r="BD39" s="81">
        <v>0</v>
      </c>
      <c r="BE39" s="81" t="s">
        <v>564</v>
      </c>
      <c r="BF39" s="82"/>
      <c r="BG39" s="81">
        <v>0</v>
      </c>
      <c r="BH39" s="81">
        <v>0</v>
      </c>
      <c r="BI39" s="81">
        <v>0</v>
      </c>
      <c r="BJ39" s="81">
        <v>0</v>
      </c>
      <c r="BK39" s="81">
        <v>0</v>
      </c>
      <c r="BL39" s="81">
        <v>0</v>
      </c>
      <c r="BM39" s="82"/>
      <c r="BN39" s="81">
        <v>0</v>
      </c>
      <c r="BO39" s="81">
        <v>0</v>
      </c>
      <c r="BP39" s="81">
        <v>0</v>
      </c>
      <c r="BQ39" s="81">
        <v>0</v>
      </c>
      <c r="BR39" s="81">
        <v>0</v>
      </c>
      <c r="BS39" s="81">
        <v>0</v>
      </c>
      <c r="BT39"/>
      <c r="BU39" s="80">
        <v>0</v>
      </c>
      <c r="BV39" s="80">
        <v>0</v>
      </c>
      <c r="BW39" s="80">
        <v>0</v>
      </c>
      <c r="BX39" s="80">
        <v>0</v>
      </c>
      <c r="BY39" s="80">
        <v>0</v>
      </c>
      <c r="BZ39" s="80">
        <v>0</v>
      </c>
      <c r="CA39" s="80">
        <v>0</v>
      </c>
      <c r="CB39" s="80">
        <v>0</v>
      </c>
      <c r="CC39" s="80">
        <v>0</v>
      </c>
    </row>
    <row r="40" spans="1:81">
      <c r="A40" s="80" t="s">
        <v>1857</v>
      </c>
      <c r="B40" s="80">
        <v>30</v>
      </c>
      <c r="C40" s="80">
        <v>13</v>
      </c>
      <c r="D40" s="80">
        <v>2</v>
      </c>
      <c r="E40" s="80">
        <v>2016</v>
      </c>
      <c r="F40" s="80" t="s">
        <v>92</v>
      </c>
      <c r="G40" s="80" t="s">
        <v>1710</v>
      </c>
      <c r="H40" s="80" t="s">
        <v>1711</v>
      </c>
      <c r="I40" s="177"/>
      <c r="J40" s="81">
        <v>0</v>
      </c>
      <c r="K40" s="81">
        <v>0.14337822201208747</v>
      </c>
      <c r="L40" s="81">
        <v>0.62282184901165127</v>
      </c>
      <c r="M40" s="81">
        <v>3.7379217299557959</v>
      </c>
      <c r="N40" s="81">
        <v>6.0834919964610989</v>
      </c>
      <c r="O40" s="81">
        <v>1.7870065778751094</v>
      </c>
      <c r="P40" s="81">
        <v>2.2884580309425986</v>
      </c>
      <c r="Q40" s="81">
        <v>0.15496666910576554</v>
      </c>
      <c r="R40" s="81">
        <v>0</v>
      </c>
      <c r="S40" s="81">
        <v>0.18999053162336299</v>
      </c>
      <c r="T40" s="82"/>
      <c r="U40" s="81">
        <v>0</v>
      </c>
      <c r="V40" s="81">
        <v>47</v>
      </c>
      <c r="W40" s="81">
        <v>12</v>
      </c>
      <c r="X40" s="81">
        <v>720</v>
      </c>
      <c r="Y40" s="81">
        <v>1144</v>
      </c>
      <c r="Z40" s="81">
        <v>1051</v>
      </c>
      <c r="AA40" s="81">
        <v>471</v>
      </c>
      <c r="AB40" s="81">
        <v>2194</v>
      </c>
      <c r="AC40" s="81">
        <v>0</v>
      </c>
      <c r="AD40" s="81">
        <v>0.18999053162336299</v>
      </c>
      <c r="AE40" s="82"/>
      <c r="AF40" s="81">
        <v>0</v>
      </c>
      <c r="AG40" s="81">
        <v>96526.626210304632</v>
      </c>
      <c r="AH40" s="81">
        <v>63472.335910667272</v>
      </c>
      <c r="AI40" s="81">
        <v>4571012.9226398841</v>
      </c>
      <c r="AJ40" s="81">
        <v>4914847.3102861783</v>
      </c>
      <c r="AK40" s="81">
        <v>0</v>
      </c>
      <c r="AL40" s="81">
        <v>0</v>
      </c>
      <c r="AM40" s="81">
        <v>300912.0942056331</v>
      </c>
      <c r="AN40" s="81">
        <v>0</v>
      </c>
      <c r="AO40" s="81">
        <v>0</v>
      </c>
      <c r="AP40" s="82"/>
      <c r="AQ40" s="81">
        <v>2</v>
      </c>
      <c r="AR40" s="81">
        <v>0</v>
      </c>
      <c r="AS40" s="81">
        <v>0</v>
      </c>
      <c r="AT40" s="81">
        <v>0</v>
      </c>
      <c r="AU40" s="81">
        <v>0</v>
      </c>
      <c r="AV40" s="81">
        <v>0</v>
      </c>
      <c r="AW40" s="81" t="s">
        <v>564</v>
      </c>
      <c r="AX40" s="82"/>
      <c r="AY40" s="81">
        <v>15.1</v>
      </c>
      <c r="AZ40" s="81">
        <v>0</v>
      </c>
      <c r="BA40" s="81">
        <v>0</v>
      </c>
      <c r="BB40" s="81">
        <v>0</v>
      </c>
      <c r="BC40" s="81">
        <v>0</v>
      </c>
      <c r="BD40" s="81">
        <v>0</v>
      </c>
      <c r="BE40" s="81" t="s">
        <v>564</v>
      </c>
      <c r="BF40" s="82"/>
      <c r="BG40" s="81">
        <v>0</v>
      </c>
      <c r="BH40" s="81">
        <v>0</v>
      </c>
      <c r="BI40" s="81">
        <v>0</v>
      </c>
      <c r="BJ40" s="81">
        <v>0</v>
      </c>
      <c r="BK40" s="81">
        <v>0</v>
      </c>
      <c r="BL40" s="81">
        <v>0</v>
      </c>
      <c r="BM40" s="82"/>
      <c r="BN40" s="81">
        <v>0</v>
      </c>
      <c r="BO40" s="81">
        <v>0</v>
      </c>
      <c r="BP40" s="81">
        <v>0</v>
      </c>
      <c r="BQ40" s="81">
        <v>0</v>
      </c>
      <c r="BR40" s="81">
        <v>0</v>
      </c>
      <c r="BS40" s="81">
        <v>0</v>
      </c>
      <c r="BT40"/>
      <c r="BU40" s="80">
        <v>0</v>
      </c>
      <c r="BV40" s="80">
        <v>0</v>
      </c>
      <c r="BW40" s="80">
        <v>0</v>
      </c>
      <c r="BX40" s="80">
        <v>0</v>
      </c>
      <c r="BY40" s="80">
        <v>0</v>
      </c>
      <c r="BZ40" s="80">
        <v>0</v>
      </c>
      <c r="CA40" s="80">
        <v>0</v>
      </c>
      <c r="CB40" s="80">
        <v>0</v>
      </c>
      <c r="CC40" s="80">
        <v>0</v>
      </c>
    </row>
    <row r="41" spans="1:81">
      <c r="A41" s="80" t="s">
        <v>1858</v>
      </c>
      <c r="B41" s="80">
        <v>31</v>
      </c>
      <c r="C41" s="80">
        <v>14</v>
      </c>
      <c r="D41" s="80">
        <v>2</v>
      </c>
      <c r="E41" s="80">
        <v>2017</v>
      </c>
      <c r="F41" s="80" t="s">
        <v>71</v>
      </c>
      <c r="G41" s="80" t="s">
        <v>1710</v>
      </c>
      <c r="H41" s="80" t="s">
        <v>1711</v>
      </c>
      <c r="I41" s="177"/>
      <c r="J41" s="81">
        <v>0</v>
      </c>
      <c r="K41" s="81">
        <v>0.14651107515963721</v>
      </c>
      <c r="L41" s="81">
        <v>0.5622275456105803</v>
      </c>
      <c r="M41" s="81">
        <v>3.7479766290889245</v>
      </c>
      <c r="N41" s="81">
        <v>5.8437701208633683</v>
      </c>
      <c r="O41" s="81">
        <v>1.7511567005354107</v>
      </c>
      <c r="P41" s="81">
        <v>2.2353379171706456</v>
      </c>
      <c r="Q41" s="81">
        <v>0.1448656974536188</v>
      </c>
      <c r="R41" s="81">
        <v>0</v>
      </c>
      <c r="S41" s="81">
        <v>0.14518739088080174</v>
      </c>
      <c r="T41" s="82"/>
      <c r="U41" s="81">
        <v>0</v>
      </c>
      <c r="V41" s="81">
        <v>47</v>
      </c>
      <c r="W41" s="81">
        <v>12</v>
      </c>
      <c r="X41" s="81">
        <v>720</v>
      </c>
      <c r="Y41" s="81">
        <v>1123</v>
      </c>
      <c r="Z41" s="81">
        <v>1047</v>
      </c>
      <c r="AA41" s="81">
        <v>463</v>
      </c>
      <c r="AB41" s="81">
        <v>2121</v>
      </c>
      <c r="AC41" s="81">
        <v>0</v>
      </c>
      <c r="AD41" s="81">
        <v>0.14518739088080171</v>
      </c>
      <c r="AE41" s="82"/>
      <c r="AF41" s="81">
        <v>0</v>
      </c>
      <c r="AG41" s="81">
        <v>96807.088972108279</v>
      </c>
      <c r="AH41" s="81">
        <v>77538.173889490979</v>
      </c>
      <c r="AI41" s="81">
        <v>4457923.1856467118</v>
      </c>
      <c r="AJ41" s="81">
        <v>4228006.5292937011</v>
      </c>
      <c r="AK41" s="81">
        <v>0</v>
      </c>
      <c r="AL41" s="81">
        <v>0</v>
      </c>
      <c r="AM41" s="81">
        <v>291355.15709408512</v>
      </c>
      <c r="AN41" s="81">
        <v>0</v>
      </c>
      <c r="AO41" s="81">
        <v>0</v>
      </c>
      <c r="AP41" s="82"/>
      <c r="AQ41" s="81">
        <v>2</v>
      </c>
      <c r="AR41" s="81">
        <v>0</v>
      </c>
      <c r="AS41" s="81">
        <v>0</v>
      </c>
      <c r="AT41" s="81">
        <v>0</v>
      </c>
      <c r="AU41" s="81">
        <v>0</v>
      </c>
      <c r="AV41" s="81">
        <v>0</v>
      </c>
      <c r="AW41" s="81" t="s">
        <v>564</v>
      </c>
      <c r="AX41" s="82"/>
      <c r="AY41" s="81">
        <v>15.1</v>
      </c>
      <c r="AZ41" s="81">
        <v>0</v>
      </c>
      <c r="BA41" s="81">
        <v>0</v>
      </c>
      <c r="BB41" s="81">
        <v>0</v>
      </c>
      <c r="BC41" s="81">
        <v>0</v>
      </c>
      <c r="BD41" s="81">
        <v>0</v>
      </c>
      <c r="BE41" s="81" t="s">
        <v>564</v>
      </c>
      <c r="BF41" s="82"/>
      <c r="BG41" s="81">
        <v>0</v>
      </c>
      <c r="BH41" s="81">
        <v>0</v>
      </c>
      <c r="BI41" s="81">
        <v>0</v>
      </c>
      <c r="BJ41" s="81">
        <v>0</v>
      </c>
      <c r="BK41" s="81">
        <v>0</v>
      </c>
      <c r="BL41" s="81">
        <v>0</v>
      </c>
      <c r="BM41" s="82"/>
      <c r="BN41" s="81">
        <v>0</v>
      </c>
      <c r="BO41" s="81">
        <v>0</v>
      </c>
      <c r="BP41" s="81">
        <v>0</v>
      </c>
      <c r="BQ41" s="81">
        <v>0</v>
      </c>
      <c r="BR41" s="81">
        <v>0</v>
      </c>
      <c r="BS41" s="81">
        <v>0</v>
      </c>
      <c r="BT41"/>
      <c r="BU41" s="80">
        <v>0</v>
      </c>
      <c r="BV41" s="80">
        <v>0</v>
      </c>
      <c r="BW41" s="80">
        <v>0</v>
      </c>
      <c r="BX41" s="80">
        <v>0</v>
      </c>
      <c r="BY41" s="80">
        <v>0</v>
      </c>
      <c r="BZ41" s="80">
        <v>0</v>
      </c>
      <c r="CA41" s="80">
        <v>0</v>
      </c>
      <c r="CB41" s="80">
        <v>0</v>
      </c>
      <c r="CC41" s="80">
        <v>0</v>
      </c>
    </row>
    <row r="42" spans="1:81">
      <c r="A42" s="80" t="s">
        <v>1859</v>
      </c>
      <c r="B42" s="80">
        <v>32</v>
      </c>
      <c r="C42" s="80">
        <v>15</v>
      </c>
      <c r="D42" s="80">
        <v>2</v>
      </c>
      <c r="E42" s="80">
        <v>2018</v>
      </c>
      <c r="F42" s="80" t="s">
        <v>93</v>
      </c>
      <c r="G42" s="80" t="s">
        <v>1710</v>
      </c>
      <c r="H42" s="80" t="s">
        <v>1711</v>
      </c>
      <c r="I42" s="177"/>
      <c r="J42" s="81">
        <v>0</v>
      </c>
      <c r="K42" s="81">
        <v>0.13636212784604945</v>
      </c>
      <c r="L42" s="81">
        <v>0.51577135620887216</v>
      </c>
      <c r="M42" s="81">
        <v>3.7664619360944318</v>
      </c>
      <c r="N42" s="81">
        <v>5.2940229620215797</v>
      </c>
      <c r="O42" s="81">
        <v>1.7231796583853776</v>
      </c>
      <c r="P42" s="81">
        <v>2.2226466033070604</v>
      </c>
      <c r="Q42" s="81">
        <v>0.12948445042516815</v>
      </c>
      <c r="R42" s="81">
        <v>0</v>
      </c>
      <c r="S42" s="81">
        <v>0.18975716563277303</v>
      </c>
      <c r="T42" s="82"/>
      <c r="U42" s="81">
        <v>0</v>
      </c>
      <c r="V42" s="81">
        <v>47</v>
      </c>
      <c r="W42" s="81">
        <v>12</v>
      </c>
      <c r="X42" s="81">
        <v>720</v>
      </c>
      <c r="Y42" s="81">
        <v>1105</v>
      </c>
      <c r="Z42" s="81">
        <v>1050</v>
      </c>
      <c r="AA42" s="81">
        <v>465</v>
      </c>
      <c r="AB42" s="81">
        <v>2043</v>
      </c>
      <c r="AC42" s="81">
        <v>0</v>
      </c>
      <c r="AD42" s="81">
        <v>0.18975716563277301</v>
      </c>
      <c r="AE42" s="82"/>
      <c r="AF42" s="81">
        <v>0</v>
      </c>
      <c r="AG42" s="81">
        <v>87587.257147009252</v>
      </c>
      <c r="AH42" s="81">
        <v>73079.738431493504</v>
      </c>
      <c r="AI42" s="81">
        <v>4556908.0912742633</v>
      </c>
      <c r="AJ42" s="81">
        <v>4032009.4507720992</v>
      </c>
      <c r="AK42" s="81">
        <v>0</v>
      </c>
      <c r="AL42" s="81">
        <v>0</v>
      </c>
      <c r="AM42" s="81">
        <v>281221.21918389859</v>
      </c>
      <c r="AN42" s="81">
        <v>0</v>
      </c>
      <c r="AO42" s="81">
        <v>0</v>
      </c>
      <c r="AP42" s="82"/>
      <c r="AQ42" s="81">
        <v>2</v>
      </c>
      <c r="AR42" s="81">
        <v>1</v>
      </c>
      <c r="AS42" s="81">
        <v>1</v>
      </c>
      <c r="AT42" s="81">
        <v>0</v>
      </c>
      <c r="AU42" s="81">
        <v>0</v>
      </c>
      <c r="AV42" s="81">
        <v>0</v>
      </c>
      <c r="AW42" s="81" t="s">
        <v>564</v>
      </c>
      <c r="AX42" s="82"/>
      <c r="AY42" s="81">
        <v>14.8</v>
      </c>
      <c r="AZ42" s="81">
        <v>500</v>
      </c>
      <c r="BA42" s="81">
        <v>20</v>
      </c>
      <c r="BB42" s="81">
        <v>0</v>
      </c>
      <c r="BC42" s="81">
        <v>0</v>
      </c>
      <c r="BD42" s="81">
        <v>0</v>
      </c>
      <c r="BE42" s="81" t="s">
        <v>564</v>
      </c>
      <c r="BF42" s="82"/>
      <c r="BG42" s="81">
        <v>0</v>
      </c>
      <c r="BH42" s="81">
        <v>0</v>
      </c>
      <c r="BI42" s="81">
        <v>0</v>
      </c>
      <c r="BJ42" s="81">
        <v>0</v>
      </c>
      <c r="BK42" s="81">
        <v>0</v>
      </c>
      <c r="BL42" s="81">
        <v>0</v>
      </c>
      <c r="BM42" s="82"/>
      <c r="BN42" s="81">
        <v>0</v>
      </c>
      <c r="BO42" s="81">
        <v>0</v>
      </c>
      <c r="BP42" s="81">
        <v>0</v>
      </c>
      <c r="BQ42" s="81">
        <v>0</v>
      </c>
      <c r="BR42" s="81">
        <v>0</v>
      </c>
      <c r="BS42" s="81">
        <v>0</v>
      </c>
      <c r="BT42"/>
      <c r="BU42" s="80">
        <v>0</v>
      </c>
      <c r="BV42" s="80">
        <v>0</v>
      </c>
      <c r="BW42" s="80">
        <v>0</v>
      </c>
      <c r="BX42" s="80">
        <v>0</v>
      </c>
      <c r="BY42" s="80">
        <v>0</v>
      </c>
      <c r="BZ42" s="80">
        <v>0</v>
      </c>
      <c r="CA42" s="80">
        <v>0</v>
      </c>
      <c r="CB42" s="80">
        <v>0</v>
      </c>
      <c r="CC42" s="80">
        <v>0</v>
      </c>
    </row>
    <row r="43" spans="1:81">
      <c r="A43" s="80" t="s">
        <v>1860</v>
      </c>
      <c r="B43" s="80">
        <v>33</v>
      </c>
      <c r="C43" s="80">
        <v>16</v>
      </c>
      <c r="D43" s="80">
        <v>2</v>
      </c>
      <c r="E43" s="80">
        <v>2019</v>
      </c>
      <c r="F43" s="80" t="s">
        <v>73</v>
      </c>
      <c r="G43" s="80" t="s">
        <v>1710</v>
      </c>
      <c r="H43" s="80" t="s">
        <v>1711</v>
      </c>
      <c r="I43" s="177"/>
      <c r="J43" s="81">
        <v>0</v>
      </c>
      <c r="K43" s="81">
        <v>0.12653401358642496</v>
      </c>
      <c r="L43" s="81">
        <v>0.51808218787157612</v>
      </c>
      <c r="M43" s="81">
        <v>3.378858362528923</v>
      </c>
      <c r="N43" s="81">
        <v>5.2139005035864825</v>
      </c>
      <c r="O43" s="81">
        <v>1.6611600218907281</v>
      </c>
      <c r="P43" s="81">
        <v>2.1334568774973852</v>
      </c>
      <c r="Q43" s="81">
        <v>0.12224511283308825</v>
      </c>
      <c r="R43" s="81">
        <v>0</v>
      </c>
      <c r="S43" s="81">
        <v>0.17471866288102478</v>
      </c>
      <c r="T43" s="82"/>
      <c r="U43" s="81">
        <v>0</v>
      </c>
      <c r="V43" s="81">
        <v>47</v>
      </c>
      <c r="W43" s="81">
        <v>12</v>
      </c>
      <c r="X43" s="81">
        <v>720</v>
      </c>
      <c r="Y43" s="81">
        <v>1075</v>
      </c>
      <c r="Z43" s="81">
        <v>1040</v>
      </c>
      <c r="AA43" s="81">
        <v>443</v>
      </c>
      <c r="AB43" s="81">
        <v>1981</v>
      </c>
      <c r="AC43" s="81">
        <v>0</v>
      </c>
      <c r="AD43" s="81">
        <v>0.17471866288102481</v>
      </c>
      <c r="AE43" s="82"/>
      <c r="AF43" s="81">
        <v>0</v>
      </c>
      <c r="AG43" s="81">
        <v>87561.32010205141</v>
      </c>
      <c r="AH43" s="81">
        <v>78904.288430942353</v>
      </c>
      <c r="AI43" s="81">
        <v>4465391.6366735017</v>
      </c>
      <c r="AJ43" s="81">
        <v>3989392.3860093951</v>
      </c>
      <c r="AK43" s="81">
        <v>0</v>
      </c>
      <c r="AL43" s="81">
        <v>0</v>
      </c>
      <c r="AM43" s="81">
        <v>269797.28703998437</v>
      </c>
      <c r="AN43" s="81">
        <v>0</v>
      </c>
      <c r="AO43" s="81">
        <v>0</v>
      </c>
      <c r="AP43" s="82"/>
      <c r="AQ43" s="81">
        <v>2</v>
      </c>
      <c r="AR43" s="81">
        <v>1</v>
      </c>
      <c r="AS43" s="81">
        <v>1</v>
      </c>
      <c r="AT43" s="81">
        <v>0</v>
      </c>
      <c r="AU43" s="81">
        <v>0</v>
      </c>
      <c r="AV43" s="81">
        <v>0</v>
      </c>
      <c r="AW43" s="81" t="s">
        <v>564</v>
      </c>
      <c r="AX43" s="82"/>
      <c r="AY43" s="81">
        <v>15.1</v>
      </c>
      <c r="AZ43" s="81">
        <v>500</v>
      </c>
      <c r="BA43" s="81">
        <v>19.5</v>
      </c>
      <c r="BB43" s="81">
        <v>0</v>
      </c>
      <c r="BC43" s="81">
        <v>0</v>
      </c>
      <c r="BD43" s="81">
        <v>0</v>
      </c>
      <c r="BE43" s="81" t="s">
        <v>564</v>
      </c>
      <c r="BF43" s="82"/>
      <c r="BG43" s="81">
        <v>0</v>
      </c>
      <c r="BH43" s="81">
        <v>0</v>
      </c>
      <c r="BI43" s="81">
        <v>0</v>
      </c>
      <c r="BJ43" s="81">
        <v>0</v>
      </c>
      <c r="BK43" s="81">
        <v>0</v>
      </c>
      <c r="BL43" s="81">
        <v>0</v>
      </c>
      <c r="BM43" s="82"/>
      <c r="BN43" s="81">
        <v>0</v>
      </c>
      <c r="BO43" s="81">
        <v>0</v>
      </c>
      <c r="BP43" s="81">
        <v>0</v>
      </c>
      <c r="BQ43" s="81">
        <v>0</v>
      </c>
      <c r="BR43" s="81">
        <v>0</v>
      </c>
      <c r="BS43" s="81">
        <v>0</v>
      </c>
      <c r="BT43"/>
      <c r="BU43" s="80">
        <v>0</v>
      </c>
      <c r="BV43" s="80">
        <v>0</v>
      </c>
      <c r="BW43" s="80">
        <v>0</v>
      </c>
      <c r="BX43" s="80">
        <v>0</v>
      </c>
      <c r="BY43" s="80">
        <v>0</v>
      </c>
      <c r="BZ43" s="80">
        <v>0</v>
      </c>
      <c r="CA43" s="80">
        <v>0</v>
      </c>
      <c r="CB43" s="80">
        <v>0</v>
      </c>
      <c r="CC43" s="80">
        <v>0</v>
      </c>
    </row>
    <row r="44" spans="1:81">
      <c r="A44" s="80" t="s">
        <v>1861</v>
      </c>
      <c r="B44" s="80">
        <v>34</v>
      </c>
      <c r="C44" s="80">
        <v>17</v>
      </c>
      <c r="D44" s="80">
        <v>2</v>
      </c>
      <c r="E44" s="80">
        <v>2020</v>
      </c>
      <c r="F44" s="80" t="s">
        <v>218</v>
      </c>
      <c r="G44" s="80" t="s">
        <v>1710</v>
      </c>
      <c r="H44" s="80" t="s">
        <v>1711</v>
      </c>
      <c r="I44" s="177"/>
      <c r="J44" s="81">
        <v>0</v>
      </c>
      <c r="K44" s="81">
        <v>8.4387342103252605E-2</v>
      </c>
      <c r="L44" s="81">
        <v>0.87458060388978254</v>
      </c>
      <c r="M44" s="81">
        <v>2.6419268969743808</v>
      </c>
      <c r="N44" s="81">
        <v>4.7432707567841224</v>
      </c>
      <c r="O44" s="81">
        <v>1.4218248227017067</v>
      </c>
      <c r="P44" s="81">
        <v>2.0877480188383126</v>
      </c>
      <c r="Q44" s="81">
        <v>0.11332721476232464</v>
      </c>
      <c r="R44" s="81">
        <v>0</v>
      </c>
      <c r="S44" s="81">
        <v>0.10927381343814251</v>
      </c>
      <c r="T44" s="82"/>
      <c r="U44" s="81">
        <v>0</v>
      </c>
      <c r="V44" s="81">
        <v>29</v>
      </c>
      <c r="W44" s="81">
        <v>18</v>
      </c>
      <c r="X44" s="81">
        <v>592</v>
      </c>
      <c r="Y44" s="81">
        <v>1067</v>
      </c>
      <c r="Z44" s="81">
        <v>1016</v>
      </c>
      <c r="AA44" s="81">
        <v>471</v>
      </c>
      <c r="AB44" s="81">
        <v>1922</v>
      </c>
      <c r="AC44" s="81">
        <v>0</v>
      </c>
      <c r="AD44" s="81">
        <v>0.10927381343814251</v>
      </c>
      <c r="AE44" s="82"/>
      <c r="AF44" s="81">
        <v>0</v>
      </c>
      <c r="AG44" s="81">
        <v>54067.020375232045</v>
      </c>
      <c r="AH44" s="81">
        <v>128255.74834864412</v>
      </c>
      <c r="AI44" s="81">
        <v>3399075.5415740833</v>
      </c>
      <c r="AJ44" s="81">
        <v>4042456.7117929026</v>
      </c>
      <c r="AK44" s="81"/>
      <c r="AL44" s="81"/>
      <c r="AM44" s="81">
        <v>250842.35386537857</v>
      </c>
      <c r="AN44" s="81"/>
      <c r="AO44" s="81"/>
      <c r="AP44" s="82"/>
      <c r="AQ44" s="81">
        <v>2</v>
      </c>
      <c r="AR44" s="81">
        <v>1</v>
      </c>
      <c r="AS44" s="81">
        <v>1</v>
      </c>
      <c r="AT44" s="81">
        <v>0</v>
      </c>
      <c r="AU44" s="81">
        <v>0</v>
      </c>
      <c r="AV44" s="81">
        <v>0</v>
      </c>
      <c r="AW44" s="81">
        <v>1</v>
      </c>
      <c r="AX44" s="82"/>
      <c r="AY44" s="81">
        <v>15.1</v>
      </c>
      <c r="AZ44" s="81">
        <v>500</v>
      </c>
      <c r="BA44" s="81">
        <v>19.5</v>
      </c>
      <c r="BB44" s="81">
        <v>0</v>
      </c>
      <c r="BC44" s="81">
        <v>0</v>
      </c>
      <c r="BD44" s="81">
        <v>0</v>
      </c>
      <c r="BE44" s="81">
        <v>19.5</v>
      </c>
      <c r="BF44" s="82"/>
      <c r="BG44" s="81">
        <v>0</v>
      </c>
      <c r="BH44" s="81">
        <v>0</v>
      </c>
      <c r="BI44" s="81">
        <v>0</v>
      </c>
      <c r="BJ44" s="81">
        <v>0</v>
      </c>
      <c r="BK44" s="81">
        <v>0</v>
      </c>
      <c r="BL44" s="81">
        <v>0</v>
      </c>
      <c r="BM44" s="82"/>
      <c r="BN44" s="81">
        <v>0</v>
      </c>
      <c r="BO44" s="81">
        <v>0</v>
      </c>
      <c r="BP44" s="81">
        <v>0</v>
      </c>
      <c r="BQ44" s="81">
        <v>0</v>
      </c>
      <c r="BR44" s="81">
        <v>0</v>
      </c>
      <c r="BS44" s="81">
        <v>0</v>
      </c>
      <c r="BT44"/>
      <c r="BU44" s="80">
        <v>0</v>
      </c>
      <c r="BV44" s="80">
        <v>0</v>
      </c>
      <c r="BW44" s="80">
        <v>0</v>
      </c>
      <c r="BX44" s="80">
        <v>0</v>
      </c>
      <c r="BY44" s="80">
        <v>0</v>
      </c>
      <c r="BZ44" s="80">
        <v>0</v>
      </c>
      <c r="CA44" s="80">
        <v>0</v>
      </c>
      <c r="CB44" s="80">
        <v>0</v>
      </c>
      <c r="CC44" s="80">
        <v>0</v>
      </c>
    </row>
    <row r="45" spans="1:81">
      <c r="A45" s="80" t="s">
        <v>1722</v>
      </c>
      <c r="B45" s="80">
        <v>34</v>
      </c>
      <c r="C45" s="80">
        <v>18</v>
      </c>
      <c r="D45" s="80">
        <v>2</v>
      </c>
      <c r="E45" s="80">
        <v>2021</v>
      </c>
      <c r="F45" s="80" t="s">
        <v>75</v>
      </c>
      <c r="G45" s="174" t="s">
        <v>1710</v>
      </c>
      <c r="H45" s="80" t="s">
        <v>1711</v>
      </c>
      <c r="I45" s="177"/>
      <c r="J45" s="81">
        <v>0</v>
      </c>
      <c r="K45" s="81">
        <v>8.1288434931396161E-2</v>
      </c>
      <c r="L45" s="81">
        <v>0.7981325895313085</v>
      </c>
      <c r="M45" s="81">
        <v>2.6684301653439531</v>
      </c>
      <c r="N45" s="81">
        <v>4.4338830988967493</v>
      </c>
      <c r="O45" s="81">
        <v>1.3563707444423003</v>
      </c>
      <c r="P45" s="81">
        <v>2.0999248632426442</v>
      </c>
      <c r="Q45" s="81">
        <v>0.11236007293645346</v>
      </c>
      <c r="R45" s="81">
        <v>0</v>
      </c>
      <c r="S45" s="81">
        <v>9.5093496675835373E-2</v>
      </c>
      <c r="T45" s="82"/>
      <c r="U45" s="81">
        <v>0</v>
      </c>
      <c r="V45" s="81">
        <v>29</v>
      </c>
      <c r="W45" s="81">
        <v>18</v>
      </c>
      <c r="X45" s="81">
        <v>592</v>
      </c>
      <c r="Y45" s="81">
        <v>1050</v>
      </c>
      <c r="Z45" s="81">
        <v>998</v>
      </c>
      <c r="AA45" s="81">
        <v>462</v>
      </c>
      <c r="AB45" s="81">
        <v>1883</v>
      </c>
      <c r="AC45" s="81">
        <v>0</v>
      </c>
      <c r="AD45" s="81">
        <v>9.5093496675835373E-2</v>
      </c>
      <c r="AE45" s="82"/>
      <c r="AF45" s="81">
        <v>0</v>
      </c>
      <c r="AG45" s="81">
        <v>55000.672950032407</v>
      </c>
      <c r="AH45" s="81">
        <v>114988.74241494344</v>
      </c>
      <c r="AI45" s="81">
        <v>3708893.5770704024</v>
      </c>
      <c r="AJ45" s="81">
        <v>3876703.635837751</v>
      </c>
      <c r="AK45" s="81">
        <v>0</v>
      </c>
      <c r="AL45" s="81">
        <v>0</v>
      </c>
      <c r="AM45" s="81">
        <v>247169.90074209293</v>
      </c>
      <c r="AN45" s="81">
        <v>0</v>
      </c>
      <c r="AO45" s="81">
        <v>0</v>
      </c>
      <c r="AP45" s="82"/>
      <c r="AQ45" s="81">
        <v>2</v>
      </c>
      <c r="AR45" s="81">
        <v>1</v>
      </c>
      <c r="AS45" s="81">
        <v>1</v>
      </c>
      <c r="AT45" s="81">
        <v>0</v>
      </c>
      <c r="AU45" s="81">
        <v>0</v>
      </c>
      <c r="AV45" s="81">
        <v>0</v>
      </c>
      <c r="AW45" s="81"/>
      <c r="AX45" s="82"/>
      <c r="AY45" s="81">
        <v>15.1</v>
      </c>
      <c r="AZ45" s="81">
        <v>500</v>
      </c>
      <c r="BA45" s="81">
        <v>19.5</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1709</v>
      </c>
      <c r="B46" s="80">
        <v>34</v>
      </c>
      <c r="C46" s="80">
        <v>19</v>
      </c>
      <c r="D46" s="80">
        <v>2</v>
      </c>
      <c r="E46" s="80">
        <v>2022</v>
      </c>
      <c r="F46" s="80" t="s">
        <v>568</v>
      </c>
      <c r="G46" s="174" t="s">
        <v>1710</v>
      </c>
      <c r="H46" s="80" t="s">
        <v>1711</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3</v>
      </c>
      <c r="AR46" s="81">
        <v>1</v>
      </c>
      <c r="AS46" s="81">
        <v>1</v>
      </c>
      <c r="AT46" s="81">
        <v>0</v>
      </c>
      <c r="AU46" s="81">
        <v>0</v>
      </c>
      <c r="AV46" s="81">
        <v>0</v>
      </c>
      <c r="AW46" s="81"/>
      <c r="AX46" s="82"/>
      <c r="AY46" s="81">
        <v>20</v>
      </c>
      <c r="AZ46" s="81">
        <v>500</v>
      </c>
      <c r="BA46" s="81">
        <v>19.5</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1862</v>
      </c>
      <c r="B47" s="80">
        <v>103</v>
      </c>
      <c r="C47" s="80">
        <v>1</v>
      </c>
      <c r="D47" s="80">
        <v>7</v>
      </c>
      <c r="E47" s="80">
        <v>1990</v>
      </c>
      <c r="F47" s="80" t="s">
        <v>562</v>
      </c>
      <c r="G47" s="80" t="s">
        <v>1863</v>
      </c>
      <c r="H47" s="80" t="s">
        <v>1864</v>
      </c>
      <c r="I47" s="177"/>
      <c r="J47" s="81">
        <v>0.17259472696531111</v>
      </c>
      <c r="K47" s="81">
        <v>0.64330833626865958</v>
      </c>
      <c r="L47" s="81">
        <v>0</v>
      </c>
      <c r="M47" s="81">
        <v>2.5484386230252856</v>
      </c>
      <c r="N47" s="81">
        <v>1.5602136183981259</v>
      </c>
      <c r="O47" s="81">
        <v>0.92873605543459692</v>
      </c>
      <c r="P47" s="81">
        <v>4.4355469301177415</v>
      </c>
      <c r="Q47" s="81">
        <v>0.14251749405915465</v>
      </c>
      <c r="R47" s="81">
        <v>6.3226998833216719</v>
      </c>
      <c r="S47" s="81">
        <v>0.17922261335206097</v>
      </c>
      <c r="T47" s="82"/>
      <c r="U47" s="81">
        <v>43053</v>
      </c>
      <c r="V47" s="81">
        <v>247</v>
      </c>
      <c r="W47" s="81">
        <v>0</v>
      </c>
      <c r="X47" s="81">
        <v>1063</v>
      </c>
      <c r="Y47" s="81">
        <v>683</v>
      </c>
      <c r="Z47" s="81">
        <v>382</v>
      </c>
      <c r="AA47" s="81">
        <v>1077</v>
      </c>
      <c r="AB47" s="81">
        <v>2314</v>
      </c>
      <c r="AC47" s="81">
        <v>1095103</v>
      </c>
      <c r="AD47" s="81">
        <v>0.17922261335206097</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1865</v>
      </c>
      <c r="B48" s="80">
        <v>104</v>
      </c>
      <c r="C48" s="80">
        <v>2</v>
      </c>
      <c r="D48" s="80">
        <v>7</v>
      </c>
      <c r="E48" s="80">
        <v>2005</v>
      </c>
      <c r="F48" s="80" t="s">
        <v>565</v>
      </c>
      <c r="G48" s="80" t="s">
        <v>1863</v>
      </c>
      <c r="H48" s="80" t="s">
        <v>1864</v>
      </c>
      <c r="I48" s="177"/>
      <c r="J48" s="81">
        <v>0</v>
      </c>
      <c r="K48" s="81">
        <v>0.48652047565898965</v>
      </c>
      <c r="L48" s="81">
        <v>0</v>
      </c>
      <c r="M48" s="81">
        <v>2.8385521325706806</v>
      </c>
      <c r="N48" s="81">
        <v>2.2788641744432443</v>
      </c>
      <c r="O48" s="81">
        <v>1.2689980603334312</v>
      </c>
      <c r="P48" s="81">
        <v>5.1694660862591792</v>
      </c>
      <c r="Q48" s="81">
        <v>0.1261365929951237</v>
      </c>
      <c r="R48" s="81">
        <v>4.836890879891075</v>
      </c>
      <c r="S48" s="81">
        <v>0.17012921600000003</v>
      </c>
      <c r="T48" s="82"/>
      <c r="U48" s="81">
        <v>0</v>
      </c>
      <c r="V48" s="81">
        <v>228</v>
      </c>
      <c r="W48" s="81">
        <v>0</v>
      </c>
      <c r="X48" s="81">
        <v>676</v>
      </c>
      <c r="Y48" s="81">
        <v>861</v>
      </c>
      <c r="Z48" s="81">
        <v>604</v>
      </c>
      <c r="AA48" s="81">
        <v>1028</v>
      </c>
      <c r="AB48" s="81">
        <v>2141</v>
      </c>
      <c r="AC48" s="81">
        <v>855304</v>
      </c>
      <c r="AD48" s="81">
        <v>0.17012921600000003</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1866</v>
      </c>
      <c r="B49" s="80">
        <v>105</v>
      </c>
      <c r="C49" s="80">
        <v>3</v>
      </c>
      <c r="D49" s="80">
        <v>7</v>
      </c>
      <c r="E49" s="80">
        <v>2006</v>
      </c>
      <c r="F49" s="80" t="s">
        <v>566</v>
      </c>
      <c r="G49" s="80" t="s">
        <v>1863</v>
      </c>
      <c r="H49" s="80" t="s">
        <v>1864</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1867</v>
      </c>
      <c r="B50" s="80">
        <v>106</v>
      </c>
      <c r="C50" s="80">
        <v>4</v>
      </c>
      <c r="D50" s="80">
        <v>7</v>
      </c>
      <c r="E50" s="80">
        <v>2007</v>
      </c>
      <c r="F50" s="80" t="s">
        <v>567</v>
      </c>
      <c r="G50" s="80" t="s">
        <v>1863</v>
      </c>
      <c r="H50" s="80" t="s">
        <v>1864</v>
      </c>
      <c r="I50" s="177"/>
      <c r="J50" s="81">
        <v>0</v>
      </c>
      <c r="K50" s="81">
        <v>0.36263672223199356</v>
      </c>
      <c r="L50" s="81">
        <v>0</v>
      </c>
      <c r="M50" s="81">
        <v>3.4928563504007411</v>
      </c>
      <c r="N50" s="81">
        <v>2.3085449642333811</v>
      </c>
      <c r="O50" s="81">
        <v>1.1823167136041768</v>
      </c>
      <c r="P50" s="81">
        <v>5.1116079117981723</v>
      </c>
      <c r="Q50" s="81">
        <v>0.12503105836291975</v>
      </c>
      <c r="R50" s="81">
        <v>4.6604348828017965</v>
      </c>
      <c r="S50" s="81">
        <v>0.308686016668</v>
      </c>
      <c r="T50" s="82"/>
      <c r="U50" s="81">
        <v>0</v>
      </c>
      <c r="V50" s="81">
        <v>153</v>
      </c>
      <c r="W50" s="81">
        <v>0</v>
      </c>
      <c r="X50" s="81">
        <v>891</v>
      </c>
      <c r="Y50" s="81">
        <v>831</v>
      </c>
      <c r="Z50" s="81">
        <v>585</v>
      </c>
      <c r="AA50" s="81">
        <v>1001</v>
      </c>
      <c r="AB50" s="81">
        <v>2010</v>
      </c>
      <c r="AC50" s="81">
        <v>847747</v>
      </c>
      <c r="AD50" s="81">
        <v>0.308686016668</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1868</v>
      </c>
      <c r="B51" s="80">
        <v>107</v>
      </c>
      <c r="C51" s="80">
        <v>5</v>
      </c>
      <c r="D51" s="80">
        <v>7</v>
      </c>
      <c r="E51" s="80">
        <v>2008</v>
      </c>
      <c r="F51" s="80" t="s">
        <v>84</v>
      </c>
      <c r="G51" s="80" t="s">
        <v>1863</v>
      </c>
      <c r="H51" s="80" t="s">
        <v>1864</v>
      </c>
      <c r="I51" s="177"/>
      <c r="J51" s="81">
        <v>0</v>
      </c>
      <c r="K51" s="81">
        <v>0.28766536322254016</v>
      </c>
      <c r="L51" s="81">
        <v>0</v>
      </c>
      <c r="M51" s="81">
        <v>3.4855118266251108</v>
      </c>
      <c r="N51" s="81">
        <v>2.2914337076558615</v>
      </c>
      <c r="O51" s="81">
        <v>1.1519891831721705</v>
      </c>
      <c r="P51" s="81">
        <v>4.968064069461394</v>
      </c>
      <c r="Q51" s="81">
        <v>0.12300974200895522</v>
      </c>
      <c r="R51" s="81">
        <v>4.1801138931752497</v>
      </c>
      <c r="S51" s="81">
        <v>0.31850821904000004</v>
      </c>
      <c r="T51" s="82"/>
      <c r="U51" s="81">
        <v>0</v>
      </c>
      <c r="V51" s="81">
        <v>153</v>
      </c>
      <c r="W51" s="81">
        <v>0</v>
      </c>
      <c r="X51" s="81">
        <v>891</v>
      </c>
      <c r="Y51" s="81">
        <v>839</v>
      </c>
      <c r="Z51" s="81">
        <v>590</v>
      </c>
      <c r="AA51" s="81">
        <v>974</v>
      </c>
      <c r="AB51" s="81">
        <v>2010</v>
      </c>
      <c r="AC51" s="81">
        <v>789566</v>
      </c>
      <c r="AD51" s="81">
        <v>0.31850821904000004</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1869</v>
      </c>
      <c r="B52" s="80">
        <v>108</v>
      </c>
      <c r="C52" s="80">
        <v>6</v>
      </c>
      <c r="D52" s="80">
        <v>7</v>
      </c>
      <c r="E52" s="80">
        <v>2009</v>
      </c>
      <c r="F52" s="80" t="s">
        <v>85</v>
      </c>
      <c r="G52" s="80" t="s">
        <v>1863</v>
      </c>
      <c r="H52" s="80" t="s">
        <v>1864</v>
      </c>
      <c r="I52" s="177"/>
      <c r="J52" s="81">
        <v>0.19933062377114719</v>
      </c>
      <c r="K52" s="81">
        <v>0.25766069057490359</v>
      </c>
      <c r="L52" s="81">
        <v>0</v>
      </c>
      <c r="M52" s="81">
        <v>3.0195569032599954</v>
      </c>
      <c r="N52" s="81">
        <v>2.1260006795192727</v>
      </c>
      <c r="O52" s="81">
        <v>1.188864417548849</v>
      </c>
      <c r="P52" s="81">
        <v>4.6852548363113709</v>
      </c>
      <c r="Q52" s="81">
        <v>0.11572196205062248</v>
      </c>
      <c r="R52" s="81">
        <v>4.3521627794666724</v>
      </c>
      <c r="S52" s="81">
        <v>0.31672822843999993</v>
      </c>
      <c r="T52" s="82"/>
      <c r="U52" s="81">
        <v>24624</v>
      </c>
      <c r="V52" s="81">
        <v>158</v>
      </c>
      <c r="W52" s="81">
        <v>0</v>
      </c>
      <c r="X52" s="81">
        <v>882</v>
      </c>
      <c r="Y52" s="81">
        <v>853</v>
      </c>
      <c r="Z52" s="81">
        <v>601</v>
      </c>
      <c r="AA52" s="81">
        <v>943</v>
      </c>
      <c r="AB52" s="81">
        <v>1985</v>
      </c>
      <c r="AC52" s="81">
        <v>801989</v>
      </c>
      <c r="AD52" s="81">
        <v>0.31672822843999993</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0.41899999999999998</v>
      </c>
      <c r="BK52" s="81">
        <v>0</v>
      </c>
      <c r="BL52" s="81">
        <v>0</v>
      </c>
      <c r="BM52" s="82"/>
      <c r="BN52" s="81">
        <v>0</v>
      </c>
      <c r="BO52" s="81">
        <v>0</v>
      </c>
      <c r="BP52" s="81">
        <v>0</v>
      </c>
      <c r="BQ52" s="81">
        <v>1</v>
      </c>
      <c r="BR52" s="81">
        <v>0</v>
      </c>
      <c r="BS52" s="81">
        <v>0</v>
      </c>
      <c r="BT52"/>
      <c r="BU52" s="80"/>
      <c r="BV52" s="80"/>
      <c r="BW52" s="80"/>
      <c r="BX52" s="80"/>
      <c r="BY52" s="80"/>
      <c r="BZ52" s="80"/>
      <c r="CA52" s="80"/>
      <c r="CB52" s="80"/>
      <c r="CC52" s="80"/>
    </row>
    <row r="53" spans="1:81">
      <c r="A53" s="80" t="s">
        <v>1870</v>
      </c>
      <c r="B53" s="80">
        <v>109</v>
      </c>
      <c r="C53" s="80">
        <v>7</v>
      </c>
      <c r="D53" s="80">
        <v>7</v>
      </c>
      <c r="E53" s="80">
        <v>2010</v>
      </c>
      <c r="F53" s="80" t="s">
        <v>86</v>
      </c>
      <c r="G53" s="80" t="s">
        <v>1863</v>
      </c>
      <c r="H53" s="80" t="s">
        <v>1864</v>
      </c>
      <c r="I53" s="177"/>
      <c r="J53" s="81">
        <v>0.18702543284660722</v>
      </c>
      <c r="K53" s="81">
        <v>0.23098272755528804</v>
      </c>
      <c r="L53" s="81">
        <v>0</v>
      </c>
      <c r="M53" s="81">
        <v>3.0546825691890644</v>
      </c>
      <c r="N53" s="81">
        <v>2.1654055175292775</v>
      </c>
      <c r="O53" s="81">
        <v>1.2109314747917299</v>
      </c>
      <c r="P53" s="81">
        <v>4.703345591176296</v>
      </c>
      <c r="Q53" s="81">
        <v>0.11973562640642985</v>
      </c>
      <c r="R53" s="81">
        <v>5.3921819445088035</v>
      </c>
      <c r="S53" s="81">
        <v>0.30352628530700004</v>
      </c>
      <c r="T53" s="82"/>
      <c r="U53" s="81">
        <v>24696</v>
      </c>
      <c r="V53" s="81">
        <v>158</v>
      </c>
      <c r="W53" s="81">
        <v>0</v>
      </c>
      <c r="X53" s="81">
        <v>882</v>
      </c>
      <c r="Y53" s="81">
        <v>857</v>
      </c>
      <c r="Z53" s="81">
        <v>615</v>
      </c>
      <c r="AA53" s="81">
        <v>923</v>
      </c>
      <c r="AB53" s="81">
        <v>1968</v>
      </c>
      <c r="AC53" s="81">
        <v>941629</v>
      </c>
      <c r="AD53" s="81">
        <v>0.30352628530700004</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0.443</v>
      </c>
      <c r="BK53" s="81">
        <v>0</v>
      </c>
      <c r="BL53" s="81">
        <v>0</v>
      </c>
      <c r="BM53" s="82"/>
      <c r="BN53" s="81">
        <v>0</v>
      </c>
      <c r="BO53" s="81">
        <v>0</v>
      </c>
      <c r="BP53" s="81">
        <v>0</v>
      </c>
      <c r="BQ53" s="81">
        <v>1</v>
      </c>
      <c r="BR53" s="81">
        <v>0</v>
      </c>
      <c r="BS53" s="81">
        <v>0</v>
      </c>
      <c r="BT53"/>
      <c r="BU53" s="80">
        <v>0.443</v>
      </c>
      <c r="BV53" s="80">
        <v>0</v>
      </c>
      <c r="BW53" s="80">
        <v>0</v>
      </c>
      <c r="BX53" s="80">
        <v>0</v>
      </c>
      <c r="BY53" s="80">
        <v>0</v>
      </c>
      <c r="BZ53" s="80">
        <v>0</v>
      </c>
      <c r="CA53" s="80">
        <v>0</v>
      </c>
      <c r="CB53" s="80">
        <v>0</v>
      </c>
      <c r="CC53" s="80">
        <v>0</v>
      </c>
    </row>
    <row r="54" spans="1:81">
      <c r="A54" s="80" t="s">
        <v>1871</v>
      </c>
      <c r="B54" s="80">
        <v>110</v>
      </c>
      <c r="C54" s="80">
        <v>8</v>
      </c>
      <c r="D54" s="80">
        <v>7</v>
      </c>
      <c r="E54" s="80">
        <v>2011</v>
      </c>
      <c r="F54" s="80" t="s">
        <v>87</v>
      </c>
      <c r="G54" s="80" t="s">
        <v>1863</v>
      </c>
      <c r="H54" s="80" t="s">
        <v>1864</v>
      </c>
      <c r="I54" s="177"/>
      <c r="J54" s="81">
        <v>0</v>
      </c>
      <c r="K54" s="81">
        <v>0.34870337426193293</v>
      </c>
      <c r="L54" s="81">
        <v>0</v>
      </c>
      <c r="M54" s="81">
        <v>3.8843986356869236</v>
      </c>
      <c r="N54" s="81">
        <v>2.4399555000322968</v>
      </c>
      <c r="O54" s="81">
        <v>1.165912087526384</v>
      </c>
      <c r="P54" s="81">
        <v>3.9835082741989614</v>
      </c>
      <c r="Q54" s="81">
        <v>0.1364266458590048</v>
      </c>
      <c r="R54" s="81">
        <v>4.5404791002668077</v>
      </c>
      <c r="S54" s="81">
        <v>0.26497314080000001</v>
      </c>
      <c r="T54" s="82"/>
      <c r="U54" s="81">
        <v>0</v>
      </c>
      <c r="V54" s="81">
        <v>158</v>
      </c>
      <c r="W54" s="81">
        <v>0</v>
      </c>
      <c r="X54" s="81">
        <v>882</v>
      </c>
      <c r="Y54" s="81">
        <v>836</v>
      </c>
      <c r="Z54" s="81">
        <v>605</v>
      </c>
      <c r="AA54" s="81">
        <v>805</v>
      </c>
      <c r="AB54" s="81">
        <v>1944</v>
      </c>
      <c r="AC54" s="81">
        <v>791586</v>
      </c>
      <c r="AD54" s="81">
        <v>0.26497314080000001</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0</v>
      </c>
      <c r="BJ54" s="81">
        <v>0.39700000000000002</v>
      </c>
      <c r="BK54" s="81">
        <v>0</v>
      </c>
      <c r="BL54" s="81">
        <v>0</v>
      </c>
      <c r="BM54" s="82"/>
      <c r="BN54" s="81">
        <v>0</v>
      </c>
      <c r="BO54" s="81">
        <v>0</v>
      </c>
      <c r="BP54" s="81">
        <v>0</v>
      </c>
      <c r="BQ54" s="81">
        <v>1</v>
      </c>
      <c r="BR54" s="81">
        <v>0</v>
      </c>
      <c r="BS54" s="81">
        <v>0</v>
      </c>
      <c r="BT54"/>
      <c r="BU54" s="80">
        <v>0.39700000000000002</v>
      </c>
      <c r="BV54" s="80">
        <v>0</v>
      </c>
      <c r="BW54" s="80">
        <v>0</v>
      </c>
      <c r="BX54" s="80">
        <v>0</v>
      </c>
      <c r="BY54" s="80">
        <v>0</v>
      </c>
      <c r="BZ54" s="80">
        <v>0</v>
      </c>
      <c r="CA54" s="80">
        <v>0</v>
      </c>
      <c r="CB54" s="80">
        <v>0</v>
      </c>
      <c r="CC54" s="80">
        <v>0</v>
      </c>
    </row>
    <row r="55" spans="1:81">
      <c r="A55" s="80" t="s">
        <v>1872</v>
      </c>
      <c r="B55" s="80">
        <v>111</v>
      </c>
      <c r="C55" s="80">
        <v>9</v>
      </c>
      <c r="D55" s="80">
        <v>7</v>
      </c>
      <c r="E55" s="80">
        <v>2012</v>
      </c>
      <c r="F55" s="80" t="s">
        <v>88</v>
      </c>
      <c r="G55" s="80" t="s">
        <v>1863</v>
      </c>
      <c r="H55" s="80" t="s">
        <v>1864</v>
      </c>
      <c r="I55" s="177"/>
      <c r="J55" s="81">
        <v>0.16749742890880331</v>
      </c>
      <c r="K55" s="81">
        <v>0.34397127475618322</v>
      </c>
      <c r="L55" s="81">
        <v>0</v>
      </c>
      <c r="M55" s="81">
        <v>4.0899374833626663</v>
      </c>
      <c r="N55" s="81">
        <v>2.6284380651005379</v>
      </c>
      <c r="O55" s="81">
        <v>1.2045363633524788</v>
      </c>
      <c r="P55" s="81">
        <v>4.0410092282722436</v>
      </c>
      <c r="Q55" s="81">
        <v>0.14852927812015385</v>
      </c>
      <c r="R55" s="81">
        <v>5.8242755391953995</v>
      </c>
      <c r="S55" s="81">
        <v>0.29507776831780003</v>
      </c>
      <c r="T55" s="82"/>
      <c r="U55" s="81">
        <v>22408</v>
      </c>
      <c r="V55" s="81">
        <v>158</v>
      </c>
      <c r="W55" s="81">
        <v>0</v>
      </c>
      <c r="X55" s="81">
        <v>882</v>
      </c>
      <c r="Y55" s="81">
        <v>853</v>
      </c>
      <c r="Z55" s="81">
        <v>630</v>
      </c>
      <c r="AA55" s="81">
        <v>812</v>
      </c>
      <c r="AB55" s="81">
        <v>1948</v>
      </c>
      <c r="AC55" s="81">
        <v>989103</v>
      </c>
      <c r="AD55" s="81">
        <v>0.29507776831780003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0</v>
      </c>
      <c r="BJ55" s="81">
        <v>0.40300000000000002</v>
      </c>
      <c r="BK55" s="81">
        <v>0</v>
      </c>
      <c r="BL55" s="81">
        <v>0</v>
      </c>
      <c r="BM55" s="82"/>
      <c r="BN55" s="81">
        <v>0</v>
      </c>
      <c r="BO55" s="81">
        <v>0</v>
      </c>
      <c r="BP55" s="81">
        <v>0</v>
      </c>
      <c r="BQ55" s="81">
        <v>1</v>
      </c>
      <c r="BR55" s="81">
        <v>0</v>
      </c>
      <c r="BS55" s="81">
        <v>0</v>
      </c>
      <c r="BT55"/>
      <c r="BU55" s="80">
        <v>0.40300000000000002</v>
      </c>
      <c r="BV55" s="80">
        <v>0</v>
      </c>
      <c r="BW55" s="80">
        <v>0</v>
      </c>
      <c r="BX55" s="80">
        <v>0</v>
      </c>
      <c r="BY55" s="80">
        <v>0</v>
      </c>
      <c r="BZ55" s="80">
        <v>0</v>
      </c>
      <c r="CA55" s="80">
        <v>0</v>
      </c>
      <c r="CB55" s="80">
        <v>0</v>
      </c>
      <c r="CC55" s="80">
        <v>0</v>
      </c>
    </row>
    <row r="56" spans="1:81">
      <c r="A56" s="80" t="s">
        <v>1873</v>
      </c>
      <c r="B56" s="80">
        <v>112</v>
      </c>
      <c r="C56" s="80">
        <v>10</v>
      </c>
      <c r="D56" s="80">
        <v>7</v>
      </c>
      <c r="E56" s="80">
        <v>2013</v>
      </c>
      <c r="F56" s="80" t="s">
        <v>89</v>
      </c>
      <c r="G56" s="80" t="s">
        <v>1863</v>
      </c>
      <c r="H56" s="80" t="s">
        <v>1864</v>
      </c>
      <c r="I56" s="177"/>
      <c r="J56" s="81">
        <v>0.17124116731539771</v>
      </c>
      <c r="K56" s="81">
        <v>0.2966161557330031</v>
      </c>
      <c r="L56" s="81">
        <v>0</v>
      </c>
      <c r="M56" s="81">
        <v>4.3517727860778699</v>
      </c>
      <c r="N56" s="81">
        <v>2.5743520184968038</v>
      </c>
      <c r="O56" s="81">
        <v>1.2299249025984429</v>
      </c>
      <c r="P56" s="81">
        <v>4.365947865193367</v>
      </c>
      <c r="Q56" s="81">
        <v>0.15223703236147768</v>
      </c>
      <c r="R56" s="81">
        <v>4.9164631871936617</v>
      </c>
      <c r="S56" s="81">
        <v>0.30952652855999996</v>
      </c>
      <c r="T56" s="82"/>
      <c r="U56" s="81">
        <v>22167</v>
      </c>
      <c r="V56" s="81">
        <v>158</v>
      </c>
      <c r="W56" s="81">
        <v>0</v>
      </c>
      <c r="X56" s="81">
        <v>882</v>
      </c>
      <c r="Y56" s="81">
        <v>869</v>
      </c>
      <c r="Z56" s="81">
        <v>672</v>
      </c>
      <c r="AA56" s="81">
        <v>874</v>
      </c>
      <c r="AB56" s="81">
        <v>1968</v>
      </c>
      <c r="AC56" s="81">
        <v>815011</v>
      </c>
      <c r="AD56" s="81">
        <v>0.30952652855999996</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0</v>
      </c>
      <c r="BJ56" s="81">
        <v>0.438</v>
      </c>
      <c r="BK56" s="81">
        <v>0</v>
      </c>
      <c r="BL56" s="81">
        <v>0</v>
      </c>
      <c r="BM56" s="82"/>
      <c r="BN56" s="81">
        <v>0</v>
      </c>
      <c r="BO56" s="81">
        <v>0</v>
      </c>
      <c r="BP56" s="81">
        <v>0</v>
      </c>
      <c r="BQ56" s="81">
        <v>1</v>
      </c>
      <c r="BR56" s="81">
        <v>0</v>
      </c>
      <c r="BS56" s="81">
        <v>0</v>
      </c>
      <c r="BT56"/>
      <c r="BU56" s="80">
        <v>0.438</v>
      </c>
      <c r="BV56" s="80">
        <v>0</v>
      </c>
      <c r="BW56" s="80">
        <v>0</v>
      </c>
      <c r="BX56" s="80">
        <v>0</v>
      </c>
      <c r="BY56" s="80">
        <v>0</v>
      </c>
      <c r="BZ56" s="80">
        <v>0</v>
      </c>
      <c r="CA56" s="80">
        <v>0</v>
      </c>
      <c r="CB56" s="80">
        <v>0</v>
      </c>
      <c r="CC56" s="80">
        <v>0</v>
      </c>
    </row>
    <row r="57" spans="1:81">
      <c r="A57" s="80" t="s">
        <v>1874</v>
      </c>
      <c r="B57" s="80">
        <v>113</v>
      </c>
      <c r="C57" s="80">
        <v>11</v>
      </c>
      <c r="D57" s="80">
        <v>7</v>
      </c>
      <c r="E57" s="80">
        <v>2014</v>
      </c>
      <c r="F57" s="80" t="s">
        <v>90</v>
      </c>
      <c r="G57" s="80" t="s">
        <v>1863</v>
      </c>
      <c r="H57" s="80" t="s">
        <v>1864</v>
      </c>
      <c r="I57" s="177"/>
      <c r="J57" s="81">
        <v>0.1453106087084946</v>
      </c>
      <c r="K57" s="81">
        <v>0.32985130963379905</v>
      </c>
      <c r="L57" s="81">
        <v>0</v>
      </c>
      <c r="M57" s="81">
        <v>3.4804192390452333</v>
      </c>
      <c r="N57" s="81">
        <v>2.3201927542601606</v>
      </c>
      <c r="O57" s="81">
        <v>1.1938522477451561</v>
      </c>
      <c r="P57" s="81">
        <v>4.3334207355661514</v>
      </c>
      <c r="Q57" s="81">
        <v>0.14383796429628287</v>
      </c>
      <c r="R57" s="81">
        <v>5.9034574816689229</v>
      </c>
      <c r="S57" s="81">
        <v>6.9819387582E-2</v>
      </c>
      <c r="T57" s="82"/>
      <c r="U57" s="81">
        <v>21576</v>
      </c>
      <c r="V57" s="81">
        <v>168</v>
      </c>
      <c r="W57" s="81">
        <v>0</v>
      </c>
      <c r="X57" s="81">
        <v>779</v>
      </c>
      <c r="Y57" s="81">
        <v>873</v>
      </c>
      <c r="Z57" s="81">
        <v>687</v>
      </c>
      <c r="AA57" s="81">
        <v>863</v>
      </c>
      <c r="AB57" s="81">
        <v>1938</v>
      </c>
      <c r="AC57" s="81">
        <v>981704</v>
      </c>
      <c r="AD57" s="81">
        <v>6.9819387582E-2</v>
      </c>
      <c r="AE57" s="82"/>
      <c r="AF57" s="81">
        <v>201933.73767123712</v>
      </c>
      <c r="AG57" s="81">
        <v>310769.29135653278</v>
      </c>
      <c r="AH57" s="81">
        <v>0</v>
      </c>
      <c r="AI57" s="81">
        <v>4779537.6092218133</v>
      </c>
      <c r="AJ57" s="81">
        <v>3224186.9085857216</v>
      </c>
      <c r="AK57" s="81">
        <v>0</v>
      </c>
      <c r="AL57" s="81">
        <v>0</v>
      </c>
      <c r="AM57" s="81">
        <v>266058.44004939299</v>
      </c>
      <c r="AN57" s="81">
        <v>0</v>
      </c>
      <c r="AO57" s="81">
        <v>0</v>
      </c>
      <c r="AP57" s="82"/>
      <c r="AQ57" s="81">
        <v>4</v>
      </c>
      <c r="AR57" s="81">
        <v>0</v>
      </c>
      <c r="AS57" s="81">
        <v>0</v>
      </c>
      <c r="AT57" s="81">
        <v>0</v>
      </c>
      <c r="AU57" s="81">
        <v>0</v>
      </c>
      <c r="AV57" s="81">
        <v>0</v>
      </c>
      <c r="AW57" s="81" t="s">
        <v>564</v>
      </c>
      <c r="AX57" s="82"/>
      <c r="AY57" s="81">
        <v>16.600000000000001</v>
      </c>
      <c r="AZ57" s="81">
        <v>0</v>
      </c>
      <c r="BA57" s="81">
        <v>0</v>
      </c>
      <c r="BB57" s="81">
        <v>0</v>
      </c>
      <c r="BC57" s="81">
        <v>0</v>
      </c>
      <c r="BD57" s="81">
        <v>0</v>
      </c>
      <c r="BE57" s="81" t="s">
        <v>564</v>
      </c>
      <c r="BF57" s="82"/>
      <c r="BG57" s="81">
        <v>0</v>
      </c>
      <c r="BH57" s="81">
        <v>0</v>
      </c>
      <c r="BI57" s="81">
        <v>0</v>
      </c>
      <c r="BJ57" s="81">
        <v>0.4</v>
      </c>
      <c r="BK57" s="81">
        <v>0</v>
      </c>
      <c r="BL57" s="81">
        <v>0</v>
      </c>
      <c r="BM57" s="82"/>
      <c r="BN57" s="81">
        <v>0</v>
      </c>
      <c r="BO57" s="81">
        <v>0</v>
      </c>
      <c r="BP57" s="81">
        <v>0</v>
      </c>
      <c r="BQ57" s="81">
        <v>1</v>
      </c>
      <c r="BR57" s="81">
        <v>0</v>
      </c>
      <c r="BS57" s="81">
        <v>0</v>
      </c>
      <c r="BT57"/>
      <c r="BU57" s="80">
        <v>0.4</v>
      </c>
      <c r="BV57" s="80">
        <v>0</v>
      </c>
      <c r="BW57" s="80">
        <v>0</v>
      </c>
      <c r="BX57" s="80">
        <v>0</v>
      </c>
      <c r="BY57" s="80">
        <v>0</v>
      </c>
      <c r="BZ57" s="80">
        <v>0</v>
      </c>
      <c r="CA57" s="80">
        <v>0</v>
      </c>
      <c r="CB57" s="80">
        <v>0</v>
      </c>
      <c r="CC57" s="80">
        <v>0</v>
      </c>
    </row>
    <row r="58" spans="1:81">
      <c r="A58" s="80" t="s">
        <v>1875</v>
      </c>
      <c r="B58" s="80">
        <v>114</v>
      </c>
      <c r="C58" s="80">
        <v>12</v>
      </c>
      <c r="D58" s="80">
        <v>7</v>
      </c>
      <c r="E58" s="80">
        <v>2015</v>
      </c>
      <c r="F58" s="80" t="s">
        <v>91</v>
      </c>
      <c r="G58" s="80" t="s">
        <v>1863</v>
      </c>
      <c r="H58" s="80" t="s">
        <v>1864</v>
      </c>
      <c r="I58" s="177"/>
      <c r="J58" s="81">
        <v>0</v>
      </c>
      <c r="K58" s="81">
        <v>0.35080136297965697</v>
      </c>
      <c r="L58" s="81">
        <v>0</v>
      </c>
      <c r="M58" s="81">
        <v>3.7029551899175916</v>
      </c>
      <c r="N58" s="81">
        <v>2.341616793433388</v>
      </c>
      <c r="O58" s="81">
        <v>1.2168833913940873</v>
      </c>
      <c r="P58" s="81">
        <v>4.2916026808114909</v>
      </c>
      <c r="Q58" s="81">
        <v>0.14001099398112818</v>
      </c>
      <c r="R58" s="81">
        <v>5.4588543144776294</v>
      </c>
      <c r="S58" s="81">
        <v>0.1197989496</v>
      </c>
      <c r="T58" s="82"/>
      <c r="U58" s="81">
        <v>0</v>
      </c>
      <c r="V58" s="81">
        <v>168</v>
      </c>
      <c r="W58" s="81">
        <v>0</v>
      </c>
      <c r="X58" s="81">
        <v>779</v>
      </c>
      <c r="Y58" s="81">
        <v>885</v>
      </c>
      <c r="Z58" s="81">
        <v>707</v>
      </c>
      <c r="AA58" s="81">
        <v>854</v>
      </c>
      <c r="AB58" s="81">
        <v>1927</v>
      </c>
      <c r="AC58" s="81">
        <v>935117</v>
      </c>
      <c r="AD58" s="81">
        <v>0.1197989496</v>
      </c>
      <c r="AE58" s="82"/>
      <c r="AF58" s="81">
        <v>0</v>
      </c>
      <c r="AG58" s="81">
        <v>290768.51795636374</v>
      </c>
      <c r="AH58" s="81">
        <v>0</v>
      </c>
      <c r="AI58" s="81">
        <v>4557930.0335790282</v>
      </c>
      <c r="AJ58" s="81">
        <v>3341027.7767349104</v>
      </c>
      <c r="AK58" s="81">
        <v>0</v>
      </c>
      <c r="AL58" s="81">
        <v>0</v>
      </c>
      <c r="AM58" s="81">
        <v>264087.26653902483</v>
      </c>
      <c r="AN58" s="81">
        <v>0</v>
      </c>
      <c r="AO58" s="81">
        <v>0</v>
      </c>
      <c r="AP58" s="82"/>
      <c r="AQ58" s="81">
        <v>4</v>
      </c>
      <c r="AR58" s="81">
        <v>0</v>
      </c>
      <c r="AS58" s="81">
        <v>0</v>
      </c>
      <c r="AT58" s="81">
        <v>0</v>
      </c>
      <c r="AU58" s="81">
        <v>0</v>
      </c>
      <c r="AV58" s="81">
        <v>0</v>
      </c>
      <c r="AW58" s="81" t="s">
        <v>564</v>
      </c>
      <c r="AX58" s="82"/>
      <c r="AY58" s="81">
        <v>16.600000000000001</v>
      </c>
      <c r="AZ58" s="81">
        <v>0</v>
      </c>
      <c r="BA58" s="81">
        <v>0</v>
      </c>
      <c r="BB58" s="81">
        <v>0</v>
      </c>
      <c r="BC58" s="81">
        <v>0</v>
      </c>
      <c r="BD58" s="81">
        <v>0</v>
      </c>
      <c r="BE58" s="81" t="s">
        <v>564</v>
      </c>
      <c r="BF58" s="82"/>
      <c r="BG58" s="81">
        <v>0</v>
      </c>
      <c r="BH58" s="81">
        <v>0</v>
      </c>
      <c r="BI58" s="81">
        <v>0</v>
      </c>
      <c r="BJ58" s="81">
        <v>0.53700000000000003</v>
      </c>
      <c r="BK58" s="81">
        <v>0</v>
      </c>
      <c r="BL58" s="81">
        <v>0</v>
      </c>
      <c r="BM58" s="82"/>
      <c r="BN58" s="81">
        <v>0</v>
      </c>
      <c r="BO58" s="81">
        <v>0</v>
      </c>
      <c r="BP58" s="81">
        <v>0</v>
      </c>
      <c r="BQ58" s="81">
        <v>1</v>
      </c>
      <c r="BR58" s="81">
        <v>0</v>
      </c>
      <c r="BS58" s="81">
        <v>0</v>
      </c>
      <c r="BT58"/>
      <c r="BU58" s="80">
        <v>0.53700000000000003</v>
      </c>
      <c r="BV58" s="80">
        <v>0</v>
      </c>
      <c r="BW58" s="80">
        <v>0</v>
      </c>
      <c r="BX58" s="80">
        <v>0</v>
      </c>
      <c r="BY58" s="80">
        <v>0</v>
      </c>
      <c r="BZ58" s="80">
        <v>0</v>
      </c>
      <c r="CA58" s="80">
        <v>0</v>
      </c>
      <c r="CB58" s="80">
        <v>0</v>
      </c>
      <c r="CC58" s="80">
        <v>0</v>
      </c>
    </row>
    <row r="59" spans="1:81">
      <c r="A59" s="80" t="s">
        <v>1876</v>
      </c>
      <c r="B59" s="80">
        <v>115</v>
      </c>
      <c r="C59" s="80">
        <v>13</v>
      </c>
      <c r="D59" s="80">
        <v>7</v>
      </c>
      <c r="E59" s="80">
        <v>2016</v>
      </c>
      <c r="F59" s="80" t="s">
        <v>92</v>
      </c>
      <c r="G59" s="80" t="s">
        <v>1863</v>
      </c>
      <c r="H59" s="80" t="s">
        <v>1864</v>
      </c>
      <c r="I59" s="177"/>
      <c r="J59" s="81">
        <v>0.1486435406277456</v>
      </c>
      <c r="K59" s="81">
        <v>0.36132131435177856</v>
      </c>
      <c r="L59" s="81">
        <v>0</v>
      </c>
      <c r="M59" s="81">
        <v>2.8522301904261309</v>
      </c>
      <c r="N59" s="81">
        <v>2.2487344798247464</v>
      </c>
      <c r="O59" s="81">
        <v>1.2395126501150853</v>
      </c>
      <c r="P59" s="81">
        <v>4.6255032812258037</v>
      </c>
      <c r="Q59" s="81">
        <v>0.13264694830475279</v>
      </c>
      <c r="R59" s="81">
        <v>5.5690980025397989</v>
      </c>
      <c r="S59" s="81">
        <v>0.3192051346</v>
      </c>
      <c r="T59" s="82"/>
      <c r="U59" s="81">
        <v>23412</v>
      </c>
      <c r="V59" s="81">
        <v>168</v>
      </c>
      <c r="W59" s="81">
        <v>0</v>
      </c>
      <c r="X59" s="81">
        <v>779</v>
      </c>
      <c r="Y59" s="81">
        <v>896</v>
      </c>
      <c r="Z59" s="81">
        <v>729</v>
      </c>
      <c r="AA59" s="81">
        <v>952</v>
      </c>
      <c r="AB59" s="81">
        <v>1878</v>
      </c>
      <c r="AC59" s="81">
        <v>951147.11952872761</v>
      </c>
      <c r="AD59" s="81">
        <v>0.3192051346</v>
      </c>
      <c r="AE59" s="82"/>
      <c r="AF59" s="81">
        <v>213881.94301075651</v>
      </c>
      <c r="AG59" s="81">
        <v>285833.16527563031</v>
      </c>
      <c r="AH59" s="81">
        <v>0</v>
      </c>
      <c r="AI59" s="81">
        <v>4406900.8132280326</v>
      </c>
      <c r="AJ59" s="81">
        <v>3245747.3685228019</v>
      </c>
      <c r="AK59" s="81">
        <v>0</v>
      </c>
      <c r="AL59" s="81">
        <v>0</v>
      </c>
      <c r="AM59" s="81">
        <v>257571.97489433861</v>
      </c>
      <c r="AN59" s="81">
        <v>0</v>
      </c>
      <c r="AO59" s="81">
        <v>0</v>
      </c>
      <c r="AP59" s="82"/>
      <c r="AQ59" s="81">
        <v>4</v>
      </c>
      <c r="AR59" s="81">
        <v>0</v>
      </c>
      <c r="AS59" s="81">
        <v>0</v>
      </c>
      <c r="AT59" s="81">
        <v>0</v>
      </c>
      <c r="AU59" s="81">
        <v>0</v>
      </c>
      <c r="AV59" s="81">
        <v>0</v>
      </c>
      <c r="AW59" s="81" t="s">
        <v>564</v>
      </c>
      <c r="AX59" s="82"/>
      <c r="AY59" s="81">
        <v>16.600000000000001</v>
      </c>
      <c r="AZ59" s="81">
        <v>0</v>
      </c>
      <c r="BA59" s="81">
        <v>0</v>
      </c>
      <c r="BB59" s="81">
        <v>0</v>
      </c>
      <c r="BC59" s="81">
        <v>0</v>
      </c>
      <c r="BD59" s="81">
        <v>0</v>
      </c>
      <c r="BE59" s="81" t="s">
        <v>564</v>
      </c>
      <c r="BF59" s="82"/>
      <c r="BG59" s="81">
        <v>0</v>
      </c>
      <c r="BH59" s="81">
        <v>0</v>
      </c>
      <c r="BI59" s="81">
        <v>0</v>
      </c>
      <c r="BJ59" s="81">
        <v>0.45300000000000001</v>
      </c>
      <c r="BK59" s="81">
        <v>0</v>
      </c>
      <c r="BL59" s="81">
        <v>0</v>
      </c>
      <c r="BM59" s="82"/>
      <c r="BN59" s="81">
        <v>0</v>
      </c>
      <c r="BO59" s="81">
        <v>0</v>
      </c>
      <c r="BP59" s="81">
        <v>0</v>
      </c>
      <c r="BQ59" s="81">
        <v>1</v>
      </c>
      <c r="BR59" s="81">
        <v>0</v>
      </c>
      <c r="BS59" s="81">
        <v>0</v>
      </c>
      <c r="BT59"/>
      <c r="BU59" s="80">
        <v>0.45300000000000001</v>
      </c>
      <c r="BV59" s="80">
        <v>0</v>
      </c>
      <c r="BW59" s="80">
        <v>0</v>
      </c>
      <c r="BX59" s="80">
        <v>0</v>
      </c>
      <c r="BY59" s="80">
        <v>0</v>
      </c>
      <c r="BZ59" s="80">
        <v>0</v>
      </c>
      <c r="CA59" s="80">
        <v>0</v>
      </c>
      <c r="CB59" s="80">
        <v>0</v>
      </c>
      <c r="CC59" s="80">
        <v>0</v>
      </c>
    </row>
    <row r="60" spans="1:81">
      <c r="A60" s="80" t="s">
        <v>1877</v>
      </c>
      <c r="B60" s="80">
        <v>116</v>
      </c>
      <c r="C60" s="80">
        <v>14</v>
      </c>
      <c r="D60" s="80">
        <v>7</v>
      </c>
      <c r="E60" s="80">
        <v>2017</v>
      </c>
      <c r="F60" s="80" t="s">
        <v>71</v>
      </c>
      <c r="G60" s="80" t="s">
        <v>1863</v>
      </c>
      <c r="H60" s="80" t="s">
        <v>1864</v>
      </c>
      <c r="I60" s="177"/>
      <c r="J60" s="81">
        <v>0.13045492662933506</v>
      </c>
      <c r="K60" s="81">
        <v>0.36963804865148031</v>
      </c>
      <c r="L60" s="81">
        <v>0</v>
      </c>
      <c r="M60" s="81">
        <v>2.8615078575950688</v>
      </c>
      <c r="N60" s="81">
        <v>2.301825084413347</v>
      </c>
      <c r="O60" s="81">
        <v>1.2510651499527099</v>
      </c>
      <c r="P60" s="81">
        <v>4.5527508766564111</v>
      </c>
      <c r="Q60" s="81">
        <v>0.12936144789116172</v>
      </c>
      <c r="R60" s="81">
        <v>5.5982240252309925</v>
      </c>
      <c r="S60" s="81">
        <v>0.22484121299999996</v>
      </c>
      <c r="T60" s="82"/>
      <c r="U60" s="81">
        <v>22195</v>
      </c>
      <c r="V60" s="81">
        <v>168</v>
      </c>
      <c r="W60" s="81">
        <v>0</v>
      </c>
      <c r="X60" s="81">
        <v>779</v>
      </c>
      <c r="Y60" s="81">
        <v>899</v>
      </c>
      <c r="Z60" s="81">
        <v>748</v>
      </c>
      <c r="AA60" s="81">
        <v>943</v>
      </c>
      <c r="AB60" s="81">
        <v>1894</v>
      </c>
      <c r="AC60" s="81">
        <v>975092.99999999965</v>
      </c>
      <c r="AD60" s="81">
        <v>0.22484121300000001</v>
      </c>
      <c r="AE60" s="82"/>
      <c r="AF60" s="81">
        <v>192891.92535381101</v>
      </c>
      <c r="AG60" s="81">
        <v>298932.30719392892</v>
      </c>
      <c r="AH60" s="81">
        <v>0</v>
      </c>
      <c r="AI60" s="81">
        <v>4612294.8990979558</v>
      </c>
      <c r="AJ60" s="81">
        <v>3324102.37819967</v>
      </c>
      <c r="AK60" s="81">
        <v>0</v>
      </c>
      <c r="AL60" s="81">
        <v>0</v>
      </c>
      <c r="AM60" s="81">
        <v>260172.8748402627</v>
      </c>
      <c r="AN60" s="81">
        <v>0</v>
      </c>
      <c r="AO60" s="81">
        <v>0</v>
      </c>
      <c r="AP60" s="82"/>
      <c r="AQ60" s="81">
        <v>4</v>
      </c>
      <c r="AR60" s="81">
        <v>0</v>
      </c>
      <c r="AS60" s="81">
        <v>0</v>
      </c>
      <c r="AT60" s="81">
        <v>0</v>
      </c>
      <c r="AU60" s="81">
        <v>0</v>
      </c>
      <c r="AV60" s="81">
        <v>0</v>
      </c>
      <c r="AW60" s="81" t="s">
        <v>564</v>
      </c>
      <c r="AX60" s="82"/>
      <c r="AY60" s="81">
        <v>16.600000000000001</v>
      </c>
      <c r="AZ60" s="81">
        <v>0</v>
      </c>
      <c r="BA60" s="81">
        <v>0</v>
      </c>
      <c r="BB60" s="81">
        <v>0</v>
      </c>
      <c r="BC60" s="81">
        <v>0</v>
      </c>
      <c r="BD60" s="81">
        <v>0</v>
      </c>
      <c r="BE60" s="81" t="s">
        <v>564</v>
      </c>
      <c r="BF60" s="82"/>
      <c r="BG60" s="81">
        <v>0</v>
      </c>
      <c r="BH60" s="81">
        <v>0</v>
      </c>
      <c r="BI60" s="81">
        <v>0</v>
      </c>
      <c r="BJ60" s="81">
        <v>0.41799999999999998</v>
      </c>
      <c r="BK60" s="81">
        <v>0</v>
      </c>
      <c r="BL60" s="81">
        <v>0</v>
      </c>
      <c r="BM60" s="82"/>
      <c r="BN60" s="81">
        <v>0</v>
      </c>
      <c r="BO60" s="81">
        <v>0</v>
      </c>
      <c r="BP60" s="81">
        <v>0</v>
      </c>
      <c r="BQ60" s="81">
        <v>1</v>
      </c>
      <c r="BR60" s="81">
        <v>0</v>
      </c>
      <c r="BS60" s="81">
        <v>0</v>
      </c>
      <c r="BT60"/>
      <c r="BU60" s="80">
        <v>0.41799999999999998</v>
      </c>
      <c r="BV60" s="80">
        <v>0</v>
      </c>
      <c r="BW60" s="80">
        <v>0</v>
      </c>
      <c r="BX60" s="80">
        <v>0</v>
      </c>
      <c r="BY60" s="80">
        <v>0</v>
      </c>
      <c r="BZ60" s="80">
        <v>0</v>
      </c>
      <c r="CA60" s="80">
        <v>0</v>
      </c>
      <c r="CB60" s="80">
        <v>0</v>
      </c>
      <c r="CC60" s="80">
        <v>0</v>
      </c>
    </row>
    <row r="61" spans="1:81">
      <c r="A61" s="80" t="s">
        <v>1878</v>
      </c>
      <c r="B61" s="80">
        <v>117</v>
      </c>
      <c r="C61" s="80">
        <v>15</v>
      </c>
      <c r="D61" s="80">
        <v>7</v>
      </c>
      <c r="E61" s="80">
        <v>2018</v>
      </c>
      <c r="F61" s="80" t="s">
        <v>93</v>
      </c>
      <c r="G61" s="80" t="s">
        <v>1863</v>
      </c>
      <c r="H61" s="80" t="s">
        <v>1864</v>
      </c>
      <c r="I61" s="177"/>
      <c r="J61" s="81">
        <v>0</v>
      </c>
      <c r="K61" s="81">
        <v>0.34750496932132913</v>
      </c>
      <c r="L61" s="81">
        <v>0</v>
      </c>
      <c r="M61" s="81">
        <v>2.8396889056611796</v>
      </c>
      <c r="N61" s="81">
        <v>2.2337984163551048</v>
      </c>
      <c r="O61" s="81">
        <v>1.2571005888792375</v>
      </c>
      <c r="P61" s="81">
        <v>4.4644127472877315</v>
      </c>
      <c r="Q61" s="81">
        <v>0.12029441356190364</v>
      </c>
      <c r="R61" s="81">
        <v>4.2530518325622628</v>
      </c>
      <c r="S61" s="81">
        <v>0.13037256791999999</v>
      </c>
      <c r="T61" s="82"/>
      <c r="U61" s="81">
        <v>0</v>
      </c>
      <c r="V61" s="81">
        <v>168</v>
      </c>
      <c r="W61" s="81">
        <v>0</v>
      </c>
      <c r="X61" s="81">
        <v>779</v>
      </c>
      <c r="Y61" s="81">
        <v>917</v>
      </c>
      <c r="Z61" s="81">
        <v>766</v>
      </c>
      <c r="AA61" s="81">
        <v>934</v>
      </c>
      <c r="AB61" s="81">
        <v>1898</v>
      </c>
      <c r="AC61" s="81">
        <v>737889</v>
      </c>
      <c r="AD61" s="81">
        <v>0.13037256791999999</v>
      </c>
      <c r="AE61" s="82"/>
      <c r="AF61" s="81">
        <v>0</v>
      </c>
      <c r="AG61" s="81">
        <v>265131.46440239082</v>
      </c>
      <c r="AH61" s="81">
        <v>0</v>
      </c>
      <c r="AI61" s="81">
        <v>4416762.4712379798</v>
      </c>
      <c r="AJ61" s="81">
        <v>3316698.7777045378</v>
      </c>
      <c r="AK61" s="81">
        <v>0</v>
      </c>
      <c r="AL61" s="81">
        <v>0</v>
      </c>
      <c r="AM61" s="81">
        <v>261261.80813070951</v>
      </c>
      <c r="AN61" s="81">
        <v>0</v>
      </c>
      <c r="AO61" s="81">
        <v>0</v>
      </c>
      <c r="AP61" s="82"/>
      <c r="AQ61" s="81">
        <v>5</v>
      </c>
      <c r="AR61" s="81">
        <v>0</v>
      </c>
      <c r="AS61" s="81">
        <v>0</v>
      </c>
      <c r="AT61" s="81">
        <v>0</v>
      </c>
      <c r="AU61" s="81">
        <v>0</v>
      </c>
      <c r="AV61" s="81">
        <v>0</v>
      </c>
      <c r="AW61" s="81" t="s">
        <v>564</v>
      </c>
      <c r="AX61" s="82"/>
      <c r="AY61" s="81">
        <v>21</v>
      </c>
      <c r="AZ61" s="81">
        <v>0</v>
      </c>
      <c r="BA61" s="81">
        <v>0</v>
      </c>
      <c r="BB61" s="81">
        <v>0</v>
      </c>
      <c r="BC61" s="81">
        <v>0</v>
      </c>
      <c r="BD61" s="81">
        <v>0</v>
      </c>
      <c r="BE61" s="81" t="s">
        <v>564</v>
      </c>
      <c r="BF61" s="82"/>
      <c r="BG61" s="81">
        <v>0</v>
      </c>
      <c r="BH61" s="81">
        <v>0</v>
      </c>
      <c r="BI61" s="81">
        <v>0</v>
      </c>
      <c r="BJ61" s="81">
        <v>0.42699999999999999</v>
      </c>
      <c r="BK61" s="81">
        <v>0</v>
      </c>
      <c r="BL61" s="81">
        <v>0</v>
      </c>
      <c r="BM61" s="82"/>
      <c r="BN61" s="81">
        <v>0</v>
      </c>
      <c r="BO61" s="81">
        <v>0</v>
      </c>
      <c r="BP61" s="81">
        <v>0</v>
      </c>
      <c r="BQ61" s="81">
        <v>1</v>
      </c>
      <c r="BR61" s="81">
        <v>0</v>
      </c>
      <c r="BS61" s="81">
        <v>0</v>
      </c>
      <c r="BT61"/>
      <c r="BU61" s="80">
        <v>0.42699999999999999</v>
      </c>
      <c r="BV61" s="80">
        <v>0</v>
      </c>
      <c r="BW61" s="80">
        <v>0</v>
      </c>
      <c r="BX61" s="80">
        <v>0</v>
      </c>
      <c r="BY61" s="80">
        <v>0</v>
      </c>
      <c r="BZ61" s="80">
        <v>0</v>
      </c>
      <c r="CA61" s="80">
        <v>0</v>
      </c>
      <c r="CB61" s="80">
        <v>0</v>
      </c>
      <c r="CC61" s="80">
        <v>0</v>
      </c>
    </row>
    <row r="62" spans="1:81">
      <c r="A62" s="80" t="s">
        <v>1879</v>
      </c>
      <c r="B62" s="80">
        <v>118</v>
      </c>
      <c r="C62" s="80">
        <v>16</v>
      </c>
      <c r="D62" s="80">
        <v>7</v>
      </c>
      <c r="E62" s="80">
        <v>2019</v>
      </c>
      <c r="F62" s="80" t="s">
        <v>73</v>
      </c>
      <c r="G62" s="80" t="s">
        <v>1863</v>
      </c>
      <c r="H62" s="80" t="s">
        <v>1864</v>
      </c>
      <c r="I62" s="177"/>
      <c r="J62" s="81">
        <v>0</v>
      </c>
      <c r="K62" s="81">
        <v>0.31468709726493943</v>
      </c>
      <c r="L62" s="81">
        <v>0</v>
      </c>
      <c r="M62" s="81">
        <v>2.747525601070433</v>
      </c>
      <c r="N62" s="81">
        <v>2.1173299646707182</v>
      </c>
      <c r="O62" s="81">
        <v>1.22670278539623</v>
      </c>
      <c r="P62" s="81">
        <v>3.939430532263795</v>
      </c>
      <c r="Q62" s="81">
        <v>0.11841916785799918</v>
      </c>
      <c r="R62" s="81">
        <v>5.2108274625720972</v>
      </c>
      <c r="S62" s="81">
        <v>0.19277375400000002</v>
      </c>
      <c r="T62" s="82"/>
      <c r="U62" s="81">
        <v>0</v>
      </c>
      <c r="V62" s="81">
        <v>168</v>
      </c>
      <c r="W62" s="81">
        <v>0</v>
      </c>
      <c r="X62" s="81">
        <v>779</v>
      </c>
      <c r="Y62" s="81">
        <v>928</v>
      </c>
      <c r="Z62" s="81">
        <v>768</v>
      </c>
      <c r="AA62" s="81">
        <v>818</v>
      </c>
      <c r="AB62" s="81">
        <v>1919</v>
      </c>
      <c r="AC62" s="81">
        <v>918867</v>
      </c>
      <c r="AD62" s="81">
        <v>0.19277375399999999</v>
      </c>
      <c r="AE62" s="82"/>
      <c r="AF62" s="81">
        <v>0</v>
      </c>
      <c r="AG62" s="81">
        <v>255727.953938953</v>
      </c>
      <c r="AH62" s="81">
        <v>0</v>
      </c>
      <c r="AI62" s="81">
        <v>4459491.7678015288</v>
      </c>
      <c r="AJ62" s="81">
        <v>3153300.8752232958</v>
      </c>
      <c r="AK62" s="81">
        <v>0</v>
      </c>
      <c r="AL62" s="81">
        <v>0</v>
      </c>
      <c r="AM62" s="81">
        <v>261353.35377573449</v>
      </c>
      <c r="AN62" s="81">
        <v>0</v>
      </c>
      <c r="AO62" s="81">
        <v>0</v>
      </c>
      <c r="AP62" s="82"/>
      <c r="AQ62" s="81">
        <v>5</v>
      </c>
      <c r="AR62" s="81">
        <v>0</v>
      </c>
      <c r="AS62" s="81">
        <v>0</v>
      </c>
      <c r="AT62" s="81">
        <v>0</v>
      </c>
      <c r="AU62" s="81">
        <v>0</v>
      </c>
      <c r="AV62" s="81">
        <v>0</v>
      </c>
      <c r="AW62" s="81" t="s">
        <v>564</v>
      </c>
      <c r="AX62" s="82"/>
      <c r="AY62" s="81">
        <v>20.6</v>
      </c>
      <c r="AZ62" s="81">
        <v>0</v>
      </c>
      <c r="BA62" s="81">
        <v>0</v>
      </c>
      <c r="BB62" s="81">
        <v>0</v>
      </c>
      <c r="BC62" s="81">
        <v>0</v>
      </c>
      <c r="BD62" s="81">
        <v>0</v>
      </c>
      <c r="BE62" s="81" t="s">
        <v>564</v>
      </c>
      <c r="BF62" s="82"/>
      <c r="BG62" s="81">
        <v>0</v>
      </c>
      <c r="BH62" s="81">
        <v>0</v>
      </c>
      <c r="BI62" s="81">
        <v>0</v>
      </c>
      <c r="BJ62" s="81">
        <v>0.376</v>
      </c>
      <c r="BK62" s="81">
        <v>0</v>
      </c>
      <c r="BL62" s="81">
        <v>0</v>
      </c>
      <c r="BM62" s="82"/>
      <c r="BN62" s="81">
        <v>0</v>
      </c>
      <c r="BO62" s="81">
        <v>0</v>
      </c>
      <c r="BP62" s="81">
        <v>0</v>
      </c>
      <c r="BQ62" s="81">
        <v>1</v>
      </c>
      <c r="BR62" s="81">
        <v>0</v>
      </c>
      <c r="BS62" s="81">
        <v>0</v>
      </c>
      <c r="BT62"/>
      <c r="BU62" s="80">
        <v>0.376</v>
      </c>
      <c r="BV62" s="80">
        <v>0</v>
      </c>
      <c r="BW62" s="80">
        <v>0</v>
      </c>
      <c r="BX62" s="80">
        <v>0</v>
      </c>
      <c r="BY62" s="80">
        <v>0</v>
      </c>
      <c r="BZ62" s="80">
        <v>0</v>
      </c>
      <c r="CA62" s="80">
        <v>0</v>
      </c>
      <c r="CB62" s="80">
        <v>0</v>
      </c>
      <c r="CC62" s="80">
        <v>0</v>
      </c>
    </row>
    <row r="63" spans="1:81">
      <c r="A63" s="80" t="s">
        <v>1880</v>
      </c>
      <c r="B63" s="80">
        <v>119</v>
      </c>
      <c r="C63" s="80">
        <v>17</v>
      </c>
      <c r="D63" s="80">
        <v>7</v>
      </c>
      <c r="E63" s="80">
        <v>2020</v>
      </c>
      <c r="F63" s="80" t="s">
        <v>218</v>
      </c>
      <c r="G63" s="80" t="s">
        <v>1863</v>
      </c>
      <c r="H63" s="80" t="s">
        <v>1864</v>
      </c>
      <c r="I63" s="177"/>
      <c r="J63" s="81">
        <v>0</v>
      </c>
      <c r="K63" s="81">
        <v>0.28345145496965435</v>
      </c>
      <c r="L63" s="81">
        <v>0</v>
      </c>
      <c r="M63" s="81">
        <v>2.5178989699689267</v>
      </c>
      <c r="N63" s="81">
        <v>2.1141763188923806</v>
      </c>
      <c r="O63" s="81">
        <v>1.101354464041578</v>
      </c>
      <c r="P63" s="81">
        <v>4.0912769031587315</v>
      </c>
      <c r="Q63" s="81">
        <v>0.11126350377549772</v>
      </c>
      <c r="R63" s="81">
        <v>5.513422255661105</v>
      </c>
      <c r="S63" s="81">
        <v>0.41742297</v>
      </c>
      <c r="T63" s="82"/>
      <c r="U63" s="81">
        <v>0</v>
      </c>
      <c r="V63" s="81">
        <v>150</v>
      </c>
      <c r="W63" s="81">
        <v>0</v>
      </c>
      <c r="X63" s="81">
        <v>818</v>
      </c>
      <c r="Y63" s="81">
        <v>922</v>
      </c>
      <c r="Z63" s="81">
        <v>787</v>
      </c>
      <c r="AA63" s="81">
        <v>923</v>
      </c>
      <c r="AB63" s="81">
        <v>1887</v>
      </c>
      <c r="AC63" s="81">
        <v>977297.99999999988</v>
      </c>
      <c r="AD63" s="81">
        <v>0.41742297</v>
      </c>
      <c r="AE63" s="82"/>
      <c r="AF63" s="81">
        <v>0</v>
      </c>
      <c r="AG63" s="81">
        <v>216858.83733962633</v>
      </c>
      <c r="AH63" s="81">
        <v>0</v>
      </c>
      <c r="AI63" s="81">
        <v>4150201.8416465479</v>
      </c>
      <c r="AJ63" s="81">
        <v>3140045.9521992379</v>
      </c>
      <c r="AK63" s="81"/>
      <c r="AL63" s="81"/>
      <c r="AM63" s="81">
        <v>246274.46500726813</v>
      </c>
      <c r="AN63" s="81"/>
      <c r="AO63" s="81"/>
      <c r="AP63" s="82"/>
      <c r="AQ63" s="81">
        <v>5</v>
      </c>
      <c r="AR63" s="81">
        <v>0</v>
      </c>
      <c r="AS63" s="81">
        <v>0</v>
      </c>
      <c r="AT63" s="81">
        <v>0</v>
      </c>
      <c r="AU63" s="81">
        <v>0</v>
      </c>
      <c r="AV63" s="81">
        <v>0</v>
      </c>
      <c r="AW63" s="81">
        <v>0</v>
      </c>
      <c r="AX63" s="82"/>
      <c r="AY63" s="81">
        <v>20.6</v>
      </c>
      <c r="AZ63" s="81">
        <v>0</v>
      </c>
      <c r="BA63" s="81">
        <v>0</v>
      </c>
      <c r="BB63" s="81">
        <v>0</v>
      </c>
      <c r="BC63" s="81">
        <v>0</v>
      </c>
      <c r="BD63" s="81">
        <v>0</v>
      </c>
      <c r="BE63" s="81">
        <v>0</v>
      </c>
      <c r="BF63" s="82"/>
      <c r="BG63" s="81">
        <v>0</v>
      </c>
      <c r="BH63" s="81">
        <v>0</v>
      </c>
      <c r="BI63" s="81">
        <v>0</v>
      </c>
      <c r="BJ63" s="81">
        <v>0.443</v>
      </c>
      <c r="BK63" s="81">
        <v>0</v>
      </c>
      <c r="BL63" s="81">
        <v>0</v>
      </c>
      <c r="BM63" s="82"/>
      <c r="BN63" s="81">
        <v>0</v>
      </c>
      <c r="BO63" s="81">
        <v>0</v>
      </c>
      <c r="BP63" s="81">
        <v>0</v>
      </c>
      <c r="BQ63" s="81">
        <v>1</v>
      </c>
      <c r="BR63" s="81">
        <v>0</v>
      </c>
      <c r="BS63" s="81">
        <v>0</v>
      </c>
      <c r="BT63"/>
      <c r="BU63" s="80">
        <v>0.443</v>
      </c>
      <c r="BV63" s="80">
        <v>0</v>
      </c>
      <c r="BW63" s="80">
        <v>0</v>
      </c>
      <c r="BX63" s="80">
        <v>0</v>
      </c>
      <c r="BY63" s="80">
        <v>0</v>
      </c>
      <c r="BZ63" s="80">
        <v>0</v>
      </c>
      <c r="CA63" s="80">
        <v>0</v>
      </c>
      <c r="CB63" s="80">
        <v>0</v>
      </c>
      <c r="CC63" s="80">
        <v>0</v>
      </c>
    </row>
    <row r="64" spans="1:81">
      <c r="A64" s="80" t="s">
        <v>1881</v>
      </c>
      <c r="B64" s="80">
        <v>119</v>
      </c>
      <c r="C64" s="80">
        <v>18</v>
      </c>
      <c r="D64" s="80">
        <v>7</v>
      </c>
      <c r="E64" s="80">
        <v>2021</v>
      </c>
      <c r="F64" s="80" t="s">
        <v>75</v>
      </c>
      <c r="G64" s="174" t="s">
        <v>1863</v>
      </c>
      <c r="H64" s="80" t="s">
        <v>1864</v>
      </c>
      <c r="I64" s="177"/>
      <c r="J64" s="81">
        <v>0</v>
      </c>
      <c r="K64" s="81">
        <v>0.32465002408261318</v>
      </c>
      <c r="L64" s="81">
        <v>0</v>
      </c>
      <c r="M64" s="81">
        <v>2.7447419539283491</v>
      </c>
      <c r="N64" s="81">
        <v>2.0433238120867636</v>
      </c>
      <c r="O64" s="81">
        <v>1.0614484483060487</v>
      </c>
      <c r="P64" s="81">
        <v>4.0953080125143346</v>
      </c>
      <c r="Q64" s="81">
        <v>0.11200204827494591</v>
      </c>
      <c r="R64" s="81">
        <v>5.9643131714050543</v>
      </c>
      <c r="S64" s="81">
        <v>0.42423633900000002</v>
      </c>
      <c r="T64" s="82"/>
      <c r="U64" s="81">
        <v>0</v>
      </c>
      <c r="V64" s="81">
        <v>150</v>
      </c>
      <c r="W64" s="81">
        <v>0</v>
      </c>
      <c r="X64" s="81">
        <v>818</v>
      </c>
      <c r="Y64" s="81">
        <v>930</v>
      </c>
      <c r="Z64" s="81">
        <v>781</v>
      </c>
      <c r="AA64" s="81">
        <v>901</v>
      </c>
      <c r="AB64" s="81">
        <v>1877</v>
      </c>
      <c r="AC64" s="81">
        <v>1024727</v>
      </c>
      <c r="AD64" s="81">
        <v>0.42423633900000002</v>
      </c>
      <c r="AE64" s="82"/>
      <c r="AF64" s="81">
        <v>0</v>
      </c>
      <c r="AG64" s="81">
        <v>248908.17684011304</v>
      </c>
      <c r="AH64" s="81">
        <v>0</v>
      </c>
      <c r="AI64" s="81">
        <v>4471653.0585974753</v>
      </c>
      <c r="AJ64" s="81">
        <v>2949899.8279725239</v>
      </c>
      <c r="AK64" s="81">
        <v>0</v>
      </c>
      <c r="AL64" s="81">
        <v>0</v>
      </c>
      <c r="AM64" s="81">
        <v>246382.31741524607</v>
      </c>
      <c r="AN64" s="81">
        <v>0</v>
      </c>
      <c r="AO64" s="81">
        <v>0</v>
      </c>
      <c r="AP64" s="82"/>
      <c r="AQ64" s="81">
        <v>5</v>
      </c>
      <c r="AR64" s="81">
        <v>0</v>
      </c>
      <c r="AS64" s="81">
        <v>0</v>
      </c>
      <c r="AT64" s="81">
        <v>0</v>
      </c>
      <c r="AU64" s="81">
        <v>0</v>
      </c>
      <c r="AV64" s="81">
        <v>0</v>
      </c>
      <c r="AW64" s="81"/>
      <c r="AX64" s="82"/>
      <c r="AY64" s="81">
        <v>20.6</v>
      </c>
      <c r="AZ64" s="81">
        <v>0</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1882</v>
      </c>
      <c r="B65" s="80">
        <v>119</v>
      </c>
      <c r="C65" s="80">
        <v>19</v>
      </c>
      <c r="D65" s="80">
        <v>7</v>
      </c>
      <c r="E65" s="80">
        <v>2022</v>
      </c>
      <c r="F65" s="80" t="s">
        <v>568</v>
      </c>
      <c r="G65" s="174" t="s">
        <v>1863</v>
      </c>
      <c r="H65" s="80" t="s">
        <v>1864</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5</v>
      </c>
      <c r="AR65" s="81">
        <v>0</v>
      </c>
      <c r="AS65" s="81">
        <v>0</v>
      </c>
      <c r="AT65" s="81">
        <v>0</v>
      </c>
      <c r="AU65" s="81">
        <v>0</v>
      </c>
      <c r="AV65" s="81">
        <v>0</v>
      </c>
      <c r="AW65" s="81"/>
      <c r="AX65" s="82"/>
      <c r="AY65" s="81">
        <v>20.6</v>
      </c>
      <c r="AZ65" s="81">
        <v>0</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1883</v>
      </c>
      <c r="B66" s="80">
        <v>69</v>
      </c>
      <c r="C66" s="80">
        <v>1</v>
      </c>
      <c r="D66" s="80">
        <v>5</v>
      </c>
      <c r="E66" s="80">
        <v>1990</v>
      </c>
      <c r="F66" s="80" t="s">
        <v>562</v>
      </c>
      <c r="G66" s="80" t="s">
        <v>1884</v>
      </c>
      <c r="H66" s="80" t="s">
        <v>1885</v>
      </c>
      <c r="I66" s="177"/>
      <c r="J66" s="81">
        <v>6.1294771076992269</v>
      </c>
      <c r="K66" s="81">
        <v>0.63996440298807367</v>
      </c>
      <c r="L66" s="81">
        <v>6.5523843710300849</v>
      </c>
      <c r="M66" s="81">
        <v>1.8006350366307569</v>
      </c>
      <c r="N66" s="81">
        <v>2.4971957494746926</v>
      </c>
      <c r="O66" s="81">
        <v>1.1062170293789046</v>
      </c>
      <c r="P66" s="81">
        <v>2.2980828105902504</v>
      </c>
      <c r="Q66" s="81">
        <v>0.20127362600921234</v>
      </c>
      <c r="R66" s="81">
        <v>11.259588532910731</v>
      </c>
      <c r="S66" s="81">
        <v>0.19836358574613841</v>
      </c>
      <c r="T66" s="82"/>
      <c r="U66" s="81">
        <v>48014</v>
      </c>
      <c r="V66" s="81">
        <v>130</v>
      </c>
      <c r="W66" s="81">
        <v>79</v>
      </c>
      <c r="X66" s="81">
        <v>699</v>
      </c>
      <c r="Y66" s="81">
        <v>970</v>
      </c>
      <c r="Z66" s="81">
        <v>455</v>
      </c>
      <c r="AA66" s="81">
        <v>558</v>
      </c>
      <c r="AB66" s="81">
        <v>3268</v>
      </c>
      <c r="AC66" s="81">
        <v>1950181</v>
      </c>
      <c r="AD66" s="81">
        <v>0.19836358574613841</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1886</v>
      </c>
      <c r="B67" s="80">
        <v>70</v>
      </c>
      <c r="C67" s="80">
        <v>2</v>
      </c>
      <c r="D67" s="80">
        <v>5</v>
      </c>
      <c r="E67" s="80">
        <v>2005</v>
      </c>
      <c r="F67" s="80" t="s">
        <v>565</v>
      </c>
      <c r="G67" s="80" t="s">
        <v>1884</v>
      </c>
      <c r="H67" s="80" t="s">
        <v>1885</v>
      </c>
      <c r="I67" s="177"/>
      <c r="J67" s="81">
        <v>0.6656799116314287</v>
      </c>
      <c r="K67" s="81">
        <v>0.32819594284487658</v>
      </c>
      <c r="L67" s="81">
        <v>2.8383643464793478</v>
      </c>
      <c r="M67" s="81">
        <v>1.7213123343348526</v>
      </c>
      <c r="N67" s="81">
        <v>2.8545391611945274</v>
      </c>
      <c r="O67" s="81">
        <v>2.1493129399355957</v>
      </c>
      <c r="P67" s="81">
        <v>2.7808509199429241</v>
      </c>
      <c r="Q67" s="81">
        <v>0.15795058655764907</v>
      </c>
      <c r="R67" s="81">
        <v>5.005002165687146</v>
      </c>
      <c r="S67" s="81">
        <v>0.26295449599999998</v>
      </c>
      <c r="T67" s="82"/>
      <c r="U67" s="81">
        <v>11217</v>
      </c>
      <c r="V67" s="81">
        <v>94</v>
      </c>
      <c r="W67" s="81">
        <v>31</v>
      </c>
      <c r="X67" s="81">
        <v>368</v>
      </c>
      <c r="Y67" s="81">
        <v>960</v>
      </c>
      <c r="Z67" s="81">
        <v>1023</v>
      </c>
      <c r="AA67" s="81">
        <v>553</v>
      </c>
      <c r="AB67" s="81">
        <v>2681</v>
      </c>
      <c r="AC67" s="81">
        <v>885031</v>
      </c>
      <c r="AD67" s="81">
        <v>0.26295449599999998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1887</v>
      </c>
      <c r="B68" s="80">
        <v>71</v>
      </c>
      <c r="C68" s="80">
        <v>3</v>
      </c>
      <c r="D68" s="80">
        <v>5</v>
      </c>
      <c r="E68" s="80">
        <v>2006</v>
      </c>
      <c r="F68" s="80" t="s">
        <v>566</v>
      </c>
      <c r="G68" s="80" t="s">
        <v>1884</v>
      </c>
      <c r="H68" s="80" t="s">
        <v>1885</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1888</v>
      </c>
      <c r="B69" s="80">
        <v>72</v>
      </c>
      <c r="C69" s="80">
        <v>4</v>
      </c>
      <c r="D69" s="80">
        <v>5</v>
      </c>
      <c r="E69" s="80">
        <v>2007</v>
      </c>
      <c r="F69" s="80" t="s">
        <v>567</v>
      </c>
      <c r="G69" s="80" t="s">
        <v>1884</v>
      </c>
      <c r="H69" s="80" t="s">
        <v>1885</v>
      </c>
      <c r="I69" s="177"/>
      <c r="J69" s="81">
        <v>1.2570578280871916</v>
      </c>
      <c r="K69" s="81">
        <v>0.2273373644335123</v>
      </c>
      <c r="L69" s="81">
        <v>2.727012841564338</v>
      </c>
      <c r="M69" s="81">
        <v>2.1106256248034145</v>
      </c>
      <c r="N69" s="81">
        <v>2.7697527481018822</v>
      </c>
      <c r="O69" s="81">
        <v>2.1483806266004097</v>
      </c>
      <c r="P69" s="81">
        <v>2.7217652517366888</v>
      </c>
      <c r="Q69" s="81">
        <v>0.15880810547290256</v>
      </c>
      <c r="R69" s="81">
        <v>5.0660302139775286</v>
      </c>
      <c r="S69" s="81">
        <v>0.20739951648000005</v>
      </c>
      <c r="T69" s="82"/>
      <c r="U69" s="81">
        <v>24472</v>
      </c>
      <c r="V69" s="81">
        <v>79</v>
      </c>
      <c r="W69" s="81">
        <v>35</v>
      </c>
      <c r="X69" s="81">
        <v>537</v>
      </c>
      <c r="Y69" s="81">
        <v>947</v>
      </c>
      <c r="Z69" s="81">
        <v>1063</v>
      </c>
      <c r="AA69" s="81">
        <v>533</v>
      </c>
      <c r="AB69" s="81">
        <v>2553</v>
      </c>
      <c r="AC69" s="81">
        <v>921526</v>
      </c>
      <c r="AD69" s="81">
        <v>0.20739951648000005</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1889</v>
      </c>
      <c r="B70" s="80">
        <v>73</v>
      </c>
      <c r="C70" s="80">
        <v>5</v>
      </c>
      <c r="D70" s="80">
        <v>5</v>
      </c>
      <c r="E70" s="80">
        <v>2008</v>
      </c>
      <c r="F70" s="80" t="s">
        <v>84</v>
      </c>
      <c r="G70" s="80" t="s">
        <v>1884</v>
      </c>
      <c r="H70" s="80" t="s">
        <v>1885</v>
      </c>
      <c r="I70" s="177"/>
      <c r="J70" s="81">
        <v>0.36759320541436735</v>
      </c>
      <c r="K70" s="81">
        <v>0.21350196341247041</v>
      </c>
      <c r="L70" s="81">
        <v>2.3442389755037283</v>
      </c>
      <c r="M70" s="81">
        <v>2.2570955445252721</v>
      </c>
      <c r="N70" s="81">
        <v>2.5193983486079987</v>
      </c>
      <c r="O70" s="81">
        <v>2.1145835345346788</v>
      </c>
      <c r="P70" s="81">
        <v>2.5860456706539288</v>
      </c>
      <c r="Q70" s="81">
        <v>0.15415997020923292</v>
      </c>
      <c r="R70" s="81">
        <v>4.7105601527821745</v>
      </c>
      <c r="S70" s="81">
        <v>0.62678353681999999</v>
      </c>
      <c r="T70" s="82"/>
      <c r="U70" s="81">
        <v>8210</v>
      </c>
      <c r="V70" s="81">
        <v>79</v>
      </c>
      <c r="W70" s="81">
        <v>35</v>
      </c>
      <c r="X70" s="81">
        <v>537</v>
      </c>
      <c r="Y70" s="81">
        <v>947</v>
      </c>
      <c r="Z70" s="81">
        <v>1083</v>
      </c>
      <c r="AA70" s="81">
        <v>507</v>
      </c>
      <c r="AB70" s="81">
        <v>2519</v>
      </c>
      <c r="AC70" s="81">
        <v>889760</v>
      </c>
      <c r="AD70" s="81">
        <v>0.62678353681999999</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1890</v>
      </c>
      <c r="B71" s="80">
        <v>74</v>
      </c>
      <c r="C71" s="80">
        <v>6</v>
      </c>
      <c r="D71" s="80">
        <v>5</v>
      </c>
      <c r="E71" s="80">
        <v>2009</v>
      </c>
      <c r="F71" s="80" t="s">
        <v>85</v>
      </c>
      <c r="G71" s="80" t="s">
        <v>1884</v>
      </c>
      <c r="H71" s="80" t="s">
        <v>1885</v>
      </c>
      <c r="I71" s="177"/>
      <c r="J71" s="81">
        <v>0.51371535791350764</v>
      </c>
      <c r="K71" s="81">
        <v>0.16163623580351993</v>
      </c>
      <c r="L71" s="81">
        <v>1.429920888296081</v>
      </c>
      <c r="M71" s="81">
        <v>2.2681483531365525</v>
      </c>
      <c r="N71" s="81">
        <v>2.3573480802210929</v>
      </c>
      <c r="O71" s="81">
        <v>2.1502422992938417</v>
      </c>
      <c r="P71" s="81">
        <v>2.3947962153786646</v>
      </c>
      <c r="Q71" s="81">
        <v>0.14277233504381584</v>
      </c>
      <c r="R71" s="81">
        <v>4.738978761880877</v>
      </c>
      <c r="S71" s="81">
        <v>0.34087562020000006</v>
      </c>
      <c r="T71" s="82"/>
      <c r="U71" s="81">
        <v>8150</v>
      </c>
      <c r="V71" s="81">
        <v>52</v>
      </c>
      <c r="W71" s="81">
        <v>38</v>
      </c>
      <c r="X71" s="81">
        <v>586</v>
      </c>
      <c r="Y71" s="81">
        <v>939</v>
      </c>
      <c r="Z71" s="81">
        <v>1087</v>
      </c>
      <c r="AA71" s="81">
        <v>482</v>
      </c>
      <c r="AB71" s="81">
        <v>2449</v>
      </c>
      <c r="AC71" s="81">
        <v>873269</v>
      </c>
      <c r="AD71" s="81">
        <v>0.34087562020000006</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0</v>
      </c>
      <c r="BJ71" s="81">
        <v>0</v>
      </c>
      <c r="BK71" s="81">
        <v>0</v>
      </c>
      <c r="BL71" s="81">
        <v>0</v>
      </c>
      <c r="BM71" s="82"/>
      <c r="BN71" s="81">
        <v>0</v>
      </c>
      <c r="BO71" s="81">
        <v>0</v>
      </c>
      <c r="BP71" s="81">
        <v>0</v>
      </c>
      <c r="BQ71" s="81">
        <v>0</v>
      </c>
      <c r="BR71" s="81">
        <v>0</v>
      </c>
      <c r="BS71" s="81">
        <v>0</v>
      </c>
      <c r="BT71"/>
      <c r="BU71" s="80"/>
      <c r="BV71" s="80"/>
      <c r="BW71" s="80"/>
      <c r="BX71" s="80"/>
      <c r="BY71" s="80"/>
      <c r="BZ71" s="80"/>
      <c r="CA71" s="80"/>
      <c r="CB71" s="80"/>
      <c r="CC71" s="80"/>
    </row>
    <row r="72" spans="1:81">
      <c r="A72" s="80" t="s">
        <v>1891</v>
      </c>
      <c r="B72" s="80">
        <v>75</v>
      </c>
      <c r="C72" s="80">
        <v>7</v>
      </c>
      <c r="D72" s="80">
        <v>5</v>
      </c>
      <c r="E72" s="80">
        <v>2010</v>
      </c>
      <c r="F72" s="80" t="s">
        <v>86</v>
      </c>
      <c r="G72" s="80" t="s">
        <v>1884</v>
      </c>
      <c r="H72" s="80" t="s">
        <v>1885</v>
      </c>
      <c r="I72" s="177"/>
      <c r="J72" s="81">
        <v>0.41639532552171593</v>
      </c>
      <c r="K72" s="81">
        <v>0.13352751165621105</v>
      </c>
      <c r="L72" s="81">
        <v>1.2871682182969075</v>
      </c>
      <c r="M72" s="81">
        <v>2.438039937339441</v>
      </c>
      <c r="N72" s="81">
        <v>3.0986347634403466</v>
      </c>
      <c r="O72" s="81">
        <v>2.1737696718212516</v>
      </c>
      <c r="P72" s="81">
        <v>2.3236463592376935</v>
      </c>
      <c r="Q72" s="81">
        <v>0.14626242168752915</v>
      </c>
      <c r="R72" s="81">
        <v>4.996651009194399</v>
      </c>
      <c r="S72" s="81">
        <v>0.13212479105999997</v>
      </c>
      <c r="T72" s="82"/>
      <c r="U72" s="81">
        <v>7597</v>
      </c>
      <c r="V72" s="81">
        <v>52</v>
      </c>
      <c r="W72" s="81">
        <v>38</v>
      </c>
      <c r="X72" s="81">
        <v>586</v>
      </c>
      <c r="Y72" s="81">
        <v>932</v>
      </c>
      <c r="Z72" s="81">
        <v>1104</v>
      </c>
      <c r="AA72" s="81">
        <v>456</v>
      </c>
      <c r="AB72" s="81">
        <v>2404</v>
      </c>
      <c r="AC72" s="81">
        <v>872558</v>
      </c>
      <c r="AD72" s="81">
        <v>0.13212479105999997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0</v>
      </c>
      <c r="BJ72" s="81">
        <v>0</v>
      </c>
      <c r="BK72" s="81">
        <v>0</v>
      </c>
      <c r="BL72" s="81">
        <v>0</v>
      </c>
      <c r="BM72" s="82"/>
      <c r="BN72" s="81">
        <v>0</v>
      </c>
      <c r="BO72" s="81">
        <v>0</v>
      </c>
      <c r="BP72" s="81">
        <v>0</v>
      </c>
      <c r="BQ72" s="81">
        <v>0</v>
      </c>
      <c r="BR72" s="81">
        <v>0</v>
      </c>
      <c r="BS72" s="81">
        <v>0</v>
      </c>
      <c r="BT72"/>
      <c r="BU72" s="80">
        <v>0</v>
      </c>
      <c r="BV72" s="80">
        <v>0</v>
      </c>
      <c r="BW72" s="80">
        <v>0</v>
      </c>
      <c r="BX72" s="80">
        <v>0</v>
      </c>
      <c r="BY72" s="80">
        <v>0</v>
      </c>
      <c r="BZ72" s="80">
        <v>0</v>
      </c>
      <c r="CA72" s="80">
        <v>0</v>
      </c>
      <c r="CB72" s="80">
        <v>0</v>
      </c>
      <c r="CC72" s="80">
        <v>0</v>
      </c>
    </row>
    <row r="73" spans="1:81">
      <c r="A73" s="80" t="s">
        <v>1892</v>
      </c>
      <c r="B73" s="80">
        <v>76</v>
      </c>
      <c r="C73" s="80">
        <v>8</v>
      </c>
      <c r="D73" s="80">
        <v>5</v>
      </c>
      <c r="E73" s="80">
        <v>2011</v>
      </c>
      <c r="F73" s="80" t="s">
        <v>87</v>
      </c>
      <c r="G73" s="80" t="s">
        <v>1884</v>
      </c>
      <c r="H73" s="80" t="s">
        <v>1885</v>
      </c>
      <c r="I73" s="177"/>
      <c r="J73" s="81">
        <v>0.5015363396898993</v>
      </c>
      <c r="K73" s="81">
        <v>0.2046823810615476</v>
      </c>
      <c r="L73" s="81">
        <v>1.7390934435378858</v>
      </c>
      <c r="M73" s="81">
        <v>3.0494095732542128</v>
      </c>
      <c r="N73" s="81">
        <v>3.7929653076477119</v>
      </c>
      <c r="O73" s="81">
        <v>2.1641640897390566</v>
      </c>
      <c r="P73" s="81">
        <v>2.2416512400150679</v>
      </c>
      <c r="Q73" s="81">
        <v>0.1645681504832131</v>
      </c>
      <c r="R73" s="81">
        <v>4.9785145979260337</v>
      </c>
      <c r="S73" s="81">
        <v>0.14863139239999998</v>
      </c>
      <c r="T73" s="82"/>
      <c r="U73" s="81">
        <v>8696</v>
      </c>
      <c r="V73" s="81">
        <v>52</v>
      </c>
      <c r="W73" s="81">
        <v>38</v>
      </c>
      <c r="X73" s="81">
        <v>586</v>
      </c>
      <c r="Y73" s="81">
        <v>925</v>
      </c>
      <c r="Z73" s="81">
        <v>1123</v>
      </c>
      <c r="AA73" s="81">
        <v>453</v>
      </c>
      <c r="AB73" s="81">
        <v>2345</v>
      </c>
      <c r="AC73" s="81">
        <v>867953</v>
      </c>
      <c r="AD73" s="81">
        <v>0.14863139239999998</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0</v>
      </c>
      <c r="BJ73" s="81">
        <v>0</v>
      </c>
      <c r="BK73" s="81">
        <v>0</v>
      </c>
      <c r="BL73" s="81">
        <v>0</v>
      </c>
      <c r="BM73" s="82"/>
      <c r="BN73" s="81">
        <v>0</v>
      </c>
      <c r="BO73" s="81">
        <v>0</v>
      </c>
      <c r="BP73" s="81">
        <v>0</v>
      </c>
      <c r="BQ73" s="81">
        <v>0</v>
      </c>
      <c r="BR73" s="81">
        <v>0</v>
      </c>
      <c r="BS73" s="81">
        <v>0</v>
      </c>
      <c r="BT73"/>
      <c r="BU73" s="80">
        <v>0</v>
      </c>
      <c r="BV73" s="80">
        <v>0</v>
      </c>
      <c r="BW73" s="80">
        <v>0</v>
      </c>
      <c r="BX73" s="80">
        <v>0</v>
      </c>
      <c r="BY73" s="80">
        <v>0</v>
      </c>
      <c r="BZ73" s="80">
        <v>0</v>
      </c>
      <c r="CA73" s="80">
        <v>0</v>
      </c>
      <c r="CB73" s="80">
        <v>0</v>
      </c>
      <c r="CC73" s="80">
        <v>0</v>
      </c>
    </row>
    <row r="74" spans="1:81">
      <c r="A74" s="80" t="s">
        <v>1893</v>
      </c>
      <c r="B74" s="80">
        <v>77</v>
      </c>
      <c r="C74" s="80">
        <v>9</v>
      </c>
      <c r="D74" s="80">
        <v>5</v>
      </c>
      <c r="E74" s="80">
        <v>2012</v>
      </c>
      <c r="F74" s="80" t="s">
        <v>88</v>
      </c>
      <c r="G74" s="80" t="s">
        <v>1884</v>
      </c>
      <c r="H74" s="80" t="s">
        <v>1885</v>
      </c>
      <c r="I74" s="177"/>
      <c r="J74" s="81">
        <v>0.4449767577735807</v>
      </c>
      <c r="K74" s="81">
        <v>0.21753317737565375</v>
      </c>
      <c r="L74" s="81">
        <v>1.7124846209476299</v>
      </c>
      <c r="M74" s="81">
        <v>3.2444320179967048</v>
      </c>
      <c r="N74" s="81">
        <v>3.6961409344237106</v>
      </c>
      <c r="O74" s="81">
        <v>2.162429566589926</v>
      </c>
      <c r="P74" s="81">
        <v>2.1598497599386133</v>
      </c>
      <c r="Q74" s="81">
        <v>0.17468202062282981</v>
      </c>
      <c r="R74" s="81">
        <v>5.1321304140631891</v>
      </c>
      <c r="S74" s="81">
        <v>0.15276578439999997</v>
      </c>
      <c r="T74" s="82"/>
      <c r="U74" s="81">
        <v>7656</v>
      </c>
      <c r="V74" s="81">
        <v>52</v>
      </c>
      <c r="W74" s="81">
        <v>38</v>
      </c>
      <c r="X74" s="81">
        <v>586</v>
      </c>
      <c r="Y74" s="81">
        <v>919</v>
      </c>
      <c r="Z74" s="81">
        <v>1131</v>
      </c>
      <c r="AA74" s="81">
        <v>434</v>
      </c>
      <c r="AB74" s="81">
        <v>2291</v>
      </c>
      <c r="AC74" s="81">
        <v>871560</v>
      </c>
      <c r="AD74" s="81">
        <v>0.15276578439999997</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0</v>
      </c>
      <c r="BJ74" s="81">
        <v>0</v>
      </c>
      <c r="BK74" s="81">
        <v>0</v>
      </c>
      <c r="BL74" s="81">
        <v>0</v>
      </c>
      <c r="BM74" s="82"/>
      <c r="BN74" s="81">
        <v>0</v>
      </c>
      <c r="BO74" s="81">
        <v>0</v>
      </c>
      <c r="BP74" s="81">
        <v>0</v>
      </c>
      <c r="BQ74" s="81">
        <v>0</v>
      </c>
      <c r="BR74" s="81">
        <v>0</v>
      </c>
      <c r="BS74" s="81">
        <v>0</v>
      </c>
      <c r="BT74"/>
      <c r="BU74" s="80">
        <v>0</v>
      </c>
      <c r="BV74" s="80">
        <v>0</v>
      </c>
      <c r="BW74" s="80">
        <v>0</v>
      </c>
      <c r="BX74" s="80">
        <v>0</v>
      </c>
      <c r="BY74" s="80">
        <v>0</v>
      </c>
      <c r="BZ74" s="80">
        <v>0</v>
      </c>
      <c r="CA74" s="80">
        <v>0</v>
      </c>
      <c r="CB74" s="80">
        <v>0</v>
      </c>
      <c r="CC74" s="80">
        <v>0</v>
      </c>
    </row>
    <row r="75" spans="1:81">
      <c r="A75" s="80" t="s">
        <v>1894</v>
      </c>
      <c r="B75" s="80">
        <v>78</v>
      </c>
      <c r="C75" s="80">
        <v>10</v>
      </c>
      <c r="D75" s="80">
        <v>5</v>
      </c>
      <c r="E75" s="80">
        <v>2013</v>
      </c>
      <c r="F75" s="80" t="s">
        <v>89</v>
      </c>
      <c r="G75" s="80" t="s">
        <v>1884</v>
      </c>
      <c r="H75" s="80" t="s">
        <v>1885</v>
      </c>
      <c r="I75" s="177"/>
      <c r="J75" s="81">
        <v>0.45828696040322803</v>
      </c>
      <c r="K75" s="81">
        <v>0.15549594573940281</v>
      </c>
      <c r="L75" s="81">
        <v>1.5907750490787032</v>
      </c>
      <c r="M75" s="81">
        <v>3.155963478490635</v>
      </c>
      <c r="N75" s="81">
        <v>3.8798228182523986</v>
      </c>
      <c r="O75" s="81">
        <v>2.0901402362610444</v>
      </c>
      <c r="P75" s="81">
        <v>2.108043477244395</v>
      </c>
      <c r="Q75" s="81">
        <v>0.1763721716382973</v>
      </c>
      <c r="R75" s="81">
        <v>5.1382318947949086</v>
      </c>
      <c r="S75" s="81">
        <v>0.23523773728</v>
      </c>
      <c r="T75" s="82"/>
      <c r="U75" s="81">
        <v>7903</v>
      </c>
      <c r="V75" s="81">
        <v>52</v>
      </c>
      <c r="W75" s="81">
        <v>38</v>
      </c>
      <c r="X75" s="81">
        <v>586</v>
      </c>
      <c r="Y75" s="81">
        <v>923</v>
      </c>
      <c r="Z75" s="81">
        <v>1142</v>
      </c>
      <c r="AA75" s="81">
        <v>422</v>
      </c>
      <c r="AB75" s="81">
        <v>2280</v>
      </c>
      <c r="AC75" s="81">
        <v>851774</v>
      </c>
      <c r="AD75" s="81">
        <v>0.23523773728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0</v>
      </c>
      <c r="BJ75" s="81">
        <v>0</v>
      </c>
      <c r="BK75" s="81">
        <v>0</v>
      </c>
      <c r="BL75" s="81">
        <v>0</v>
      </c>
      <c r="BM75" s="82"/>
      <c r="BN75" s="81">
        <v>0</v>
      </c>
      <c r="BO75" s="81">
        <v>0</v>
      </c>
      <c r="BP75" s="81">
        <v>0</v>
      </c>
      <c r="BQ75" s="81">
        <v>0</v>
      </c>
      <c r="BR75" s="81">
        <v>0</v>
      </c>
      <c r="BS75" s="81">
        <v>0</v>
      </c>
      <c r="BT75"/>
      <c r="BU75" s="80">
        <v>0</v>
      </c>
      <c r="BV75" s="80">
        <v>0</v>
      </c>
      <c r="BW75" s="80">
        <v>0</v>
      </c>
      <c r="BX75" s="80">
        <v>0</v>
      </c>
      <c r="BY75" s="80">
        <v>0</v>
      </c>
      <c r="BZ75" s="80">
        <v>0</v>
      </c>
      <c r="CA75" s="80">
        <v>0</v>
      </c>
      <c r="CB75" s="80">
        <v>0</v>
      </c>
      <c r="CC75" s="80">
        <v>0</v>
      </c>
    </row>
    <row r="76" spans="1:81">
      <c r="A76" s="80" t="s">
        <v>1895</v>
      </c>
      <c r="B76" s="80">
        <v>79</v>
      </c>
      <c r="C76" s="80">
        <v>11</v>
      </c>
      <c r="D76" s="80">
        <v>5</v>
      </c>
      <c r="E76" s="80">
        <v>2014</v>
      </c>
      <c r="F76" s="80" t="s">
        <v>90</v>
      </c>
      <c r="G76" s="80" t="s">
        <v>1884</v>
      </c>
      <c r="H76" s="80" t="s">
        <v>1885</v>
      </c>
      <c r="I76" s="177"/>
      <c r="J76" s="81">
        <v>0.44330785344162199</v>
      </c>
      <c r="K76" s="81">
        <v>0.16127154988596704</v>
      </c>
      <c r="L76" s="81">
        <v>1.9397358101471758</v>
      </c>
      <c r="M76" s="81">
        <v>2.6365649909369742</v>
      </c>
      <c r="N76" s="81">
        <v>3.4830269662180124</v>
      </c>
      <c r="O76" s="81">
        <v>1.9984426272298828</v>
      </c>
      <c r="P76" s="81">
        <v>2.048708760267659</v>
      </c>
      <c r="Q76" s="81">
        <v>0.16573280406274493</v>
      </c>
      <c r="R76" s="81">
        <v>5.1915636653531987</v>
      </c>
      <c r="S76" s="81">
        <v>0.43407932928000004</v>
      </c>
      <c r="T76" s="82"/>
      <c r="U76" s="81">
        <v>8316</v>
      </c>
      <c r="V76" s="81">
        <v>41</v>
      </c>
      <c r="W76" s="81">
        <v>47</v>
      </c>
      <c r="X76" s="81">
        <v>504</v>
      </c>
      <c r="Y76" s="81">
        <v>919</v>
      </c>
      <c r="Z76" s="81">
        <v>1150</v>
      </c>
      <c r="AA76" s="81">
        <v>408</v>
      </c>
      <c r="AB76" s="81">
        <v>2233</v>
      </c>
      <c r="AC76" s="81">
        <v>863321</v>
      </c>
      <c r="AD76" s="81">
        <v>0.43407932928000004</v>
      </c>
      <c r="AE76" s="82"/>
      <c r="AF76" s="81">
        <v>117947.79122248036</v>
      </c>
      <c r="AG76" s="81">
        <v>152236.16083954932</v>
      </c>
      <c r="AH76" s="81">
        <v>435555.65657678584</v>
      </c>
      <c r="AI76" s="81">
        <v>3050924.3479378512</v>
      </c>
      <c r="AJ76" s="81">
        <v>4820759.5912862709</v>
      </c>
      <c r="AK76" s="81">
        <v>0</v>
      </c>
      <c r="AL76" s="81">
        <v>0</v>
      </c>
      <c r="AM76" s="81">
        <v>306557.53180097748</v>
      </c>
      <c r="AN76" s="81">
        <v>0</v>
      </c>
      <c r="AO76" s="81">
        <v>0</v>
      </c>
      <c r="AP76" s="82"/>
      <c r="AQ76" s="81">
        <v>38</v>
      </c>
      <c r="AR76" s="81">
        <v>13</v>
      </c>
      <c r="AS76" s="81">
        <v>0</v>
      </c>
      <c r="AT76" s="81">
        <v>0</v>
      </c>
      <c r="AU76" s="81">
        <v>0</v>
      </c>
      <c r="AV76" s="81">
        <v>0</v>
      </c>
      <c r="AW76" s="81" t="s">
        <v>564</v>
      </c>
      <c r="AX76" s="82"/>
      <c r="AY76" s="81">
        <v>175.43</v>
      </c>
      <c r="AZ76" s="81">
        <v>322.39999999999998</v>
      </c>
      <c r="BA76" s="81">
        <v>0</v>
      </c>
      <c r="BB76" s="81">
        <v>0</v>
      </c>
      <c r="BC76" s="81">
        <v>0</v>
      </c>
      <c r="BD76" s="81">
        <v>0</v>
      </c>
      <c r="BE76" s="81" t="s">
        <v>564</v>
      </c>
      <c r="BF76" s="82"/>
      <c r="BG76" s="81">
        <v>0</v>
      </c>
      <c r="BH76" s="81">
        <v>0</v>
      </c>
      <c r="BI76" s="81">
        <v>0</v>
      </c>
      <c r="BJ76" s="81">
        <v>0</v>
      </c>
      <c r="BK76" s="81">
        <v>0</v>
      </c>
      <c r="BL76" s="81">
        <v>0</v>
      </c>
      <c r="BM76" s="82"/>
      <c r="BN76" s="81">
        <v>0</v>
      </c>
      <c r="BO76" s="81">
        <v>0</v>
      </c>
      <c r="BP76" s="81">
        <v>0</v>
      </c>
      <c r="BQ76" s="81">
        <v>0</v>
      </c>
      <c r="BR76" s="81">
        <v>0</v>
      </c>
      <c r="BS76" s="81">
        <v>0</v>
      </c>
      <c r="BT76"/>
      <c r="BU76" s="80">
        <v>0</v>
      </c>
      <c r="BV76" s="80">
        <v>0</v>
      </c>
      <c r="BW76" s="80">
        <v>0</v>
      </c>
      <c r="BX76" s="80">
        <v>0</v>
      </c>
      <c r="BY76" s="80">
        <v>0</v>
      </c>
      <c r="BZ76" s="80">
        <v>0</v>
      </c>
      <c r="CA76" s="80">
        <v>0</v>
      </c>
      <c r="CB76" s="80">
        <v>0</v>
      </c>
      <c r="CC76" s="80">
        <v>0</v>
      </c>
    </row>
    <row r="77" spans="1:81">
      <c r="A77" s="80" t="s">
        <v>1896</v>
      </c>
      <c r="B77" s="80">
        <v>80</v>
      </c>
      <c r="C77" s="80">
        <v>12</v>
      </c>
      <c r="D77" s="80">
        <v>5</v>
      </c>
      <c r="E77" s="80">
        <v>2015</v>
      </c>
      <c r="F77" s="80" t="s">
        <v>91</v>
      </c>
      <c r="G77" s="80" t="s">
        <v>1884</v>
      </c>
      <c r="H77" s="80" t="s">
        <v>1885</v>
      </c>
      <c r="I77" s="177"/>
      <c r="J77" s="81">
        <v>0</v>
      </c>
      <c r="K77" s="81">
        <v>0.17229510507930226</v>
      </c>
      <c r="L77" s="81">
        <v>2.1350530293175729</v>
      </c>
      <c r="M77" s="81">
        <v>2.8734452476575232</v>
      </c>
      <c r="N77" s="81">
        <v>3.0540084210217908</v>
      </c>
      <c r="O77" s="81">
        <v>2.0602679200830587</v>
      </c>
      <c r="P77" s="81">
        <v>1.9196630258430791</v>
      </c>
      <c r="Q77" s="81">
        <v>0.15999180526540957</v>
      </c>
      <c r="R77" s="81">
        <v>5.054395063732982</v>
      </c>
      <c r="S77" s="81">
        <v>0.22577846725</v>
      </c>
      <c r="T77" s="82"/>
      <c r="U77" s="81">
        <v>0</v>
      </c>
      <c r="V77" s="81">
        <v>41</v>
      </c>
      <c r="W77" s="81">
        <v>47</v>
      </c>
      <c r="X77" s="81">
        <v>504</v>
      </c>
      <c r="Y77" s="81">
        <v>923</v>
      </c>
      <c r="Z77" s="81">
        <v>1197</v>
      </c>
      <c r="AA77" s="81">
        <v>382</v>
      </c>
      <c r="AB77" s="81">
        <v>2202</v>
      </c>
      <c r="AC77" s="81">
        <v>865832</v>
      </c>
      <c r="AD77" s="81">
        <v>0.22577846725</v>
      </c>
      <c r="AE77" s="82"/>
      <c r="AF77" s="81">
        <v>0</v>
      </c>
      <c r="AG77" s="81">
        <v>166859.32834192037</v>
      </c>
      <c r="AH77" s="81">
        <v>391632.83833007218</v>
      </c>
      <c r="AI77" s="81">
        <v>3335252.1981205642</v>
      </c>
      <c r="AJ77" s="81">
        <v>4676667.8772906624</v>
      </c>
      <c r="AK77" s="81">
        <v>0</v>
      </c>
      <c r="AL77" s="81">
        <v>0</v>
      </c>
      <c r="AM77" s="81">
        <v>301774.86295741185</v>
      </c>
      <c r="AN77" s="81">
        <v>0</v>
      </c>
      <c r="AO77" s="81">
        <v>0</v>
      </c>
      <c r="AP77" s="82"/>
      <c r="AQ77" s="81">
        <v>38</v>
      </c>
      <c r="AR77" s="81">
        <v>13</v>
      </c>
      <c r="AS77" s="81">
        <v>0</v>
      </c>
      <c r="AT77" s="81">
        <v>0</v>
      </c>
      <c r="AU77" s="81">
        <v>0</v>
      </c>
      <c r="AV77" s="81">
        <v>0</v>
      </c>
      <c r="AW77" s="81" t="s">
        <v>564</v>
      </c>
      <c r="AX77" s="82"/>
      <c r="AY77" s="81">
        <v>175.43</v>
      </c>
      <c r="AZ77" s="81">
        <v>322.39999999999998</v>
      </c>
      <c r="BA77" s="81">
        <v>0</v>
      </c>
      <c r="BB77" s="81">
        <v>0</v>
      </c>
      <c r="BC77" s="81">
        <v>0</v>
      </c>
      <c r="BD77" s="81">
        <v>0</v>
      </c>
      <c r="BE77" s="81" t="s">
        <v>564</v>
      </c>
      <c r="BF77" s="82"/>
      <c r="BG77" s="81">
        <v>0</v>
      </c>
      <c r="BH77" s="81">
        <v>0</v>
      </c>
      <c r="BI77" s="81">
        <v>0</v>
      </c>
      <c r="BJ77" s="81">
        <v>0</v>
      </c>
      <c r="BK77" s="81">
        <v>0</v>
      </c>
      <c r="BL77" s="81">
        <v>0</v>
      </c>
      <c r="BM77" s="82"/>
      <c r="BN77" s="81">
        <v>0</v>
      </c>
      <c r="BO77" s="81">
        <v>0</v>
      </c>
      <c r="BP77" s="81">
        <v>0</v>
      </c>
      <c r="BQ77" s="81">
        <v>0</v>
      </c>
      <c r="BR77" s="81">
        <v>0</v>
      </c>
      <c r="BS77" s="81">
        <v>0</v>
      </c>
      <c r="BT77"/>
      <c r="BU77" s="80">
        <v>0</v>
      </c>
      <c r="BV77" s="80">
        <v>0</v>
      </c>
      <c r="BW77" s="80">
        <v>0</v>
      </c>
      <c r="BX77" s="80">
        <v>0</v>
      </c>
      <c r="BY77" s="80">
        <v>0</v>
      </c>
      <c r="BZ77" s="80">
        <v>0</v>
      </c>
      <c r="CA77" s="80">
        <v>0</v>
      </c>
      <c r="CB77" s="80">
        <v>0</v>
      </c>
      <c r="CC77" s="80">
        <v>0</v>
      </c>
    </row>
    <row r="78" spans="1:81">
      <c r="A78" s="80" t="s">
        <v>1897</v>
      </c>
      <c r="B78" s="80">
        <v>81</v>
      </c>
      <c r="C78" s="80">
        <v>13</v>
      </c>
      <c r="D78" s="80">
        <v>5</v>
      </c>
      <c r="E78" s="80">
        <v>2016</v>
      </c>
      <c r="F78" s="80" t="s">
        <v>92</v>
      </c>
      <c r="G78" s="80" t="s">
        <v>1884</v>
      </c>
      <c r="H78" s="80" t="s">
        <v>1885</v>
      </c>
      <c r="I78" s="177"/>
      <c r="J78" s="81">
        <v>0.52213175119776978</v>
      </c>
      <c r="K78" s="81">
        <v>0.16367946327514449</v>
      </c>
      <c r="L78" s="81">
        <v>2.2376401458958952</v>
      </c>
      <c r="M78" s="81">
        <v>1.9599121917876752</v>
      </c>
      <c r="N78" s="81">
        <v>2.9003608049929683</v>
      </c>
      <c r="O78" s="81">
        <v>2.0437506247439408</v>
      </c>
      <c r="P78" s="81">
        <v>1.8949015542836802</v>
      </c>
      <c r="Q78" s="81">
        <v>0.15200012393601067</v>
      </c>
      <c r="R78" s="81">
        <v>5.0816177103905611</v>
      </c>
      <c r="S78" s="81">
        <v>0.30172553374999994</v>
      </c>
      <c r="T78" s="82"/>
      <c r="U78" s="81">
        <v>8998</v>
      </c>
      <c r="V78" s="81">
        <v>41</v>
      </c>
      <c r="W78" s="81">
        <v>47</v>
      </c>
      <c r="X78" s="81">
        <v>504</v>
      </c>
      <c r="Y78" s="81">
        <v>913</v>
      </c>
      <c r="Z78" s="81">
        <v>1202</v>
      </c>
      <c r="AA78" s="81">
        <v>390</v>
      </c>
      <c r="AB78" s="81">
        <v>2152</v>
      </c>
      <c r="AC78" s="81">
        <v>867890.284132167</v>
      </c>
      <c r="AD78" s="81">
        <v>0.30172553374999989</v>
      </c>
      <c r="AE78" s="82"/>
      <c r="AF78" s="81">
        <v>156501.98034373249</v>
      </c>
      <c r="AG78" s="81">
        <v>165889.58642293891</v>
      </c>
      <c r="AH78" s="81">
        <v>350129.00263883598</v>
      </c>
      <c r="AI78" s="81">
        <v>3032377.9454940581</v>
      </c>
      <c r="AJ78" s="81">
        <v>4719964.1664731428</v>
      </c>
      <c r="AK78" s="81">
        <v>0</v>
      </c>
      <c r="AL78" s="81">
        <v>0</v>
      </c>
      <c r="AM78" s="81">
        <v>295151.69860096741</v>
      </c>
      <c r="AN78" s="81">
        <v>0</v>
      </c>
      <c r="AO78" s="81">
        <v>0</v>
      </c>
      <c r="AP78" s="82"/>
      <c r="AQ78" s="81">
        <v>39</v>
      </c>
      <c r="AR78" s="81">
        <v>13</v>
      </c>
      <c r="AS78" s="81">
        <v>0</v>
      </c>
      <c r="AT78" s="81">
        <v>0</v>
      </c>
      <c r="AU78" s="81">
        <v>0</v>
      </c>
      <c r="AV78" s="81">
        <v>0</v>
      </c>
      <c r="AW78" s="81" t="s">
        <v>564</v>
      </c>
      <c r="AX78" s="82"/>
      <c r="AY78" s="81">
        <v>183.43</v>
      </c>
      <c r="AZ78" s="81">
        <v>322.39999999999998</v>
      </c>
      <c r="BA78" s="81">
        <v>0</v>
      </c>
      <c r="BB78" s="81">
        <v>0</v>
      </c>
      <c r="BC78" s="81">
        <v>0</v>
      </c>
      <c r="BD78" s="81">
        <v>0</v>
      </c>
      <c r="BE78" s="81" t="s">
        <v>564</v>
      </c>
      <c r="BF78" s="82"/>
      <c r="BG78" s="81">
        <v>0</v>
      </c>
      <c r="BH78" s="81">
        <v>0</v>
      </c>
      <c r="BI78" s="81">
        <v>0</v>
      </c>
      <c r="BJ78" s="81">
        <v>0</v>
      </c>
      <c r="BK78" s="81">
        <v>0</v>
      </c>
      <c r="BL78" s="81">
        <v>0</v>
      </c>
      <c r="BM78" s="82"/>
      <c r="BN78" s="81">
        <v>0</v>
      </c>
      <c r="BO78" s="81">
        <v>0</v>
      </c>
      <c r="BP78" s="81">
        <v>0</v>
      </c>
      <c r="BQ78" s="81">
        <v>0</v>
      </c>
      <c r="BR78" s="81">
        <v>0</v>
      </c>
      <c r="BS78" s="81">
        <v>0</v>
      </c>
      <c r="BT78"/>
      <c r="BU78" s="80">
        <v>0</v>
      </c>
      <c r="BV78" s="80">
        <v>0</v>
      </c>
      <c r="BW78" s="80">
        <v>0</v>
      </c>
      <c r="BX78" s="80">
        <v>0</v>
      </c>
      <c r="BY78" s="80">
        <v>0</v>
      </c>
      <c r="BZ78" s="80">
        <v>0</v>
      </c>
      <c r="CA78" s="80">
        <v>0</v>
      </c>
      <c r="CB78" s="80">
        <v>0</v>
      </c>
      <c r="CC78" s="80">
        <v>0</v>
      </c>
    </row>
    <row r="79" spans="1:81">
      <c r="A79" s="80" t="s">
        <v>1898</v>
      </c>
      <c r="B79" s="80">
        <v>82</v>
      </c>
      <c r="C79" s="80">
        <v>14</v>
      </c>
      <c r="D79" s="80">
        <v>5</v>
      </c>
      <c r="E79" s="80">
        <v>2017</v>
      </c>
      <c r="F79" s="80" t="s">
        <v>71</v>
      </c>
      <c r="G79" s="80" t="s">
        <v>1884</v>
      </c>
      <c r="H79" s="80" t="s">
        <v>1885</v>
      </c>
      <c r="I79" s="177"/>
      <c r="J79" s="81">
        <v>0.48582969383307517</v>
      </c>
      <c r="K79" s="81">
        <v>0.16276954056212853</v>
      </c>
      <c r="L79" s="81">
        <v>2.0212296474489313</v>
      </c>
      <c r="M79" s="81">
        <v>1.8989705474170466</v>
      </c>
      <c r="N79" s="81">
        <v>2.8067017713774738</v>
      </c>
      <c r="O79" s="81">
        <v>1.993676014363142</v>
      </c>
      <c r="P79" s="81">
        <v>1.7959950436014689</v>
      </c>
      <c r="Q79" s="81">
        <v>0.14274837702878987</v>
      </c>
      <c r="R79" s="81">
        <v>4.9787578041891303</v>
      </c>
      <c r="S79" s="81">
        <v>0.34470318240000003</v>
      </c>
      <c r="T79" s="82"/>
      <c r="U79" s="81">
        <v>9503</v>
      </c>
      <c r="V79" s="81">
        <v>41</v>
      </c>
      <c r="W79" s="81">
        <v>47</v>
      </c>
      <c r="X79" s="81">
        <v>504</v>
      </c>
      <c r="Y79" s="81">
        <v>901</v>
      </c>
      <c r="Z79" s="81">
        <v>1192</v>
      </c>
      <c r="AA79" s="81">
        <v>372</v>
      </c>
      <c r="AB79" s="81">
        <v>2090</v>
      </c>
      <c r="AC79" s="81">
        <v>867194.99999999977</v>
      </c>
      <c r="AD79" s="81">
        <v>0.34470318239999997</v>
      </c>
      <c r="AE79" s="82"/>
      <c r="AF79" s="81">
        <v>144999.31725748259</v>
      </c>
      <c r="AG79" s="81">
        <v>147775.69958897849</v>
      </c>
      <c r="AH79" s="81">
        <v>403832.47155511082</v>
      </c>
      <c r="AI79" s="81">
        <v>3115783.7701008921</v>
      </c>
      <c r="AJ79" s="81">
        <v>4989232.9199351706</v>
      </c>
      <c r="AK79" s="81">
        <v>0</v>
      </c>
      <c r="AL79" s="81">
        <v>0</v>
      </c>
      <c r="AM79" s="81">
        <v>287096.78374664678</v>
      </c>
      <c r="AN79" s="81">
        <v>0</v>
      </c>
      <c r="AO79" s="81">
        <v>0</v>
      </c>
      <c r="AP79" s="82"/>
      <c r="AQ79" s="81">
        <v>40</v>
      </c>
      <c r="AR79" s="81">
        <v>13</v>
      </c>
      <c r="AS79" s="81">
        <v>0</v>
      </c>
      <c r="AT79" s="81">
        <v>0</v>
      </c>
      <c r="AU79" s="81">
        <v>0</v>
      </c>
      <c r="AV79" s="81">
        <v>0</v>
      </c>
      <c r="AW79" s="81" t="s">
        <v>564</v>
      </c>
      <c r="AX79" s="82"/>
      <c r="AY79" s="81">
        <v>193.33</v>
      </c>
      <c r="AZ79" s="81">
        <v>322.39999999999998</v>
      </c>
      <c r="BA79" s="81">
        <v>0</v>
      </c>
      <c r="BB79" s="81">
        <v>0</v>
      </c>
      <c r="BC79" s="81">
        <v>0</v>
      </c>
      <c r="BD79" s="81">
        <v>0</v>
      </c>
      <c r="BE79" s="81" t="s">
        <v>564</v>
      </c>
      <c r="BF79" s="82"/>
      <c r="BG79" s="81">
        <v>0</v>
      </c>
      <c r="BH79" s="81">
        <v>0</v>
      </c>
      <c r="BI79" s="81">
        <v>0</v>
      </c>
      <c r="BJ79" s="81">
        <v>0</v>
      </c>
      <c r="BK79" s="81">
        <v>0</v>
      </c>
      <c r="BL79" s="81">
        <v>0</v>
      </c>
      <c r="BM79" s="82"/>
      <c r="BN79" s="81">
        <v>0</v>
      </c>
      <c r="BO79" s="81">
        <v>0</v>
      </c>
      <c r="BP79" s="81">
        <v>0</v>
      </c>
      <c r="BQ79" s="81">
        <v>0</v>
      </c>
      <c r="BR79" s="81">
        <v>0</v>
      </c>
      <c r="BS79" s="81">
        <v>0</v>
      </c>
      <c r="BT79"/>
      <c r="BU79" s="80">
        <v>0</v>
      </c>
      <c r="BV79" s="80">
        <v>0</v>
      </c>
      <c r="BW79" s="80">
        <v>0</v>
      </c>
      <c r="BX79" s="80">
        <v>0</v>
      </c>
      <c r="BY79" s="80">
        <v>0</v>
      </c>
      <c r="BZ79" s="80">
        <v>0</v>
      </c>
      <c r="CA79" s="80">
        <v>0</v>
      </c>
      <c r="CB79" s="80">
        <v>0</v>
      </c>
      <c r="CC79" s="80">
        <v>0</v>
      </c>
    </row>
    <row r="80" spans="1:81">
      <c r="A80" s="80" t="s">
        <v>1899</v>
      </c>
      <c r="B80" s="80">
        <v>83</v>
      </c>
      <c r="C80" s="80">
        <v>15</v>
      </c>
      <c r="D80" s="80">
        <v>5</v>
      </c>
      <c r="E80" s="80">
        <v>2018</v>
      </c>
      <c r="F80" s="80" t="s">
        <v>93</v>
      </c>
      <c r="G80" s="80" t="s">
        <v>1884</v>
      </c>
      <c r="H80" s="80" t="s">
        <v>1885</v>
      </c>
      <c r="I80" s="177"/>
      <c r="J80" s="81">
        <v>0.75153632301231732</v>
      </c>
      <c r="K80" s="81">
        <v>0.14636508861820963</v>
      </c>
      <c r="L80" s="81">
        <v>1.7979980239588729</v>
      </c>
      <c r="M80" s="81">
        <v>1.7291391327504242</v>
      </c>
      <c r="N80" s="81">
        <v>2.0046951651173863</v>
      </c>
      <c r="O80" s="81">
        <v>1.9578603166226245</v>
      </c>
      <c r="P80" s="81">
        <v>1.8067965936560624</v>
      </c>
      <c r="Q80" s="81">
        <v>0.12891403434400001</v>
      </c>
      <c r="R80" s="81">
        <v>4.9731130603869591</v>
      </c>
      <c r="S80" s="81">
        <v>0.21408629846999996</v>
      </c>
      <c r="T80" s="82"/>
      <c r="U80" s="81">
        <v>16503</v>
      </c>
      <c r="V80" s="81">
        <v>41</v>
      </c>
      <c r="W80" s="81">
        <v>47</v>
      </c>
      <c r="X80" s="81">
        <v>504</v>
      </c>
      <c r="Y80" s="81">
        <v>895</v>
      </c>
      <c r="Z80" s="81">
        <v>1193</v>
      </c>
      <c r="AA80" s="81">
        <v>378</v>
      </c>
      <c r="AB80" s="81">
        <v>2034</v>
      </c>
      <c r="AC80" s="81">
        <v>862816.99999999988</v>
      </c>
      <c r="AD80" s="81">
        <v>0.21408629846999999</v>
      </c>
      <c r="AE80" s="82"/>
      <c r="AF80" s="81">
        <v>234340.85038511889</v>
      </c>
      <c r="AG80" s="81">
        <v>159133.25572313511</v>
      </c>
      <c r="AH80" s="81">
        <v>366762.48131549521</v>
      </c>
      <c r="AI80" s="81">
        <v>2993031.209668864</v>
      </c>
      <c r="AJ80" s="81">
        <v>4531644.6061568037</v>
      </c>
      <c r="AK80" s="81">
        <v>0</v>
      </c>
      <c r="AL80" s="81">
        <v>0</v>
      </c>
      <c r="AM80" s="81">
        <v>279982.3591874938</v>
      </c>
      <c r="AN80" s="81">
        <v>0</v>
      </c>
      <c r="AO80" s="81">
        <v>0</v>
      </c>
      <c r="AP80" s="82"/>
      <c r="AQ80" s="81">
        <v>40</v>
      </c>
      <c r="AR80" s="81">
        <v>13</v>
      </c>
      <c r="AS80" s="81">
        <v>0</v>
      </c>
      <c r="AT80" s="81">
        <v>0</v>
      </c>
      <c r="AU80" s="81">
        <v>0</v>
      </c>
      <c r="AV80" s="81">
        <v>0</v>
      </c>
      <c r="AW80" s="81" t="s">
        <v>564</v>
      </c>
      <c r="AX80" s="82"/>
      <c r="AY80" s="81">
        <v>193.43</v>
      </c>
      <c r="AZ80" s="81">
        <v>322</v>
      </c>
      <c r="BA80" s="81">
        <v>0</v>
      </c>
      <c r="BB80" s="81">
        <v>0</v>
      </c>
      <c r="BC80" s="81">
        <v>0</v>
      </c>
      <c r="BD80" s="81">
        <v>0</v>
      </c>
      <c r="BE80" s="81" t="s">
        <v>564</v>
      </c>
      <c r="BF80" s="82"/>
      <c r="BG80" s="81">
        <v>0</v>
      </c>
      <c r="BH80" s="81">
        <v>0</v>
      </c>
      <c r="BI80" s="81">
        <v>0</v>
      </c>
      <c r="BJ80" s="81">
        <v>0</v>
      </c>
      <c r="BK80" s="81">
        <v>0</v>
      </c>
      <c r="BL80" s="81">
        <v>0</v>
      </c>
      <c r="BM80" s="82"/>
      <c r="BN80" s="81">
        <v>0</v>
      </c>
      <c r="BO80" s="81">
        <v>0</v>
      </c>
      <c r="BP80" s="81">
        <v>0</v>
      </c>
      <c r="BQ80" s="81">
        <v>0</v>
      </c>
      <c r="BR80" s="81">
        <v>0</v>
      </c>
      <c r="BS80" s="81">
        <v>0</v>
      </c>
      <c r="BT80"/>
      <c r="BU80" s="80">
        <v>0</v>
      </c>
      <c r="BV80" s="80">
        <v>0</v>
      </c>
      <c r="BW80" s="80">
        <v>0</v>
      </c>
      <c r="BX80" s="80">
        <v>0</v>
      </c>
      <c r="BY80" s="80">
        <v>0</v>
      </c>
      <c r="BZ80" s="80">
        <v>0</v>
      </c>
      <c r="CA80" s="80">
        <v>0</v>
      </c>
      <c r="CB80" s="80">
        <v>0</v>
      </c>
      <c r="CC80" s="80">
        <v>0</v>
      </c>
    </row>
    <row r="81" spans="1:81">
      <c r="A81" s="80" t="s">
        <v>1900</v>
      </c>
      <c r="B81" s="80">
        <v>84</v>
      </c>
      <c r="C81" s="80">
        <v>16</v>
      </c>
      <c r="D81" s="80">
        <v>5</v>
      </c>
      <c r="E81" s="80">
        <v>2019</v>
      </c>
      <c r="F81" s="80" t="s">
        <v>73</v>
      </c>
      <c r="G81" s="80" t="s">
        <v>1884</v>
      </c>
      <c r="H81" s="80" t="s">
        <v>1885</v>
      </c>
      <c r="I81" s="177"/>
      <c r="J81" s="81">
        <v>0.87428748846432358</v>
      </c>
      <c r="K81" s="81">
        <v>0.14849691128917109</v>
      </c>
      <c r="L81" s="81">
        <v>1.8305169576559255</v>
      </c>
      <c r="M81" s="81">
        <v>1.9722632805855915</v>
      </c>
      <c r="N81" s="81">
        <v>2.234059291416933</v>
      </c>
      <c r="O81" s="81">
        <v>1.8656104861234333</v>
      </c>
      <c r="P81" s="81">
        <v>1.7529984275599284</v>
      </c>
      <c r="Q81" s="81">
        <v>0.12286220073229617</v>
      </c>
      <c r="R81" s="81">
        <v>4.9085216986532787</v>
      </c>
      <c r="S81" s="81">
        <v>0.49177808064</v>
      </c>
      <c r="T81" s="82"/>
      <c r="U81" s="81">
        <v>18340</v>
      </c>
      <c r="V81" s="81">
        <v>41</v>
      </c>
      <c r="W81" s="81">
        <v>47</v>
      </c>
      <c r="X81" s="81">
        <v>504</v>
      </c>
      <c r="Y81" s="81">
        <v>892</v>
      </c>
      <c r="Z81" s="81">
        <v>1168</v>
      </c>
      <c r="AA81" s="81">
        <v>364</v>
      </c>
      <c r="AB81" s="81">
        <v>1991</v>
      </c>
      <c r="AC81" s="81">
        <v>865559</v>
      </c>
      <c r="AD81" s="81">
        <v>0.49177808064</v>
      </c>
      <c r="AE81" s="82"/>
      <c r="AF81" s="81">
        <v>255795.06379596741</v>
      </c>
      <c r="AG81" s="81">
        <v>157778.96283649959</v>
      </c>
      <c r="AH81" s="81">
        <v>408192.89182453911</v>
      </c>
      <c r="AI81" s="81">
        <v>3078619.5797509528</v>
      </c>
      <c r="AJ81" s="81">
        <v>4648017.66282597</v>
      </c>
      <c r="AK81" s="81">
        <v>0</v>
      </c>
      <c r="AL81" s="81">
        <v>0</v>
      </c>
      <c r="AM81" s="81">
        <v>271159.21176002466</v>
      </c>
      <c r="AN81" s="81">
        <v>0</v>
      </c>
      <c r="AO81" s="81">
        <v>0</v>
      </c>
      <c r="AP81" s="82"/>
      <c r="AQ81" s="81">
        <v>40</v>
      </c>
      <c r="AR81" s="81">
        <v>13</v>
      </c>
      <c r="AS81" s="81">
        <v>0</v>
      </c>
      <c r="AT81" s="81">
        <v>0</v>
      </c>
      <c r="AU81" s="81">
        <v>0</v>
      </c>
      <c r="AV81" s="81">
        <v>0</v>
      </c>
      <c r="AW81" s="81" t="s">
        <v>564</v>
      </c>
      <c r="AX81" s="82"/>
      <c r="AY81" s="81">
        <v>193.33</v>
      </c>
      <c r="AZ81" s="81">
        <v>322.39999999999998</v>
      </c>
      <c r="BA81" s="81">
        <v>0</v>
      </c>
      <c r="BB81" s="81">
        <v>0</v>
      </c>
      <c r="BC81" s="81">
        <v>0</v>
      </c>
      <c r="BD81" s="81">
        <v>0</v>
      </c>
      <c r="BE81" s="81" t="s">
        <v>564</v>
      </c>
      <c r="BF81" s="82"/>
      <c r="BG81" s="81">
        <v>0</v>
      </c>
      <c r="BH81" s="81">
        <v>0</v>
      </c>
      <c r="BI81" s="81">
        <v>0</v>
      </c>
      <c r="BJ81" s="81">
        <v>0</v>
      </c>
      <c r="BK81" s="81">
        <v>0</v>
      </c>
      <c r="BL81" s="81">
        <v>0</v>
      </c>
      <c r="BM81" s="82"/>
      <c r="BN81" s="81">
        <v>0</v>
      </c>
      <c r="BO81" s="81">
        <v>0</v>
      </c>
      <c r="BP81" s="81">
        <v>0</v>
      </c>
      <c r="BQ81" s="81">
        <v>0</v>
      </c>
      <c r="BR81" s="81">
        <v>0</v>
      </c>
      <c r="BS81" s="81">
        <v>0</v>
      </c>
      <c r="BT81"/>
      <c r="BU81" s="80">
        <v>0</v>
      </c>
      <c r="BV81" s="80">
        <v>0</v>
      </c>
      <c r="BW81" s="80">
        <v>0</v>
      </c>
      <c r="BX81" s="80">
        <v>0</v>
      </c>
      <c r="BY81" s="80">
        <v>0</v>
      </c>
      <c r="BZ81" s="80">
        <v>0</v>
      </c>
      <c r="CA81" s="80">
        <v>0</v>
      </c>
      <c r="CB81" s="80">
        <v>0</v>
      </c>
      <c r="CC81" s="80">
        <v>0</v>
      </c>
    </row>
    <row r="82" spans="1:81">
      <c r="A82" s="80" t="s">
        <v>1901</v>
      </c>
      <c r="B82" s="80">
        <v>85</v>
      </c>
      <c r="C82" s="80">
        <v>17</v>
      </c>
      <c r="D82" s="80">
        <v>5</v>
      </c>
      <c r="E82" s="80">
        <v>2020</v>
      </c>
      <c r="F82" s="80" t="s">
        <v>218</v>
      </c>
      <c r="G82" s="80" t="s">
        <v>1884</v>
      </c>
      <c r="H82" s="80" t="s">
        <v>1885</v>
      </c>
      <c r="I82" s="177"/>
      <c r="J82" s="81">
        <v>0.68219465573965177</v>
      </c>
      <c r="K82" s="81">
        <v>0.13346710535398043</v>
      </c>
      <c r="L82" s="81">
        <v>2.0308089717057549</v>
      </c>
      <c r="M82" s="81">
        <v>1.8284762277181856</v>
      </c>
      <c r="N82" s="81">
        <v>2.0593947403346569</v>
      </c>
      <c r="O82" s="81">
        <v>1.6093489627037036</v>
      </c>
      <c r="P82" s="81">
        <v>1.5824332117309503</v>
      </c>
      <c r="Q82" s="81">
        <v>0.11397580964389882</v>
      </c>
      <c r="R82" s="81">
        <v>4.8512686474561821</v>
      </c>
      <c r="S82" s="81">
        <v>0.1159156152</v>
      </c>
      <c r="T82" s="82"/>
      <c r="U82" s="81">
        <v>13725</v>
      </c>
      <c r="V82" s="81">
        <v>36</v>
      </c>
      <c r="W82" s="81">
        <v>49</v>
      </c>
      <c r="X82" s="81">
        <v>499</v>
      </c>
      <c r="Y82" s="81">
        <v>885</v>
      </c>
      <c r="Z82" s="81">
        <v>1150</v>
      </c>
      <c r="AA82" s="81">
        <v>357</v>
      </c>
      <c r="AB82" s="81">
        <v>1933</v>
      </c>
      <c r="AC82" s="81">
        <v>859926</v>
      </c>
      <c r="AD82" s="81">
        <v>0.1159156152</v>
      </c>
      <c r="AE82" s="82"/>
      <c r="AF82" s="81">
        <v>216680.04607995099</v>
      </c>
      <c r="AG82" s="81">
        <v>135627.88918584798</v>
      </c>
      <c r="AH82" s="81">
        <v>501419.61285652168</v>
      </c>
      <c r="AI82" s="81">
        <v>2727409.811058912</v>
      </c>
      <c r="AJ82" s="81">
        <v>4223843.3056935612</v>
      </c>
      <c r="AK82" s="81"/>
      <c r="AL82" s="81"/>
      <c r="AM82" s="81">
        <v>252277.97607792757</v>
      </c>
      <c r="AN82" s="81"/>
      <c r="AO82" s="81"/>
      <c r="AP82" s="82"/>
      <c r="AQ82" s="81">
        <v>41</v>
      </c>
      <c r="AR82" s="81">
        <v>13</v>
      </c>
      <c r="AS82" s="81">
        <v>0</v>
      </c>
      <c r="AT82" s="81">
        <v>0</v>
      </c>
      <c r="AU82" s="81">
        <v>0</v>
      </c>
      <c r="AV82" s="81">
        <v>0</v>
      </c>
      <c r="AW82" s="81">
        <v>0</v>
      </c>
      <c r="AX82" s="82"/>
      <c r="AY82" s="81">
        <v>197.33</v>
      </c>
      <c r="AZ82" s="81">
        <v>322.39999999999998</v>
      </c>
      <c r="BA82" s="81">
        <v>0</v>
      </c>
      <c r="BB82" s="81">
        <v>0</v>
      </c>
      <c r="BC82" s="81">
        <v>0</v>
      </c>
      <c r="BD82" s="81">
        <v>0</v>
      </c>
      <c r="BE82" s="81">
        <v>0</v>
      </c>
      <c r="BF82" s="82"/>
      <c r="BG82" s="81">
        <v>0</v>
      </c>
      <c r="BH82" s="81">
        <v>0</v>
      </c>
      <c r="BI82" s="81">
        <v>0</v>
      </c>
      <c r="BJ82" s="81">
        <v>0</v>
      </c>
      <c r="BK82" s="81">
        <v>0</v>
      </c>
      <c r="BL82" s="81">
        <v>0</v>
      </c>
      <c r="BM82" s="82"/>
      <c r="BN82" s="81">
        <v>0</v>
      </c>
      <c r="BO82" s="81">
        <v>0</v>
      </c>
      <c r="BP82" s="81">
        <v>0</v>
      </c>
      <c r="BQ82" s="81">
        <v>0</v>
      </c>
      <c r="BR82" s="81">
        <v>0</v>
      </c>
      <c r="BS82" s="81">
        <v>0</v>
      </c>
      <c r="BT82"/>
      <c r="BU82" s="80">
        <v>0</v>
      </c>
      <c r="BV82" s="80">
        <v>0</v>
      </c>
      <c r="BW82" s="80">
        <v>0</v>
      </c>
      <c r="BX82" s="80">
        <v>0</v>
      </c>
      <c r="BY82" s="80">
        <v>0</v>
      </c>
      <c r="BZ82" s="80">
        <v>0</v>
      </c>
      <c r="CA82" s="80">
        <v>0</v>
      </c>
      <c r="CB82" s="80">
        <v>0</v>
      </c>
      <c r="CC82" s="80">
        <v>0</v>
      </c>
    </row>
    <row r="83" spans="1:81">
      <c r="A83" s="80" t="s">
        <v>1902</v>
      </c>
      <c r="B83" s="80">
        <v>85</v>
      </c>
      <c r="C83" s="80">
        <v>18</v>
      </c>
      <c r="D83" s="80">
        <v>5</v>
      </c>
      <c r="E83" s="80">
        <v>2021</v>
      </c>
      <c r="F83" s="80" t="s">
        <v>75</v>
      </c>
      <c r="G83" s="174" t="s">
        <v>1884</v>
      </c>
      <c r="H83" s="80" t="s">
        <v>1885</v>
      </c>
      <c r="I83" s="177"/>
      <c r="J83" s="81">
        <v>0.65985420522975313</v>
      </c>
      <c r="K83" s="81">
        <v>0.13785349289369936</v>
      </c>
      <c r="L83" s="81">
        <v>1.8116990449696151</v>
      </c>
      <c r="M83" s="81">
        <v>1.7531353574351729</v>
      </c>
      <c r="N83" s="81">
        <v>1.7669049270138015</v>
      </c>
      <c r="O83" s="81">
        <v>1.5371295711064545</v>
      </c>
      <c r="P83" s="81">
        <v>1.5999427529467767</v>
      </c>
      <c r="Q83" s="81">
        <v>0.11206171905186385</v>
      </c>
      <c r="R83" s="81">
        <v>4.9883090427216104</v>
      </c>
      <c r="S83" s="81">
        <v>0.20394115606999999</v>
      </c>
      <c r="T83" s="82"/>
      <c r="U83" s="81">
        <v>15204</v>
      </c>
      <c r="V83" s="81">
        <v>36</v>
      </c>
      <c r="W83" s="81">
        <v>49</v>
      </c>
      <c r="X83" s="81">
        <v>499</v>
      </c>
      <c r="Y83" s="81">
        <v>890</v>
      </c>
      <c r="Z83" s="81">
        <v>1131</v>
      </c>
      <c r="AA83" s="81">
        <v>352</v>
      </c>
      <c r="AB83" s="81">
        <v>1878</v>
      </c>
      <c r="AC83" s="81">
        <v>857039.99999999977</v>
      </c>
      <c r="AD83" s="81">
        <v>0.20394115606999999</v>
      </c>
      <c r="AE83" s="82"/>
      <c r="AF83" s="81">
        <v>195164.62299430164</v>
      </c>
      <c r="AG83" s="81">
        <v>160695.16950474761</v>
      </c>
      <c r="AH83" s="81">
        <v>466072.32106971048</v>
      </c>
      <c r="AI83" s="81">
        <v>3159408.9557427559</v>
      </c>
      <c r="AJ83" s="81">
        <v>4271307.4020776022</v>
      </c>
      <c r="AK83" s="81">
        <v>0</v>
      </c>
      <c r="AL83" s="81">
        <v>0</v>
      </c>
      <c r="AM83" s="81">
        <v>246513.58130305388</v>
      </c>
      <c r="AN83" s="81">
        <v>0</v>
      </c>
      <c r="AO83" s="81">
        <v>0</v>
      </c>
      <c r="AP83" s="82"/>
      <c r="AQ83" s="81">
        <v>41</v>
      </c>
      <c r="AR83" s="81">
        <v>13</v>
      </c>
      <c r="AS83" s="81">
        <v>0</v>
      </c>
      <c r="AT83" s="81">
        <v>0</v>
      </c>
      <c r="AU83" s="81">
        <v>0</v>
      </c>
      <c r="AV83" s="81">
        <v>0</v>
      </c>
      <c r="AW83" s="81"/>
      <c r="AX83" s="82"/>
      <c r="AY83" s="81">
        <v>197.33</v>
      </c>
      <c r="AZ83" s="81">
        <v>322.39999999999998</v>
      </c>
      <c r="BA83" s="81">
        <v>0</v>
      </c>
      <c r="BB83" s="81">
        <v>0</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1903</v>
      </c>
      <c r="B84" s="80">
        <v>85</v>
      </c>
      <c r="C84" s="80">
        <v>19</v>
      </c>
      <c r="D84" s="80">
        <v>5</v>
      </c>
      <c r="E84" s="80">
        <v>2022</v>
      </c>
      <c r="F84" s="80" t="s">
        <v>568</v>
      </c>
      <c r="G84" s="174" t="s">
        <v>1884</v>
      </c>
      <c r="H84" s="80" t="s">
        <v>1885</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42</v>
      </c>
      <c r="AR84" s="81">
        <v>13</v>
      </c>
      <c r="AS84" s="81">
        <v>0</v>
      </c>
      <c r="AT84" s="81">
        <v>0</v>
      </c>
      <c r="AU84" s="81">
        <v>0</v>
      </c>
      <c r="AV84" s="81">
        <v>0</v>
      </c>
      <c r="AW84" s="81"/>
      <c r="AX84" s="82"/>
      <c r="AY84" s="81">
        <v>201.92999999999998</v>
      </c>
      <c r="AZ84" s="81">
        <v>322.39999999999998</v>
      </c>
      <c r="BA84" s="81">
        <v>0</v>
      </c>
      <c r="BB84" s="81">
        <v>0</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1904</v>
      </c>
      <c r="B85" s="80">
        <v>477</v>
      </c>
      <c r="C85" s="80">
        <v>1</v>
      </c>
      <c r="D85" s="80">
        <v>29</v>
      </c>
      <c r="E85" s="80">
        <v>1990</v>
      </c>
      <c r="F85" s="80" t="s">
        <v>562</v>
      </c>
      <c r="G85" s="80" t="s">
        <v>1905</v>
      </c>
      <c r="H85" s="80" t="s">
        <v>1827</v>
      </c>
      <c r="I85" s="177"/>
      <c r="J85" s="81">
        <v>0.94092908115861751</v>
      </c>
      <c r="K85" s="81">
        <v>1.7195847136617968</v>
      </c>
      <c r="L85" s="81">
        <v>6.2880186343508351</v>
      </c>
      <c r="M85" s="81">
        <v>2.5169446757107083</v>
      </c>
      <c r="N85" s="81">
        <v>3.7859176121111369</v>
      </c>
      <c r="O85" s="81">
        <v>2.5212023284965368</v>
      </c>
      <c r="P85" s="81">
        <v>3.8960328652659082</v>
      </c>
      <c r="Q85" s="81">
        <v>0.24296953935322604</v>
      </c>
      <c r="R85" s="81">
        <v>0</v>
      </c>
      <c r="S85" s="81">
        <v>0.23936456404718887</v>
      </c>
      <c r="T85" s="82"/>
      <c r="U85" s="81">
        <v>97841</v>
      </c>
      <c r="V85" s="81">
        <v>529</v>
      </c>
      <c r="W85" s="81">
        <v>71</v>
      </c>
      <c r="X85" s="81">
        <v>868</v>
      </c>
      <c r="Y85" s="81">
        <v>1297</v>
      </c>
      <c r="Z85" s="81">
        <v>1037</v>
      </c>
      <c r="AA85" s="81">
        <v>946</v>
      </c>
      <c r="AB85" s="81">
        <v>3945</v>
      </c>
      <c r="AC85" s="81">
        <v>0</v>
      </c>
      <c r="AD85" s="81">
        <v>0.23936456404718887</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1906</v>
      </c>
      <c r="B86" s="80">
        <v>478</v>
      </c>
      <c r="C86" s="80">
        <v>2</v>
      </c>
      <c r="D86" s="80">
        <v>29</v>
      </c>
      <c r="E86" s="80">
        <v>2005</v>
      </c>
      <c r="F86" s="80" t="s">
        <v>565</v>
      </c>
      <c r="G86" s="80" t="s">
        <v>1905</v>
      </c>
      <c r="H86" s="80" t="s">
        <v>1827</v>
      </c>
      <c r="I86" s="177"/>
      <c r="J86" s="81">
        <v>0.37024731246812903</v>
      </c>
      <c r="K86" s="81">
        <v>0.58776416331147463</v>
      </c>
      <c r="L86" s="81">
        <v>0.25127459340251673</v>
      </c>
      <c r="M86" s="81">
        <v>3.1207644315610055</v>
      </c>
      <c r="N86" s="81">
        <v>5.4427737250923274</v>
      </c>
      <c r="O86" s="81">
        <v>2.6115307764808855</v>
      </c>
      <c r="P86" s="81">
        <v>4.450367204610286</v>
      </c>
      <c r="Q86" s="81">
        <v>0.17185448004053053</v>
      </c>
      <c r="R86" s="81">
        <v>0</v>
      </c>
      <c r="S86" s="81">
        <v>0.21350567125513906</v>
      </c>
      <c r="T86" s="82"/>
      <c r="U86" s="81">
        <v>40074</v>
      </c>
      <c r="V86" s="81">
        <v>224</v>
      </c>
      <c r="W86" s="81">
        <v>3</v>
      </c>
      <c r="X86" s="81">
        <v>505</v>
      </c>
      <c r="Y86" s="81">
        <v>1201</v>
      </c>
      <c r="Z86" s="81">
        <v>1243</v>
      </c>
      <c r="AA86" s="81">
        <v>885</v>
      </c>
      <c r="AB86" s="81">
        <v>2917</v>
      </c>
      <c r="AC86" s="81">
        <v>0</v>
      </c>
      <c r="AD86" s="81">
        <v>0.21350567125513906</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1907</v>
      </c>
      <c r="B87" s="80">
        <v>479</v>
      </c>
      <c r="C87" s="80">
        <v>3</v>
      </c>
      <c r="D87" s="80">
        <v>29</v>
      </c>
      <c r="E87" s="80">
        <v>2006</v>
      </c>
      <c r="F87" s="80" t="s">
        <v>566</v>
      </c>
      <c r="G87" s="80" t="s">
        <v>1905</v>
      </c>
      <c r="H87" s="80" t="s">
        <v>1827</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1908</v>
      </c>
      <c r="B88" s="80">
        <v>480</v>
      </c>
      <c r="C88" s="80">
        <v>4</v>
      </c>
      <c r="D88" s="80">
        <v>29</v>
      </c>
      <c r="E88" s="80">
        <v>2007</v>
      </c>
      <c r="F88" s="80" t="s">
        <v>567</v>
      </c>
      <c r="G88" s="80" t="s">
        <v>1905</v>
      </c>
      <c r="H88" s="80" t="s">
        <v>1827</v>
      </c>
      <c r="I88" s="177"/>
      <c r="J88" s="81">
        <v>0.22012084422639874</v>
      </c>
      <c r="K88" s="81">
        <v>0.614962225215957</v>
      </c>
      <c r="L88" s="81">
        <v>0</v>
      </c>
      <c r="M88" s="81">
        <v>3.0793060748645735</v>
      </c>
      <c r="N88" s="81">
        <v>5.4205183692489136</v>
      </c>
      <c r="O88" s="81">
        <v>2.4212229451244505</v>
      </c>
      <c r="P88" s="81">
        <v>4.1617986494660446</v>
      </c>
      <c r="Q88" s="81">
        <v>0.17081357525600877</v>
      </c>
      <c r="R88" s="81">
        <v>0</v>
      </c>
      <c r="S88" s="81">
        <v>0.21955567130949283</v>
      </c>
      <c r="T88" s="82"/>
      <c r="U88" s="81">
        <v>28112</v>
      </c>
      <c r="V88" s="81">
        <v>245</v>
      </c>
      <c r="W88" s="81">
        <v>0</v>
      </c>
      <c r="X88" s="81">
        <v>671</v>
      </c>
      <c r="Y88" s="81">
        <v>1173</v>
      </c>
      <c r="Z88" s="81">
        <v>1198</v>
      </c>
      <c r="AA88" s="81">
        <v>815</v>
      </c>
      <c r="AB88" s="81">
        <v>2746</v>
      </c>
      <c r="AC88" s="81">
        <v>0</v>
      </c>
      <c r="AD88" s="81">
        <v>0.21955567130949283</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1909</v>
      </c>
      <c r="B89" s="80">
        <v>481</v>
      </c>
      <c r="C89" s="80">
        <v>5</v>
      </c>
      <c r="D89" s="80">
        <v>29</v>
      </c>
      <c r="E89" s="80">
        <v>2008</v>
      </c>
      <c r="F89" s="80" t="s">
        <v>84</v>
      </c>
      <c r="G89" s="80" t="s">
        <v>1905</v>
      </c>
      <c r="H89" s="80" t="s">
        <v>1827</v>
      </c>
      <c r="I89" s="177"/>
      <c r="J89" s="81">
        <v>0.14632399711946775</v>
      </c>
      <c r="K89" s="81">
        <v>0.48720017904867963</v>
      </c>
      <c r="L89" s="81">
        <v>0</v>
      </c>
      <c r="M89" s="81">
        <v>3.450693608129964</v>
      </c>
      <c r="N89" s="81">
        <v>5.07073519752326</v>
      </c>
      <c r="O89" s="81">
        <v>2.3000733182657909</v>
      </c>
      <c r="P89" s="81">
        <v>4.044840664356145</v>
      </c>
      <c r="Q89" s="81">
        <v>0.16242181855311796</v>
      </c>
      <c r="R89" s="81">
        <v>0</v>
      </c>
      <c r="S89" s="81">
        <v>0.20642339789385639</v>
      </c>
      <c r="T89" s="82"/>
      <c r="U89" s="81">
        <v>19474</v>
      </c>
      <c r="V89" s="81">
        <v>245</v>
      </c>
      <c r="W89" s="81">
        <v>0</v>
      </c>
      <c r="X89" s="81">
        <v>671</v>
      </c>
      <c r="Y89" s="81">
        <v>1150</v>
      </c>
      <c r="Z89" s="81">
        <v>1178</v>
      </c>
      <c r="AA89" s="81">
        <v>793</v>
      </c>
      <c r="AB89" s="81">
        <v>2654</v>
      </c>
      <c r="AC89" s="81">
        <v>0</v>
      </c>
      <c r="AD89" s="81">
        <v>0.20642339789385639</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1910</v>
      </c>
      <c r="B90" s="80">
        <v>482</v>
      </c>
      <c r="C90" s="80">
        <v>6</v>
      </c>
      <c r="D90" s="80">
        <v>29</v>
      </c>
      <c r="E90" s="80">
        <v>2009</v>
      </c>
      <c r="F90" s="80" t="s">
        <v>85</v>
      </c>
      <c r="G90" s="80" t="s">
        <v>1905</v>
      </c>
      <c r="H90" s="80" t="s">
        <v>1827</v>
      </c>
      <c r="I90" s="177"/>
      <c r="J90" s="81">
        <v>0.12599126862226262</v>
      </c>
      <c r="K90" s="81">
        <v>0.29829274332602773</v>
      </c>
      <c r="L90" s="81">
        <v>0.66339150662940882</v>
      </c>
      <c r="M90" s="81">
        <v>3.3897759422898024</v>
      </c>
      <c r="N90" s="81">
        <v>4.6015753088212259</v>
      </c>
      <c r="O90" s="81">
        <v>2.2946467959345505</v>
      </c>
      <c r="P90" s="81">
        <v>3.845585623865325</v>
      </c>
      <c r="Q90" s="81">
        <v>0.15180855878076621</v>
      </c>
      <c r="R90" s="81">
        <v>0</v>
      </c>
      <c r="S90" s="81">
        <v>0.22679118880368701</v>
      </c>
      <c r="T90" s="82"/>
      <c r="U90" s="81">
        <v>14515</v>
      </c>
      <c r="V90" s="81">
        <v>153</v>
      </c>
      <c r="W90" s="81">
        <v>14</v>
      </c>
      <c r="X90" s="81">
        <v>653</v>
      </c>
      <c r="Y90" s="81">
        <v>1140</v>
      </c>
      <c r="Z90" s="81">
        <v>1160</v>
      </c>
      <c r="AA90" s="81">
        <v>774</v>
      </c>
      <c r="AB90" s="81">
        <v>2604</v>
      </c>
      <c r="AC90" s="81">
        <v>0</v>
      </c>
      <c r="AD90" s="81">
        <v>0.22679118880368701</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0</v>
      </c>
      <c r="BJ90" s="81">
        <v>0</v>
      </c>
      <c r="BK90" s="81">
        <v>0</v>
      </c>
      <c r="BL90" s="81">
        <v>0</v>
      </c>
      <c r="BM90" s="82"/>
      <c r="BN90" s="81">
        <v>0</v>
      </c>
      <c r="BO90" s="81">
        <v>0</v>
      </c>
      <c r="BP90" s="81">
        <v>0</v>
      </c>
      <c r="BQ90" s="81">
        <v>0</v>
      </c>
      <c r="BR90" s="81">
        <v>0</v>
      </c>
      <c r="BS90" s="81">
        <v>0</v>
      </c>
      <c r="BT90"/>
      <c r="BU90" s="80"/>
      <c r="BV90" s="80"/>
      <c r="BW90" s="80"/>
      <c r="BX90" s="80"/>
      <c r="BY90" s="80"/>
      <c r="BZ90" s="80"/>
      <c r="CA90" s="80"/>
      <c r="CB90" s="80"/>
      <c r="CC90" s="80"/>
    </row>
    <row r="91" spans="1:81">
      <c r="A91" s="80" t="s">
        <v>1911</v>
      </c>
      <c r="B91" s="80">
        <v>483</v>
      </c>
      <c r="C91" s="80">
        <v>7</v>
      </c>
      <c r="D91" s="80">
        <v>29</v>
      </c>
      <c r="E91" s="80">
        <v>2010</v>
      </c>
      <c r="F91" s="80" t="s">
        <v>86</v>
      </c>
      <c r="G91" s="80" t="s">
        <v>1905</v>
      </c>
      <c r="H91" s="80" t="s">
        <v>1827</v>
      </c>
      <c r="I91" s="177"/>
      <c r="J91" s="81">
        <v>0.10119441750428314</v>
      </c>
      <c r="K91" s="81">
        <v>0.30403684738724457</v>
      </c>
      <c r="L91" s="81">
        <v>0.62805737457204813</v>
      </c>
      <c r="M91" s="81">
        <v>3.3059471721657507</v>
      </c>
      <c r="N91" s="81">
        <v>4.5934041156270888</v>
      </c>
      <c r="O91" s="81">
        <v>2.2722193852189529</v>
      </c>
      <c r="P91" s="81">
        <v>3.9287968047637309</v>
      </c>
      <c r="Q91" s="81">
        <v>0.15587534291324862</v>
      </c>
      <c r="R91" s="81">
        <v>0</v>
      </c>
      <c r="S91" s="81">
        <v>0.23760244899443825</v>
      </c>
      <c r="T91" s="82"/>
      <c r="U91" s="81">
        <v>12472</v>
      </c>
      <c r="V91" s="81">
        <v>153</v>
      </c>
      <c r="W91" s="81">
        <v>14</v>
      </c>
      <c r="X91" s="81">
        <v>653</v>
      </c>
      <c r="Y91" s="81">
        <v>1136</v>
      </c>
      <c r="Z91" s="81">
        <v>1154</v>
      </c>
      <c r="AA91" s="81">
        <v>771</v>
      </c>
      <c r="AB91" s="81">
        <v>2562</v>
      </c>
      <c r="AC91" s="81">
        <v>0</v>
      </c>
      <c r="AD91" s="81">
        <v>0.23760244899443825</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0</v>
      </c>
      <c r="BJ91" s="81">
        <v>0</v>
      </c>
      <c r="BK91" s="81">
        <v>0</v>
      </c>
      <c r="BL91" s="81">
        <v>0</v>
      </c>
      <c r="BM91" s="82"/>
      <c r="BN91" s="81">
        <v>0</v>
      </c>
      <c r="BO91" s="81">
        <v>0</v>
      </c>
      <c r="BP91" s="81">
        <v>0</v>
      </c>
      <c r="BQ91" s="81">
        <v>0</v>
      </c>
      <c r="BR91" s="81">
        <v>0</v>
      </c>
      <c r="BS91" s="81">
        <v>0</v>
      </c>
      <c r="BT91"/>
      <c r="BU91" s="80">
        <v>0</v>
      </c>
      <c r="BV91" s="80">
        <v>0</v>
      </c>
      <c r="BW91" s="80">
        <v>0</v>
      </c>
      <c r="BX91" s="80">
        <v>0</v>
      </c>
      <c r="BY91" s="80">
        <v>0</v>
      </c>
      <c r="BZ91" s="80">
        <v>0</v>
      </c>
      <c r="CA91" s="80">
        <v>0</v>
      </c>
      <c r="CB91" s="80">
        <v>0</v>
      </c>
      <c r="CC91" s="80">
        <v>0</v>
      </c>
    </row>
    <row r="92" spans="1:81">
      <c r="A92" s="80" t="s">
        <v>1912</v>
      </c>
      <c r="B92" s="80">
        <v>484</v>
      </c>
      <c r="C92" s="80">
        <v>8</v>
      </c>
      <c r="D92" s="80">
        <v>29</v>
      </c>
      <c r="E92" s="80">
        <v>2011</v>
      </c>
      <c r="F92" s="80" t="s">
        <v>87</v>
      </c>
      <c r="G92" s="80" t="s">
        <v>1905</v>
      </c>
      <c r="H92" s="80" t="s">
        <v>1827</v>
      </c>
      <c r="I92" s="177"/>
      <c r="J92" s="81">
        <v>0.12337703556830019</v>
      </c>
      <c r="K92" s="81">
        <v>0.40840183526219487</v>
      </c>
      <c r="L92" s="81">
        <v>0.58632281803000452</v>
      </c>
      <c r="M92" s="81">
        <v>3.8474720242292264</v>
      </c>
      <c r="N92" s="81">
        <v>5.2724409894360313</v>
      </c>
      <c r="O92" s="81">
        <v>2.2528119509394093</v>
      </c>
      <c r="P92" s="81">
        <v>3.8053638047937905</v>
      </c>
      <c r="Q92" s="81">
        <v>0.17383168816499739</v>
      </c>
      <c r="R92" s="81">
        <v>0</v>
      </c>
      <c r="S92" s="81">
        <v>0.22848154738763549</v>
      </c>
      <c r="T92" s="82"/>
      <c r="U92" s="81">
        <v>12539</v>
      </c>
      <c r="V92" s="81">
        <v>153</v>
      </c>
      <c r="W92" s="81">
        <v>14</v>
      </c>
      <c r="X92" s="81">
        <v>653</v>
      </c>
      <c r="Y92" s="81">
        <v>1114</v>
      </c>
      <c r="Z92" s="81">
        <v>1169</v>
      </c>
      <c r="AA92" s="81">
        <v>769</v>
      </c>
      <c r="AB92" s="81">
        <v>2477</v>
      </c>
      <c r="AC92" s="81">
        <v>0</v>
      </c>
      <c r="AD92" s="81">
        <v>0.22848154738763549</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0</v>
      </c>
      <c r="BJ92" s="81">
        <v>0</v>
      </c>
      <c r="BK92" s="81">
        <v>0</v>
      </c>
      <c r="BL92" s="81">
        <v>0</v>
      </c>
      <c r="BM92" s="82"/>
      <c r="BN92" s="81">
        <v>0</v>
      </c>
      <c r="BO92" s="81">
        <v>0</v>
      </c>
      <c r="BP92" s="81">
        <v>0</v>
      </c>
      <c r="BQ92" s="81">
        <v>0</v>
      </c>
      <c r="BR92" s="81">
        <v>0</v>
      </c>
      <c r="BS92" s="81">
        <v>0</v>
      </c>
      <c r="BT92"/>
      <c r="BU92" s="80">
        <v>0</v>
      </c>
      <c r="BV92" s="80">
        <v>0</v>
      </c>
      <c r="BW92" s="80">
        <v>0</v>
      </c>
      <c r="BX92" s="80">
        <v>0</v>
      </c>
      <c r="BY92" s="80">
        <v>0</v>
      </c>
      <c r="BZ92" s="80">
        <v>0</v>
      </c>
      <c r="CA92" s="80">
        <v>0</v>
      </c>
      <c r="CB92" s="80">
        <v>0</v>
      </c>
      <c r="CC92" s="80">
        <v>0</v>
      </c>
    </row>
    <row r="93" spans="1:81">
      <c r="A93" s="80" t="s">
        <v>1913</v>
      </c>
      <c r="B93" s="80">
        <v>485</v>
      </c>
      <c r="C93" s="80">
        <v>9</v>
      </c>
      <c r="D93" s="80">
        <v>29</v>
      </c>
      <c r="E93" s="80">
        <v>2012</v>
      </c>
      <c r="F93" s="80" t="s">
        <v>88</v>
      </c>
      <c r="G93" s="80" t="s">
        <v>1905</v>
      </c>
      <c r="H93" s="80" t="s">
        <v>1827</v>
      </c>
      <c r="I93" s="177"/>
      <c r="J93" s="81">
        <v>0.12182722805068523</v>
      </c>
      <c r="K93" s="81">
        <v>0.3833954521463569</v>
      </c>
      <c r="L93" s="81">
        <v>0.5880739436868877</v>
      </c>
      <c r="M93" s="81">
        <v>4.3288710923850058</v>
      </c>
      <c r="N93" s="81">
        <v>5.5810850353968116</v>
      </c>
      <c r="O93" s="81">
        <v>2.2274362909613297</v>
      </c>
      <c r="P93" s="81">
        <v>3.7822253860676178</v>
      </c>
      <c r="Q93" s="81">
        <v>0.18352667989487181</v>
      </c>
      <c r="R93" s="81">
        <v>0</v>
      </c>
      <c r="S93" s="81">
        <v>0.23928903002949323</v>
      </c>
      <c r="T93" s="82"/>
      <c r="U93" s="81">
        <v>11355</v>
      </c>
      <c r="V93" s="81">
        <v>153</v>
      </c>
      <c r="W93" s="81">
        <v>14</v>
      </c>
      <c r="X93" s="81">
        <v>653</v>
      </c>
      <c r="Y93" s="81">
        <v>1109</v>
      </c>
      <c r="Z93" s="81">
        <v>1165</v>
      </c>
      <c r="AA93" s="81">
        <v>760</v>
      </c>
      <c r="AB93" s="81">
        <v>2407</v>
      </c>
      <c r="AC93" s="81">
        <v>0</v>
      </c>
      <c r="AD93" s="81">
        <v>0.23928903002949323</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0</v>
      </c>
      <c r="BJ93" s="81">
        <v>0</v>
      </c>
      <c r="BK93" s="81">
        <v>0</v>
      </c>
      <c r="BL93" s="81">
        <v>0</v>
      </c>
      <c r="BM93" s="82"/>
      <c r="BN93" s="81">
        <v>0</v>
      </c>
      <c r="BO93" s="81">
        <v>0</v>
      </c>
      <c r="BP93" s="81">
        <v>0</v>
      </c>
      <c r="BQ93" s="81">
        <v>0</v>
      </c>
      <c r="BR93" s="81">
        <v>0</v>
      </c>
      <c r="BS93" s="81">
        <v>0</v>
      </c>
      <c r="BT93"/>
      <c r="BU93" s="80">
        <v>0</v>
      </c>
      <c r="BV93" s="80">
        <v>0</v>
      </c>
      <c r="BW93" s="80">
        <v>0</v>
      </c>
      <c r="BX93" s="80">
        <v>0</v>
      </c>
      <c r="BY93" s="80">
        <v>0</v>
      </c>
      <c r="BZ93" s="80">
        <v>0</v>
      </c>
      <c r="CA93" s="80">
        <v>0</v>
      </c>
      <c r="CB93" s="80">
        <v>0</v>
      </c>
      <c r="CC93" s="80">
        <v>0</v>
      </c>
    </row>
    <row r="94" spans="1:81">
      <c r="A94" s="80" t="s">
        <v>1914</v>
      </c>
      <c r="B94" s="80">
        <v>486</v>
      </c>
      <c r="C94" s="80">
        <v>10</v>
      </c>
      <c r="D94" s="80">
        <v>29</v>
      </c>
      <c r="E94" s="80">
        <v>2013</v>
      </c>
      <c r="F94" s="80" t="s">
        <v>89</v>
      </c>
      <c r="G94" s="80" t="s">
        <v>1905</v>
      </c>
      <c r="H94" s="80" t="s">
        <v>1827</v>
      </c>
      <c r="I94" s="177"/>
      <c r="J94" s="81">
        <v>9.942017407213101E-2</v>
      </c>
      <c r="K94" s="81">
        <v>0.32549292949939107</v>
      </c>
      <c r="L94" s="81">
        <v>0.42661657786052282</v>
      </c>
      <c r="M94" s="81">
        <v>3.7360888743963878</v>
      </c>
      <c r="N94" s="81">
        <v>5.4944300665566006</v>
      </c>
      <c r="O94" s="81">
        <v>2.0864797454795014</v>
      </c>
      <c r="P94" s="81">
        <v>3.7365320402341409</v>
      </c>
      <c r="Q94" s="81">
        <v>0.18178710673245554</v>
      </c>
      <c r="R94" s="81">
        <v>0</v>
      </c>
      <c r="S94" s="81">
        <v>0.24058446779853168</v>
      </c>
      <c r="T94" s="82"/>
      <c r="U94" s="81">
        <v>10188</v>
      </c>
      <c r="V94" s="81">
        <v>153</v>
      </c>
      <c r="W94" s="81">
        <v>14</v>
      </c>
      <c r="X94" s="81">
        <v>653</v>
      </c>
      <c r="Y94" s="81">
        <v>1110</v>
      </c>
      <c r="Z94" s="81">
        <v>1140</v>
      </c>
      <c r="AA94" s="81">
        <v>748</v>
      </c>
      <c r="AB94" s="81">
        <v>2350</v>
      </c>
      <c r="AC94" s="81">
        <v>0</v>
      </c>
      <c r="AD94" s="81">
        <v>0.24058446779853168</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0</v>
      </c>
      <c r="BJ94" s="81">
        <v>0</v>
      </c>
      <c r="BK94" s="81">
        <v>0</v>
      </c>
      <c r="BL94" s="81">
        <v>0</v>
      </c>
      <c r="BM94" s="82"/>
      <c r="BN94" s="81">
        <v>0</v>
      </c>
      <c r="BO94" s="81">
        <v>0</v>
      </c>
      <c r="BP94" s="81">
        <v>0</v>
      </c>
      <c r="BQ94" s="81">
        <v>0</v>
      </c>
      <c r="BR94" s="81">
        <v>0</v>
      </c>
      <c r="BS94" s="81">
        <v>0</v>
      </c>
      <c r="BT94"/>
      <c r="BU94" s="80">
        <v>0</v>
      </c>
      <c r="BV94" s="80">
        <v>0</v>
      </c>
      <c r="BW94" s="80">
        <v>0</v>
      </c>
      <c r="BX94" s="80">
        <v>0</v>
      </c>
      <c r="BY94" s="80">
        <v>0</v>
      </c>
      <c r="BZ94" s="80">
        <v>0</v>
      </c>
      <c r="CA94" s="80">
        <v>0</v>
      </c>
      <c r="CB94" s="80">
        <v>0</v>
      </c>
      <c r="CC94" s="80">
        <v>0</v>
      </c>
    </row>
    <row r="95" spans="1:81">
      <c r="A95" s="80" t="s">
        <v>1915</v>
      </c>
      <c r="B95" s="80">
        <v>487</v>
      </c>
      <c r="C95" s="80">
        <v>11</v>
      </c>
      <c r="D95" s="80">
        <v>29</v>
      </c>
      <c r="E95" s="80">
        <v>2014</v>
      </c>
      <c r="F95" s="80" t="s">
        <v>90</v>
      </c>
      <c r="G95" s="80" t="s">
        <v>1905</v>
      </c>
      <c r="H95" s="80" t="s">
        <v>1827</v>
      </c>
      <c r="I95" s="177"/>
      <c r="J95" s="81">
        <v>8.6042615102988468E-2</v>
      </c>
      <c r="K95" s="81">
        <v>0.45524429901761426</v>
      </c>
      <c r="L95" s="81">
        <v>1.6063302231534133</v>
      </c>
      <c r="M95" s="81">
        <v>3.9021792788240952</v>
      </c>
      <c r="N95" s="81">
        <v>5.3808688203445429</v>
      </c>
      <c r="O95" s="81">
        <v>1.9602115508828766</v>
      </c>
      <c r="P95" s="81">
        <v>3.6856672304815237</v>
      </c>
      <c r="Q95" s="81">
        <v>0.17011177201603733</v>
      </c>
      <c r="R95" s="81">
        <v>0</v>
      </c>
      <c r="S95" s="81">
        <v>0.26406401714865851</v>
      </c>
      <c r="T95" s="82"/>
      <c r="U95" s="81">
        <v>9483</v>
      </c>
      <c r="V95" s="81">
        <v>197</v>
      </c>
      <c r="W95" s="81">
        <v>35</v>
      </c>
      <c r="X95" s="81">
        <v>610</v>
      </c>
      <c r="Y95" s="81">
        <v>1113</v>
      </c>
      <c r="Z95" s="81">
        <v>1128</v>
      </c>
      <c r="AA95" s="81">
        <v>734</v>
      </c>
      <c r="AB95" s="81">
        <v>2292</v>
      </c>
      <c r="AC95" s="81">
        <v>0</v>
      </c>
      <c r="AD95" s="81">
        <v>0.26406401714865851</v>
      </c>
      <c r="AE95" s="82"/>
      <c r="AF95" s="81">
        <v>91206.012024257405</v>
      </c>
      <c r="AG95" s="81">
        <v>358548.92711926956</v>
      </c>
      <c r="AH95" s="81">
        <v>358873.59839248611</v>
      </c>
      <c r="AI95" s="81">
        <v>4195757.941593145</v>
      </c>
      <c r="AJ95" s="81">
        <v>6672014.4201714778</v>
      </c>
      <c r="AK95" s="81">
        <v>0</v>
      </c>
      <c r="AL95" s="81">
        <v>0</v>
      </c>
      <c r="AM95" s="81">
        <v>314657.35015129438</v>
      </c>
      <c r="AN95" s="81">
        <v>0</v>
      </c>
      <c r="AO95" s="81">
        <v>0</v>
      </c>
      <c r="AP95" s="82"/>
      <c r="AQ95" s="81">
        <v>1</v>
      </c>
      <c r="AR95" s="81">
        <v>2</v>
      </c>
      <c r="AS95" s="81">
        <v>0</v>
      </c>
      <c r="AT95" s="81">
        <v>0</v>
      </c>
      <c r="AU95" s="81">
        <v>0</v>
      </c>
      <c r="AV95" s="81">
        <v>0</v>
      </c>
      <c r="AW95" s="81" t="s">
        <v>564</v>
      </c>
      <c r="AX95" s="82"/>
      <c r="AY95" s="81">
        <v>6.1</v>
      </c>
      <c r="AZ95" s="81">
        <v>34</v>
      </c>
      <c r="BA95" s="81">
        <v>0</v>
      </c>
      <c r="BB95" s="81">
        <v>0</v>
      </c>
      <c r="BC95" s="81">
        <v>0</v>
      </c>
      <c r="BD95" s="81">
        <v>0</v>
      </c>
      <c r="BE95" s="81" t="s">
        <v>564</v>
      </c>
      <c r="BF95" s="82"/>
      <c r="BG95" s="81">
        <v>0</v>
      </c>
      <c r="BH95" s="81">
        <v>0</v>
      </c>
      <c r="BI95" s="81">
        <v>0</v>
      </c>
      <c r="BJ95" s="81">
        <v>0</v>
      </c>
      <c r="BK95" s="81">
        <v>0</v>
      </c>
      <c r="BL95" s="81">
        <v>0</v>
      </c>
      <c r="BM95" s="82"/>
      <c r="BN95" s="81">
        <v>0</v>
      </c>
      <c r="BO95" s="81">
        <v>0</v>
      </c>
      <c r="BP95" s="81">
        <v>0</v>
      </c>
      <c r="BQ95" s="81">
        <v>0</v>
      </c>
      <c r="BR95" s="81">
        <v>0</v>
      </c>
      <c r="BS95" s="81">
        <v>0</v>
      </c>
      <c r="BT95"/>
      <c r="BU95" s="80">
        <v>0</v>
      </c>
      <c r="BV95" s="80">
        <v>0</v>
      </c>
      <c r="BW95" s="80">
        <v>0</v>
      </c>
      <c r="BX95" s="80">
        <v>0</v>
      </c>
      <c r="BY95" s="80">
        <v>0</v>
      </c>
      <c r="BZ95" s="80">
        <v>0</v>
      </c>
      <c r="CA95" s="80">
        <v>0</v>
      </c>
      <c r="CB95" s="80">
        <v>0</v>
      </c>
      <c r="CC95" s="80">
        <v>0</v>
      </c>
    </row>
    <row r="96" spans="1:81">
      <c r="A96" s="80" t="s">
        <v>1916</v>
      </c>
      <c r="B96" s="80">
        <v>488</v>
      </c>
      <c r="C96" s="80">
        <v>12</v>
      </c>
      <c r="D96" s="80">
        <v>29</v>
      </c>
      <c r="E96" s="80">
        <v>2015</v>
      </c>
      <c r="F96" s="80" t="s">
        <v>91</v>
      </c>
      <c r="G96" s="80" t="s">
        <v>1905</v>
      </c>
      <c r="H96" s="80" t="s">
        <v>1827</v>
      </c>
      <c r="I96" s="177"/>
      <c r="J96" s="81">
        <v>0</v>
      </c>
      <c r="K96" s="81">
        <v>0.46007339351824733</v>
      </c>
      <c r="L96" s="81">
        <v>1.6339715314228971</v>
      </c>
      <c r="M96" s="81">
        <v>3.8389587984221683</v>
      </c>
      <c r="N96" s="81">
        <v>4.7162123997973566</v>
      </c>
      <c r="O96" s="81">
        <v>1.9328996443218667</v>
      </c>
      <c r="P96" s="81">
        <v>3.6182130330026623</v>
      </c>
      <c r="Q96" s="81">
        <v>0.16151761267257289</v>
      </c>
      <c r="R96" s="81">
        <v>0</v>
      </c>
      <c r="S96" s="81">
        <v>0.25682581601473548</v>
      </c>
      <c r="T96" s="82"/>
      <c r="U96" s="81">
        <v>0</v>
      </c>
      <c r="V96" s="81">
        <v>197</v>
      </c>
      <c r="W96" s="81">
        <v>35</v>
      </c>
      <c r="X96" s="81">
        <v>610</v>
      </c>
      <c r="Y96" s="81">
        <v>1088</v>
      </c>
      <c r="Z96" s="81">
        <v>1123</v>
      </c>
      <c r="AA96" s="81">
        <v>720</v>
      </c>
      <c r="AB96" s="81">
        <v>2223</v>
      </c>
      <c r="AC96" s="81">
        <v>0</v>
      </c>
      <c r="AD96" s="81">
        <v>0.25682581601473548</v>
      </c>
      <c r="AE96" s="82"/>
      <c r="AF96" s="81">
        <v>0</v>
      </c>
      <c r="AG96" s="81">
        <v>338317.66150021355</v>
      </c>
      <c r="AH96" s="81">
        <v>284202.81693545444</v>
      </c>
      <c r="AI96" s="81">
        <v>4298133.3275192557</v>
      </c>
      <c r="AJ96" s="81">
        <v>5962287.8275690824</v>
      </c>
      <c r="AK96" s="81">
        <v>0</v>
      </c>
      <c r="AL96" s="81">
        <v>0</v>
      </c>
      <c r="AM96" s="81">
        <v>304652.82486572501</v>
      </c>
      <c r="AN96" s="81">
        <v>0</v>
      </c>
      <c r="AO96" s="81">
        <v>0</v>
      </c>
      <c r="AP96" s="82"/>
      <c r="AQ96" s="81">
        <v>1</v>
      </c>
      <c r="AR96" s="81">
        <v>2</v>
      </c>
      <c r="AS96" s="81">
        <v>0</v>
      </c>
      <c r="AT96" s="81">
        <v>0</v>
      </c>
      <c r="AU96" s="81">
        <v>0</v>
      </c>
      <c r="AV96" s="81">
        <v>0</v>
      </c>
      <c r="AW96" s="81" t="s">
        <v>564</v>
      </c>
      <c r="AX96" s="82"/>
      <c r="AY96" s="81">
        <v>6.1</v>
      </c>
      <c r="AZ96" s="81">
        <v>34</v>
      </c>
      <c r="BA96" s="81">
        <v>0</v>
      </c>
      <c r="BB96" s="81">
        <v>0</v>
      </c>
      <c r="BC96" s="81">
        <v>0</v>
      </c>
      <c r="BD96" s="81">
        <v>0</v>
      </c>
      <c r="BE96" s="81" t="s">
        <v>564</v>
      </c>
      <c r="BF96" s="82"/>
      <c r="BG96" s="81">
        <v>0</v>
      </c>
      <c r="BH96" s="81">
        <v>0</v>
      </c>
      <c r="BI96" s="81">
        <v>0</v>
      </c>
      <c r="BJ96" s="81">
        <v>0</v>
      </c>
      <c r="BK96" s="81">
        <v>0</v>
      </c>
      <c r="BL96" s="81">
        <v>0</v>
      </c>
      <c r="BM96" s="82"/>
      <c r="BN96" s="81">
        <v>0</v>
      </c>
      <c r="BO96" s="81">
        <v>0</v>
      </c>
      <c r="BP96" s="81">
        <v>0</v>
      </c>
      <c r="BQ96" s="81">
        <v>0</v>
      </c>
      <c r="BR96" s="81">
        <v>0</v>
      </c>
      <c r="BS96" s="81">
        <v>0</v>
      </c>
      <c r="BT96"/>
      <c r="BU96" s="80">
        <v>0</v>
      </c>
      <c r="BV96" s="80">
        <v>0</v>
      </c>
      <c r="BW96" s="80">
        <v>0</v>
      </c>
      <c r="BX96" s="80">
        <v>0</v>
      </c>
      <c r="BY96" s="80">
        <v>0</v>
      </c>
      <c r="BZ96" s="80">
        <v>0</v>
      </c>
      <c r="CA96" s="80">
        <v>0</v>
      </c>
      <c r="CB96" s="80">
        <v>0</v>
      </c>
      <c r="CC96" s="80">
        <v>0</v>
      </c>
    </row>
    <row r="97" spans="1:81">
      <c r="A97" s="80" t="s">
        <v>1917</v>
      </c>
      <c r="B97" s="80">
        <v>489</v>
      </c>
      <c r="C97" s="80">
        <v>13</v>
      </c>
      <c r="D97" s="80">
        <v>29</v>
      </c>
      <c r="E97" s="80">
        <v>2016</v>
      </c>
      <c r="F97" s="80" t="s">
        <v>92</v>
      </c>
      <c r="G97" s="80" t="s">
        <v>1905</v>
      </c>
      <c r="H97" s="80" t="s">
        <v>1827</v>
      </c>
      <c r="I97" s="177"/>
      <c r="J97" s="81">
        <v>9.7896694468765602E-2</v>
      </c>
      <c r="K97" s="81">
        <v>0.47260019571461437</v>
      </c>
      <c r="L97" s="81">
        <v>1.7914757992294257</v>
      </c>
      <c r="M97" s="81">
        <v>2.8046450987004032</v>
      </c>
      <c r="N97" s="81">
        <v>4.4484904007814761</v>
      </c>
      <c r="O97" s="81">
        <v>1.8839232048388401</v>
      </c>
      <c r="P97" s="81">
        <v>3.6343240066774176</v>
      </c>
      <c r="Q97" s="81">
        <v>0.15510793316146815</v>
      </c>
      <c r="R97" s="81">
        <v>0</v>
      </c>
      <c r="S97" s="81">
        <v>0.2742435375765146</v>
      </c>
      <c r="T97" s="82"/>
      <c r="U97" s="81">
        <v>11772</v>
      </c>
      <c r="V97" s="81">
        <v>197</v>
      </c>
      <c r="W97" s="81">
        <v>35</v>
      </c>
      <c r="X97" s="81">
        <v>610</v>
      </c>
      <c r="Y97" s="81">
        <v>1103</v>
      </c>
      <c r="Z97" s="81">
        <v>1108</v>
      </c>
      <c r="AA97" s="81">
        <v>748</v>
      </c>
      <c r="AB97" s="81">
        <v>2196</v>
      </c>
      <c r="AC97" s="81">
        <v>0</v>
      </c>
      <c r="AD97" s="81">
        <v>0.2742435375765146</v>
      </c>
      <c r="AE97" s="82"/>
      <c r="AF97" s="81">
        <v>108716.005372998</v>
      </c>
      <c r="AG97" s="81">
        <v>333488.56323043158</v>
      </c>
      <c r="AH97" s="81">
        <v>250044.56276801121</v>
      </c>
      <c r="AI97" s="81">
        <v>3828435.965709277</v>
      </c>
      <c r="AJ97" s="81">
        <v>5631673.2727468116</v>
      </c>
      <c r="AK97" s="81">
        <v>0</v>
      </c>
      <c r="AL97" s="81">
        <v>0</v>
      </c>
      <c r="AM97" s="81">
        <v>301186.3987582362</v>
      </c>
      <c r="AN97" s="81">
        <v>0</v>
      </c>
      <c r="AO97" s="81">
        <v>0</v>
      </c>
      <c r="AP97" s="82"/>
      <c r="AQ97" s="81">
        <v>1</v>
      </c>
      <c r="AR97" s="81">
        <v>2</v>
      </c>
      <c r="AS97" s="81">
        <v>0</v>
      </c>
      <c r="AT97" s="81">
        <v>0</v>
      </c>
      <c r="AU97" s="81">
        <v>0</v>
      </c>
      <c r="AV97" s="81">
        <v>0</v>
      </c>
      <c r="AW97" s="81" t="s">
        <v>564</v>
      </c>
      <c r="AX97" s="82"/>
      <c r="AY97" s="81">
        <v>6.1</v>
      </c>
      <c r="AZ97" s="81">
        <v>34</v>
      </c>
      <c r="BA97" s="81">
        <v>0</v>
      </c>
      <c r="BB97" s="81">
        <v>0</v>
      </c>
      <c r="BC97" s="81">
        <v>0</v>
      </c>
      <c r="BD97" s="81">
        <v>0</v>
      </c>
      <c r="BE97" s="81" t="s">
        <v>564</v>
      </c>
      <c r="BF97" s="82"/>
      <c r="BG97" s="81">
        <v>0</v>
      </c>
      <c r="BH97" s="81">
        <v>0</v>
      </c>
      <c r="BI97" s="81">
        <v>0</v>
      </c>
      <c r="BJ97" s="81">
        <v>0</v>
      </c>
      <c r="BK97" s="81">
        <v>0</v>
      </c>
      <c r="BL97" s="81">
        <v>0</v>
      </c>
      <c r="BM97" s="82"/>
      <c r="BN97" s="81">
        <v>0</v>
      </c>
      <c r="BO97" s="81">
        <v>0</v>
      </c>
      <c r="BP97" s="81">
        <v>0</v>
      </c>
      <c r="BQ97" s="81">
        <v>0</v>
      </c>
      <c r="BR97" s="81">
        <v>0</v>
      </c>
      <c r="BS97" s="81">
        <v>0</v>
      </c>
      <c r="BT97"/>
      <c r="BU97" s="80">
        <v>0</v>
      </c>
      <c r="BV97" s="80">
        <v>0</v>
      </c>
      <c r="BW97" s="80">
        <v>0</v>
      </c>
      <c r="BX97" s="80">
        <v>0</v>
      </c>
      <c r="BY97" s="80">
        <v>0</v>
      </c>
      <c r="BZ97" s="80">
        <v>0</v>
      </c>
      <c r="CA97" s="80">
        <v>0</v>
      </c>
      <c r="CB97" s="80">
        <v>0</v>
      </c>
      <c r="CC97" s="80">
        <v>0</v>
      </c>
    </row>
    <row r="98" spans="1:81">
      <c r="A98" s="80" t="s">
        <v>1918</v>
      </c>
      <c r="B98" s="80">
        <v>490</v>
      </c>
      <c r="C98" s="80">
        <v>14</v>
      </c>
      <c r="D98" s="80">
        <v>29</v>
      </c>
      <c r="E98" s="80">
        <v>2017</v>
      </c>
      <c r="F98" s="80" t="s">
        <v>71</v>
      </c>
      <c r="G98" s="80" t="s">
        <v>1905</v>
      </c>
      <c r="H98" s="80" t="s">
        <v>1827</v>
      </c>
      <c r="I98" s="177"/>
      <c r="J98" s="81">
        <v>8.9334899115300154E-2</v>
      </c>
      <c r="K98" s="81">
        <v>0.48576700105864823</v>
      </c>
      <c r="L98" s="81">
        <v>1.8560247059678581</v>
      </c>
      <c r="M98" s="81">
        <v>2.5995763371842564</v>
      </c>
      <c r="N98" s="81">
        <v>4.6435805204539102</v>
      </c>
      <c r="O98" s="81">
        <v>1.8381291441150109</v>
      </c>
      <c r="P98" s="81">
        <v>3.4857753265598403</v>
      </c>
      <c r="Q98" s="81">
        <v>0.14582190667773509</v>
      </c>
      <c r="R98" s="81">
        <v>0</v>
      </c>
      <c r="S98" s="81">
        <v>0.26370282722543775</v>
      </c>
      <c r="T98" s="82"/>
      <c r="U98" s="81">
        <v>11357</v>
      </c>
      <c r="V98" s="81">
        <v>197</v>
      </c>
      <c r="W98" s="81">
        <v>35</v>
      </c>
      <c r="X98" s="81">
        <v>610</v>
      </c>
      <c r="Y98" s="81">
        <v>1085</v>
      </c>
      <c r="Z98" s="81">
        <v>1099</v>
      </c>
      <c r="AA98" s="81">
        <v>722</v>
      </c>
      <c r="AB98" s="81">
        <v>2135</v>
      </c>
      <c r="AC98" s="81">
        <v>0</v>
      </c>
      <c r="AD98" s="81">
        <v>0.26370282722543781</v>
      </c>
      <c r="AE98" s="82"/>
      <c r="AF98" s="81">
        <v>101388.6337045215</v>
      </c>
      <c r="AG98" s="81">
        <v>349335.13638292532</v>
      </c>
      <c r="AH98" s="81">
        <v>350151.48692903132</v>
      </c>
      <c r="AI98" s="81">
        <v>3755487.465649873</v>
      </c>
      <c r="AJ98" s="81">
        <v>5915085.1366609614</v>
      </c>
      <c r="AK98" s="81">
        <v>0</v>
      </c>
      <c r="AL98" s="81">
        <v>0</v>
      </c>
      <c r="AM98" s="81">
        <v>293278.29344454111</v>
      </c>
      <c r="AN98" s="81">
        <v>0</v>
      </c>
      <c r="AO98" s="81">
        <v>0</v>
      </c>
      <c r="AP98" s="82"/>
      <c r="AQ98" s="81">
        <v>1</v>
      </c>
      <c r="AR98" s="81">
        <v>2</v>
      </c>
      <c r="AS98" s="81">
        <v>0</v>
      </c>
      <c r="AT98" s="81">
        <v>0</v>
      </c>
      <c r="AU98" s="81">
        <v>0</v>
      </c>
      <c r="AV98" s="81">
        <v>0</v>
      </c>
      <c r="AW98" s="81" t="s">
        <v>564</v>
      </c>
      <c r="AX98" s="82"/>
      <c r="AY98" s="81">
        <v>6.1</v>
      </c>
      <c r="AZ98" s="81">
        <v>34</v>
      </c>
      <c r="BA98" s="81">
        <v>0</v>
      </c>
      <c r="BB98" s="81">
        <v>0</v>
      </c>
      <c r="BC98" s="81">
        <v>0</v>
      </c>
      <c r="BD98" s="81">
        <v>0</v>
      </c>
      <c r="BE98" s="81" t="s">
        <v>564</v>
      </c>
      <c r="BF98" s="82"/>
      <c r="BG98" s="81">
        <v>0</v>
      </c>
      <c r="BH98" s="81">
        <v>0</v>
      </c>
      <c r="BI98" s="81">
        <v>0</v>
      </c>
      <c r="BJ98" s="81">
        <v>0</v>
      </c>
      <c r="BK98" s="81">
        <v>0</v>
      </c>
      <c r="BL98" s="81">
        <v>0</v>
      </c>
      <c r="BM98" s="82"/>
      <c r="BN98" s="81">
        <v>0</v>
      </c>
      <c r="BO98" s="81">
        <v>0</v>
      </c>
      <c r="BP98" s="81">
        <v>0</v>
      </c>
      <c r="BQ98" s="81">
        <v>0</v>
      </c>
      <c r="BR98" s="81">
        <v>0</v>
      </c>
      <c r="BS98" s="81">
        <v>0</v>
      </c>
      <c r="BT98"/>
      <c r="BU98" s="80">
        <v>0</v>
      </c>
      <c r="BV98" s="80">
        <v>0</v>
      </c>
      <c r="BW98" s="80">
        <v>0</v>
      </c>
      <c r="BX98" s="80">
        <v>0</v>
      </c>
      <c r="BY98" s="80">
        <v>0</v>
      </c>
      <c r="BZ98" s="80">
        <v>0</v>
      </c>
      <c r="CA98" s="80">
        <v>0</v>
      </c>
      <c r="CB98" s="80">
        <v>0</v>
      </c>
      <c r="CC98" s="80">
        <v>0</v>
      </c>
    </row>
    <row r="99" spans="1:81">
      <c r="A99" s="80" t="s">
        <v>1919</v>
      </c>
      <c r="B99" s="80">
        <v>491</v>
      </c>
      <c r="C99" s="80">
        <v>15</v>
      </c>
      <c r="D99" s="80">
        <v>29</v>
      </c>
      <c r="E99" s="80">
        <v>2018</v>
      </c>
      <c r="F99" s="80" t="s">
        <v>93</v>
      </c>
      <c r="G99" s="80" t="s">
        <v>1905</v>
      </c>
      <c r="H99" s="80" t="s">
        <v>1827</v>
      </c>
      <c r="I99" s="177"/>
      <c r="J99" s="81">
        <v>0</v>
      </c>
      <c r="K99" s="81">
        <v>0.46171751259497018</v>
      </c>
      <c r="L99" s="81">
        <v>1.6830317506763015</v>
      </c>
      <c r="M99" s="81">
        <v>2.7572537536118373</v>
      </c>
      <c r="N99" s="81">
        <v>4.1758731694016369</v>
      </c>
      <c r="O99" s="81">
        <v>1.7855423507840864</v>
      </c>
      <c r="P99" s="81">
        <v>3.3745989288920106</v>
      </c>
      <c r="Q99" s="81">
        <v>0.13151259649154379</v>
      </c>
      <c r="R99" s="81">
        <v>0</v>
      </c>
      <c r="S99" s="81">
        <v>0.25761046037796209</v>
      </c>
      <c r="T99" s="82"/>
      <c r="U99" s="81">
        <v>0</v>
      </c>
      <c r="V99" s="81">
        <v>197</v>
      </c>
      <c r="W99" s="81">
        <v>35</v>
      </c>
      <c r="X99" s="81">
        <v>610</v>
      </c>
      <c r="Y99" s="81">
        <v>1063</v>
      </c>
      <c r="Z99" s="81">
        <v>1088</v>
      </c>
      <c r="AA99" s="81">
        <v>706</v>
      </c>
      <c r="AB99" s="81">
        <v>2075</v>
      </c>
      <c r="AC99" s="81">
        <v>0</v>
      </c>
      <c r="AD99" s="81">
        <v>0.25761046037796209</v>
      </c>
      <c r="AE99" s="82"/>
      <c r="AF99" s="81">
        <v>0</v>
      </c>
      <c r="AG99" s="81">
        <v>310482.37532190821</v>
      </c>
      <c r="AH99" s="81">
        <v>331989.86143426353</v>
      </c>
      <c r="AI99" s="81">
        <v>3745983.413980742</v>
      </c>
      <c r="AJ99" s="81">
        <v>5300428.9145907247</v>
      </c>
      <c r="AK99" s="81">
        <v>0</v>
      </c>
      <c r="AL99" s="81">
        <v>0</v>
      </c>
      <c r="AM99" s="81">
        <v>285626.05472667143</v>
      </c>
      <c r="AN99" s="81">
        <v>0</v>
      </c>
      <c r="AO99" s="81">
        <v>0</v>
      </c>
      <c r="AP99" s="82"/>
      <c r="AQ99" s="81">
        <v>1</v>
      </c>
      <c r="AR99" s="81">
        <v>2</v>
      </c>
      <c r="AS99" s="81">
        <v>0</v>
      </c>
      <c r="AT99" s="81">
        <v>0</v>
      </c>
      <c r="AU99" s="81">
        <v>0</v>
      </c>
      <c r="AV99" s="81">
        <v>0</v>
      </c>
      <c r="AW99" s="81" t="s">
        <v>564</v>
      </c>
      <c r="AX99" s="82"/>
      <c r="AY99" s="81">
        <v>6.1</v>
      </c>
      <c r="AZ99" s="81">
        <v>34</v>
      </c>
      <c r="BA99" s="81">
        <v>0</v>
      </c>
      <c r="BB99" s="81">
        <v>0</v>
      </c>
      <c r="BC99" s="81">
        <v>0</v>
      </c>
      <c r="BD99" s="81">
        <v>0</v>
      </c>
      <c r="BE99" s="81" t="s">
        <v>564</v>
      </c>
      <c r="BF99" s="82"/>
      <c r="BG99" s="81">
        <v>0</v>
      </c>
      <c r="BH99" s="81">
        <v>0</v>
      </c>
      <c r="BI99" s="81">
        <v>0</v>
      </c>
      <c r="BJ99" s="81">
        <v>0</v>
      </c>
      <c r="BK99" s="81">
        <v>0</v>
      </c>
      <c r="BL99" s="81">
        <v>0</v>
      </c>
      <c r="BM99" s="82"/>
      <c r="BN99" s="81">
        <v>0</v>
      </c>
      <c r="BO99" s="81">
        <v>0</v>
      </c>
      <c r="BP99" s="81">
        <v>0</v>
      </c>
      <c r="BQ99" s="81">
        <v>0</v>
      </c>
      <c r="BR99" s="81">
        <v>0</v>
      </c>
      <c r="BS99" s="81">
        <v>0</v>
      </c>
      <c r="BT99"/>
      <c r="BU99" s="80">
        <v>0</v>
      </c>
      <c r="BV99" s="80">
        <v>0</v>
      </c>
      <c r="BW99" s="80">
        <v>0</v>
      </c>
      <c r="BX99" s="80">
        <v>0</v>
      </c>
      <c r="BY99" s="80">
        <v>0</v>
      </c>
      <c r="BZ99" s="80">
        <v>0</v>
      </c>
      <c r="CA99" s="80">
        <v>0</v>
      </c>
      <c r="CB99" s="80">
        <v>0</v>
      </c>
      <c r="CC99" s="80">
        <v>0</v>
      </c>
    </row>
    <row r="100" spans="1:81">
      <c r="A100" s="80" t="s">
        <v>1920</v>
      </c>
      <c r="B100" s="80">
        <v>492</v>
      </c>
      <c r="C100" s="80">
        <v>16</v>
      </c>
      <c r="D100" s="80">
        <v>29</v>
      </c>
      <c r="E100" s="80">
        <v>2019</v>
      </c>
      <c r="F100" s="80" t="s">
        <v>73</v>
      </c>
      <c r="G100" s="80" t="s">
        <v>1905</v>
      </c>
      <c r="H100" s="80" t="s">
        <v>1827</v>
      </c>
      <c r="I100" s="177"/>
      <c r="J100" s="81">
        <v>0</v>
      </c>
      <c r="K100" s="81">
        <v>0.42739832533905159</v>
      </c>
      <c r="L100" s="81">
        <v>1.6996139750573904</v>
      </c>
      <c r="M100" s="81">
        <v>2.7604256392368391</v>
      </c>
      <c r="N100" s="81">
        <v>4.0123507279832173</v>
      </c>
      <c r="O100" s="81">
        <v>1.7202589842079943</v>
      </c>
      <c r="P100" s="81">
        <v>3.1448021241665751</v>
      </c>
      <c r="Q100" s="81">
        <v>0.1232941622617417</v>
      </c>
      <c r="R100" s="81">
        <v>0</v>
      </c>
      <c r="S100" s="81">
        <v>0.29412482239943666</v>
      </c>
      <c r="T100" s="82"/>
      <c r="U100" s="81">
        <v>0</v>
      </c>
      <c r="V100" s="81">
        <v>197</v>
      </c>
      <c r="W100" s="81">
        <v>35</v>
      </c>
      <c r="X100" s="81">
        <v>610</v>
      </c>
      <c r="Y100" s="81">
        <v>1049</v>
      </c>
      <c r="Z100" s="81">
        <v>1077</v>
      </c>
      <c r="AA100" s="81">
        <v>653</v>
      </c>
      <c r="AB100" s="81">
        <v>1998</v>
      </c>
      <c r="AC100" s="81">
        <v>0</v>
      </c>
      <c r="AD100" s="81">
        <v>0.29412482239943671</v>
      </c>
      <c r="AE100" s="82"/>
      <c r="AF100" s="81">
        <v>0</v>
      </c>
      <c r="AG100" s="81">
        <v>300638.61739418592</v>
      </c>
      <c r="AH100" s="81">
        <v>348509.47518179828</v>
      </c>
      <c r="AI100" s="81">
        <v>4001979.5509849801</v>
      </c>
      <c r="AJ100" s="81">
        <v>5340516.3932067296</v>
      </c>
      <c r="AK100" s="81">
        <v>0</v>
      </c>
      <c r="AL100" s="81">
        <v>0</v>
      </c>
      <c r="AM100" s="81">
        <v>272112.55906405282</v>
      </c>
      <c r="AN100" s="81">
        <v>0</v>
      </c>
      <c r="AO100" s="81">
        <v>0</v>
      </c>
      <c r="AP100" s="82"/>
      <c r="AQ100" s="81">
        <v>1</v>
      </c>
      <c r="AR100" s="81">
        <v>2</v>
      </c>
      <c r="AS100" s="81">
        <v>0</v>
      </c>
      <c r="AT100" s="81">
        <v>0</v>
      </c>
      <c r="AU100" s="81">
        <v>0</v>
      </c>
      <c r="AV100" s="81">
        <v>0</v>
      </c>
      <c r="AW100" s="81" t="s">
        <v>564</v>
      </c>
      <c r="AX100" s="82"/>
      <c r="AY100" s="81">
        <v>6.1</v>
      </c>
      <c r="AZ100" s="81">
        <v>34</v>
      </c>
      <c r="BA100" s="81">
        <v>0</v>
      </c>
      <c r="BB100" s="81">
        <v>0</v>
      </c>
      <c r="BC100" s="81">
        <v>0</v>
      </c>
      <c r="BD100" s="81">
        <v>0</v>
      </c>
      <c r="BE100" s="81" t="s">
        <v>564</v>
      </c>
      <c r="BF100" s="82"/>
      <c r="BG100" s="81">
        <v>0</v>
      </c>
      <c r="BH100" s="81">
        <v>0</v>
      </c>
      <c r="BI100" s="81">
        <v>0</v>
      </c>
      <c r="BJ100" s="81">
        <v>0</v>
      </c>
      <c r="BK100" s="81">
        <v>0</v>
      </c>
      <c r="BL100" s="81">
        <v>0</v>
      </c>
      <c r="BM100" s="82"/>
      <c r="BN100" s="81">
        <v>0</v>
      </c>
      <c r="BO100" s="81">
        <v>0</v>
      </c>
      <c r="BP100" s="81">
        <v>0</v>
      </c>
      <c r="BQ100" s="81">
        <v>0</v>
      </c>
      <c r="BR100" s="81">
        <v>0</v>
      </c>
      <c r="BS100" s="81">
        <v>0</v>
      </c>
      <c r="BT100"/>
      <c r="BU100" s="80">
        <v>0</v>
      </c>
      <c r="BV100" s="80">
        <v>0</v>
      </c>
      <c r="BW100" s="80">
        <v>0</v>
      </c>
      <c r="BX100" s="80">
        <v>0</v>
      </c>
      <c r="BY100" s="80">
        <v>0</v>
      </c>
      <c r="BZ100" s="80">
        <v>0</v>
      </c>
      <c r="CA100" s="80">
        <v>0</v>
      </c>
      <c r="CB100" s="80">
        <v>0</v>
      </c>
      <c r="CC100" s="80">
        <v>0</v>
      </c>
    </row>
    <row r="101" spans="1:81">
      <c r="A101" s="80" t="s">
        <v>1921</v>
      </c>
      <c r="B101" s="80">
        <v>493</v>
      </c>
      <c r="C101" s="80">
        <v>17</v>
      </c>
      <c r="D101" s="80">
        <v>29</v>
      </c>
      <c r="E101" s="80">
        <v>2020</v>
      </c>
      <c r="F101" s="80" t="s">
        <v>218</v>
      </c>
      <c r="G101" s="80" t="s">
        <v>1905</v>
      </c>
      <c r="H101" s="80" t="s">
        <v>1827</v>
      </c>
      <c r="I101" s="177"/>
      <c r="J101" s="81">
        <v>0</v>
      </c>
      <c r="K101" s="81">
        <v>0.43106465968736735</v>
      </c>
      <c r="L101" s="81">
        <v>2.7793390184365201</v>
      </c>
      <c r="M101" s="81">
        <v>2.0866806318588984</v>
      </c>
      <c r="N101" s="81">
        <v>3.5273006270394469</v>
      </c>
      <c r="O101" s="81">
        <v>1.4708050085231239</v>
      </c>
      <c r="P101" s="81">
        <v>3.0052933264806283</v>
      </c>
      <c r="Q101" s="81">
        <v>0.11350410427548124</v>
      </c>
      <c r="R101" s="81">
        <v>0</v>
      </c>
      <c r="S101" s="81">
        <v>0.24620087732397891</v>
      </c>
      <c r="T101" s="82"/>
      <c r="U101" s="81">
        <v>0</v>
      </c>
      <c r="V101" s="81">
        <v>197</v>
      </c>
      <c r="W101" s="81">
        <v>70</v>
      </c>
      <c r="X101" s="81">
        <v>552</v>
      </c>
      <c r="Y101" s="81">
        <v>1034</v>
      </c>
      <c r="Z101" s="81">
        <v>1051</v>
      </c>
      <c r="AA101" s="81">
        <v>678</v>
      </c>
      <c r="AB101" s="81">
        <v>1925</v>
      </c>
      <c r="AC101" s="81">
        <v>0</v>
      </c>
      <c r="AD101" s="81">
        <v>0.24620087732397891</v>
      </c>
      <c r="AE101" s="82"/>
      <c r="AF101" s="81">
        <v>0</v>
      </c>
      <c r="AG101" s="81">
        <v>294961.27363434323</v>
      </c>
      <c r="AH101" s="81">
        <v>574258.38743778714</v>
      </c>
      <c r="AI101" s="81">
        <v>3098466.7489861134</v>
      </c>
      <c r="AJ101" s="81">
        <v>5000660.8232048415</v>
      </c>
      <c r="AK101" s="81"/>
      <c r="AL101" s="81"/>
      <c r="AM101" s="81">
        <v>251233.88719607375</v>
      </c>
      <c r="AN101" s="81"/>
      <c r="AO101" s="81"/>
      <c r="AP101" s="82"/>
      <c r="AQ101" s="81">
        <v>2</v>
      </c>
      <c r="AR101" s="81">
        <v>2</v>
      </c>
      <c r="AS101" s="81">
        <v>0</v>
      </c>
      <c r="AT101" s="81">
        <v>0</v>
      </c>
      <c r="AU101" s="81">
        <v>0</v>
      </c>
      <c r="AV101" s="81">
        <v>0</v>
      </c>
      <c r="AW101" s="81">
        <v>0</v>
      </c>
      <c r="AX101" s="82"/>
      <c r="AY101" s="81">
        <v>10.5</v>
      </c>
      <c r="AZ101" s="81">
        <v>34</v>
      </c>
      <c r="BA101" s="81">
        <v>0</v>
      </c>
      <c r="BB101" s="81">
        <v>0</v>
      </c>
      <c r="BC101" s="81">
        <v>0</v>
      </c>
      <c r="BD101" s="81">
        <v>0</v>
      </c>
      <c r="BE101" s="81">
        <v>0</v>
      </c>
      <c r="BF101" s="82"/>
      <c r="BG101" s="81">
        <v>0</v>
      </c>
      <c r="BH101" s="81">
        <v>0</v>
      </c>
      <c r="BI101" s="81">
        <v>0</v>
      </c>
      <c r="BJ101" s="81">
        <v>0</v>
      </c>
      <c r="BK101" s="81">
        <v>0</v>
      </c>
      <c r="BL101" s="81">
        <v>0</v>
      </c>
      <c r="BM101" s="82"/>
      <c r="BN101" s="81">
        <v>0</v>
      </c>
      <c r="BO101" s="81">
        <v>0</v>
      </c>
      <c r="BP101" s="81">
        <v>0</v>
      </c>
      <c r="BQ101" s="81">
        <v>0</v>
      </c>
      <c r="BR101" s="81">
        <v>0</v>
      </c>
      <c r="BS101" s="81">
        <v>0</v>
      </c>
      <c r="BT101"/>
      <c r="BU101" s="80">
        <v>0</v>
      </c>
      <c r="BV101" s="80">
        <v>0</v>
      </c>
      <c r="BW101" s="80">
        <v>0</v>
      </c>
      <c r="BX101" s="80">
        <v>0</v>
      </c>
      <c r="BY101" s="80">
        <v>0</v>
      </c>
      <c r="BZ101" s="80">
        <v>0</v>
      </c>
      <c r="CA101" s="80">
        <v>0</v>
      </c>
      <c r="CB101" s="80">
        <v>0</v>
      </c>
      <c r="CC101" s="80">
        <v>0</v>
      </c>
    </row>
    <row r="102" spans="1:81">
      <c r="A102" s="80" t="s">
        <v>1922</v>
      </c>
      <c r="B102" s="80">
        <v>493</v>
      </c>
      <c r="C102" s="80">
        <v>18</v>
      </c>
      <c r="D102" s="80">
        <v>29</v>
      </c>
      <c r="E102" s="80">
        <v>2021</v>
      </c>
      <c r="F102" s="80" t="s">
        <v>75</v>
      </c>
      <c r="G102" s="174" t="s">
        <v>1905</v>
      </c>
      <c r="H102" s="80" t="s">
        <v>1827</v>
      </c>
      <c r="I102" s="177"/>
      <c r="J102" s="81">
        <v>0</v>
      </c>
      <c r="K102" s="81">
        <v>0.47208539131296356</v>
      </c>
      <c r="L102" s="81">
        <v>2.288796219282915</v>
      </c>
      <c r="M102" s="81">
        <v>2.2766554059925257</v>
      </c>
      <c r="N102" s="81">
        <v>3.7083463157657692</v>
      </c>
      <c r="O102" s="81">
        <v>1.401220678877767</v>
      </c>
      <c r="P102" s="81">
        <v>3.1135249595697214</v>
      </c>
      <c r="Q102" s="81">
        <v>0.11188270672111007</v>
      </c>
      <c r="R102" s="81">
        <v>0</v>
      </c>
      <c r="S102" s="81">
        <v>0.31062819183181062</v>
      </c>
      <c r="T102" s="82"/>
      <c r="U102" s="81">
        <v>0</v>
      </c>
      <c r="V102" s="81">
        <v>197</v>
      </c>
      <c r="W102" s="81">
        <v>70</v>
      </c>
      <c r="X102" s="81">
        <v>552</v>
      </c>
      <c r="Y102" s="81">
        <v>1020</v>
      </c>
      <c r="Z102" s="81">
        <v>1031</v>
      </c>
      <c r="AA102" s="81">
        <v>685</v>
      </c>
      <c r="AB102" s="81">
        <v>1875</v>
      </c>
      <c r="AC102" s="81">
        <v>0</v>
      </c>
      <c r="AD102" s="81">
        <v>0.31062819183181062</v>
      </c>
      <c r="AE102" s="82"/>
      <c r="AF102" s="81">
        <v>0</v>
      </c>
      <c r="AG102" s="81">
        <v>315846.4615842817</v>
      </c>
      <c r="AH102" s="81">
        <v>458549.56909439567</v>
      </c>
      <c r="AI102" s="81">
        <v>3413346.9039766961</v>
      </c>
      <c r="AJ102" s="81">
        <v>4979633.4516382637</v>
      </c>
      <c r="AK102" s="81">
        <v>0</v>
      </c>
      <c r="AL102" s="81">
        <v>0</v>
      </c>
      <c r="AM102" s="81">
        <v>246119.78963963047</v>
      </c>
      <c r="AN102" s="81">
        <v>0</v>
      </c>
      <c r="AO102" s="81">
        <v>0</v>
      </c>
      <c r="AP102" s="82"/>
      <c r="AQ102" s="81">
        <v>2</v>
      </c>
      <c r="AR102" s="81">
        <v>2</v>
      </c>
      <c r="AS102" s="81">
        <v>0</v>
      </c>
      <c r="AT102" s="81">
        <v>0</v>
      </c>
      <c r="AU102" s="81">
        <v>0</v>
      </c>
      <c r="AV102" s="81">
        <v>0</v>
      </c>
      <c r="AW102" s="81"/>
      <c r="AX102" s="82"/>
      <c r="AY102" s="81">
        <v>10.5</v>
      </c>
      <c r="AZ102" s="81">
        <v>34</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1923</v>
      </c>
      <c r="B103" s="80">
        <v>493</v>
      </c>
      <c r="C103" s="80">
        <v>19</v>
      </c>
      <c r="D103" s="80">
        <v>29</v>
      </c>
      <c r="E103" s="80">
        <v>2022</v>
      </c>
      <c r="F103" s="80" t="s">
        <v>568</v>
      </c>
      <c r="G103" s="174" t="s">
        <v>1905</v>
      </c>
      <c r="H103" s="80" t="s">
        <v>1827</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v>
      </c>
      <c r="AR103" s="81">
        <v>2</v>
      </c>
      <c r="AS103" s="81">
        <v>0</v>
      </c>
      <c r="AT103" s="81">
        <v>0</v>
      </c>
      <c r="AU103" s="81">
        <v>0</v>
      </c>
      <c r="AV103" s="81">
        <v>0</v>
      </c>
      <c r="AW103" s="81"/>
      <c r="AX103" s="82"/>
      <c r="AY103" s="81">
        <v>10.5</v>
      </c>
      <c r="AZ103" s="81">
        <v>34</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1924</v>
      </c>
      <c r="B104" s="80">
        <v>205</v>
      </c>
      <c r="C104" s="80">
        <v>1</v>
      </c>
      <c r="D104" s="80">
        <v>13</v>
      </c>
      <c r="E104" s="80">
        <v>1990</v>
      </c>
      <c r="F104" s="80" t="s">
        <v>562</v>
      </c>
      <c r="G104" s="80" t="s">
        <v>1925</v>
      </c>
      <c r="H104" s="80" t="s">
        <v>1926</v>
      </c>
      <c r="I104" s="177"/>
      <c r="J104" s="81">
        <v>0</v>
      </c>
      <c r="K104" s="81">
        <v>0.35117255893318428</v>
      </c>
      <c r="L104" s="81">
        <v>3.3240216452519498</v>
      </c>
      <c r="M104" s="81">
        <v>1.3098920039693118</v>
      </c>
      <c r="N104" s="81">
        <v>2.662132359548298</v>
      </c>
      <c r="O104" s="81">
        <v>2.2586277369076977</v>
      </c>
      <c r="P104" s="81">
        <v>3.2288475331590618</v>
      </c>
      <c r="Q104" s="81">
        <v>0.11646524687375169</v>
      </c>
      <c r="R104" s="81">
        <v>0</v>
      </c>
      <c r="S104" s="81">
        <v>0.11911060931055191</v>
      </c>
      <c r="T104" s="82"/>
      <c r="U104" s="81">
        <v>0</v>
      </c>
      <c r="V104" s="81">
        <v>82</v>
      </c>
      <c r="W104" s="81">
        <v>35</v>
      </c>
      <c r="X104" s="81">
        <v>284</v>
      </c>
      <c r="Y104" s="81">
        <v>612</v>
      </c>
      <c r="Z104" s="81">
        <v>929</v>
      </c>
      <c r="AA104" s="81">
        <v>784</v>
      </c>
      <c r="AB104" s="81">
        <v>1891</v>
      </c>
      <c r="AC104" s="81">
        <v>0</v>
      </c>
      <c r="AD104" s="81">
        <v>0.11911060931055191</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1927</v>
      </c>
      <c r="B105" s="80">
        <v>206</v>
      </c>
      <c r="C105" s="80">
        <v>2</v>
      </c>
      <c r="D105" s="80">
        <v>13</v>
      </c>
      <c r="E105" s="80">
        <v>2005</v>
      </c>
      <c r="F105" s="80" t="s">
        <v>565</v>
      </c>
      <c r="G105" s="80" t="s">
        <v>1925</v>
      </c>
      <c r="H105" s="80" t="s">
        <v>1926</v>
      </c>
      <c r="I105" s="177"/>
      <c r="J105" s="81">
        <v>1.9243237823560893</v>
      </c>
      <c r="K105" s="81">
        <v>0.24886879596622591</v>
      </c>
      <c r="L105" s="81">
        <v>2.392063110226974</v>
      </c>
      <c r="M105" s="81">
        <v>1.6306916340952875</v>
      </c>
      <c r="N105" s="81">
        <v>4.1895313976314865</v>
      </c>
      <c r="O105" s="81">
        <v>2.5947228551519661</v>
      </c>
      <c r="P105" s="81">
        <v>4.5408831477549016</v>
      </c>
      <c r="Q105" s="81">
        <v>0.11871332783053443</v>
      </c>
      <c r="R105" s="81">
        <v>0</v>
      </c>
      <c r="S105" s="81">
        <v>0</v>
      </c>
      <c r="T105" s="82"/>
      <c r="U105" s="81">
        <v>78502</v>
      </c>
      <c r="V105" s="81">
        <v>66</v>
      </c>
      <c r="W105" s="81">
        <v>26</v>
      </c>
      <c r="X105" s="81">
        <v>152</v>
      </c>
      <c r="Y105" s="81">
        <v>845</v>
      </c>
      <c r="Z105" s="81">
        <v>1235</v>
      </c>
      <c r="AA105" s="81">
        <v>903</v>
      </c>
      <c r="AB105" s="81">
        <v>2015</v>
      </c>
      <c r="AC105" s="81">
        <v>0</v>
      </c>
      <c r="AD105" s="81">
        <v>0</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1928</v>
      </c>
      <c r="B106" s="80">
        <v>207</v>
      </c>
      <c r="C106" s="80">
        <v>3</v>
      </c>
      <c r="D106" s="80">
        <v>13</v>
      </c>
      <c r="E106" s="80">
        <v>2006</v>
      </c>
      <c r="F106" s="80" t="s">
        <v>566</v>
      </c>
      <c r="G106" s="80" t="s">
        <v>1925</v>
      </c>
      <c r="H106" s="80" t="s">
        <v>1926</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1929</v>
      </c>
      <c r="B107" s="80">
        <v>208</v>
      </c>
      <c r="C107" s="80">
        <v>4</v>
      </c>
      <c r="D107" s="80">
        <v>13</v>
      </c>
      <c r="E107" s="80">
        <v>2007</v>
      </c>
      <c r="F107" s="80" t="s">
        <v>567</v>
      </c>
      <c r="G107" s="80" t="s">
        <v>1925</v>
      </c>
      <c r="H107" s="80" t="s">
        <v>1926</v>
      </c>
      <c r="I107" s="177"/>
      <c r="J107" s="81">
        <v>0</v>
      </c>
      <c r="K107" s="81">
        <v>0.24552001558891048</v>
      </c>
      <c r="L107" s="81">
        <v>1.1298097480810774</v>
      </c>
      <c r="M107" s="81">
        <v>3.0747502456105043</v>
      </c>
      <c r="N107" s="81">
        <v>3.7377529554340589</v>
      </c>
      <c r="O107" s="81">
        <v>2.2696438792777616</v>
      </c>
      <c r="P107" s="81">
        <v>4.4784017369100866</v>
      </c>
      <c r="Q107" s="81">
        <v>0.12049012937759977</v>
      </c>
      <c r="R107" s="81">
        <v>0</v>
      </c>
      <c r="S107" s="81">
        <v>0</v>
      </c>
      <c r="T107" s="82"/>
      <c r="U107" s="81">
        <v>0</v>
      </c>
      <c r="V107" s="81">
        <v>66</v>
      </c>
      <c r="W107" s="81">
        <v>15</v>
      </c>
      <c r="X107" s="81">
        <v>398</v>
      </c>
      <c r="Y107" s="81">
        <v>849</v>
      </c>
      <c r="Z107" s="81">
        <v>1123</v>
      </c>
      <c r="AA107" s="81">
        <v>877</v>
      </c>
      <c r="AB107" s="81">
        <v>1937</v>
      </c>
      <c r="AC107" s="81">
        <v>0</v>
      </c>
      <c r="AD107" s="81">
        <v>0</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1930</v>
      </c>
      <c r="B108" s="80">
        <v>209</v>
      </c>
      <c r="C108" s="80">
        <v>5</v>
      </c>
      <c r="D108" s="80">
        <v>13</v>
      </c>
      <c r="E108" s="80">
        <v>2008</v>
      </c>
      <c r="F108" s="80" t="s">
        <v>84</v>
      </c>
      <c r="G108" s="80" t="s">
        <v>1925</v>
      </c>
      <c r="H108" s="80" t="s">
        <v>1926</v>
      </c>
      <c r="I108" s="177"/>
      <c r="J108" s="81">
        <v>0</v>
      </c>
      <c r="K108" s="81">
        <v>0.19007077739613301</v>
      </c>
      <c r="L108" s="81">
        <v>1.0264094962080974</v>
      </c>
      <c r="M108" s="81">
        <v>3.4368624262924903</v>
      </c>
      <c r="N108" s="81">
        <v>4.0480328978448927</v>
      </c>
      <c r="O108" s="81">
        <v>2.231734976891171</v>
      </c>
      <c r="P108" s="81">
        <v>4.1723577092601847</v>
      </c>
      <c r="Q108" s="81">
        <v>0.11793023524938143</v>
      </c>
      <c r="R108" s="81">
        <v>0</v>
      </c>
      <c r="S108" s="81">
        <v>0</v>
      </c>
      <c r="T108" s="82"/>
      <c r="U108" s="81">
        <v>0</v>
      </c>
      <c r="V108" s="81">
        <v>66</v>
      </c>
      <c r="W108" s="81">
        <v>15</v>
      </c>
      <c r="X108" s="81">
        <v>398</v>
      </c>
      <c r="Y108" s="81">
        <v>870</v>
      </c>
      <c r="Z108" s="81">
        <v>1143</v>
      </c>
      <c r="AA108" s="81">
        <v>818</v>
      </c>
      <c r="AB108" s="81">
        <v>1927</v>
      </c>
      <c r="AC108" s="81">
        <v>0</v>
      </c>
      <c r="AD108" s="81">
        <v>0</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1931</v>
      </c>
      <c r="B109" s="80">
        <v>210</v>
      </c>
      <c r="C109" s="80">
        <v>6</v>
      </c>
      <c r="D109" s="80">
        <v>13</v>
      </c>
      <c r="E109" s="80">
        <v>2009</v>
      </c>
      <c r="F109" s="80" t="s">
        <v>85</v>
      </c>
      <c r="G109" s="80" t="s">
        <v>1925</v>
      </c>
      <c r="H109" s="80" t="s">
        <v>1926</v>
      </c>
      <c r="I109" s="177"/>
      <c r="J109" s="81">
        <v>1.8654453983914858</v>
      </c>
      <c r="K109" s="81">
        <v>0.13273366776727311</v>
      </c>
      <c r="L109" s="81">
        <v>5.4093801869497513</v>
      </c>
      <c r="M109" s="81">
        <v>3.0798142230812124</v>
      </c>
      <c r="N109" s="81">
        <v>3.6919199904843483</v>
      </c>
      <c r="O109" s="81">
        <v>2.2728872142489642</v>
      </c>
      <c r="P109" s="81">
        <v>4.1635668640815791</v>
      </c>
      <c r="Q109" s="81">
        <v>0.11210747255584233</v>
      </c>
      <c r="R109" s="81">
        <v>0</v>
      </c>
      <c r="S109" s="81">
        <v>0</v>
      </c>
      <c r="T109" s="82"/>
      <c r="U109" s="81">
        <v>86702</v>
      </c>
      <c r="V109" s="81">
        <v>46</v>
      </c>
      <c r="W109" s="81">
        <v>120</v>
      </c>
      <c r="X109" s="81">
        <v>398</v>
      </c>
      <c r="Y109" s="81">
        <v>890</v>
      </c>
      <c r="Z109" s="81">
        <v>1149</v>
      </c>
      <c r="AA109" s="81">
        <v>838</v>
      </c>
      <c r="AB109" s="81">
        <v>1923</v>
      </c>
      <c r="AC109" s="81">
        <v>0</v>
      </c>
      <c r="AD109" s="81">
        <v>0</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0</v>
      </c>
      <c r="BJ109" s="81">
        <v>0</v>
      </c>
      <c r="BK109" s="81">
        <v>0</v>
      </c>
      <c r="BL109" s="81">
        <v>0</v>
      </c>
      <c r="BM109" s="82"/>
      <c r="BN109" s="81">
        <v>0</v>
      </c>
      <c r="BO109" s="81">
        <v>0</v>
      </c>
      <c r="BP109" s="81">
        <v>0</v>
      </c>
      <c r="BQ109" s="81">
        <v>0</v>
      </c>
      <c r="BR109" s="81">
        <v>0</v>
      </c>
      <c r="BS109" s="81">
        <v>0</v>
      </c>
      <c r="BT109"/>
      <c r="BU109" s="80"/>
      <c r="BV109" s="80"/>
      <c r="BW109" s="80"/>
      <c r="BX109" s="80"/>
      <c r="BY109" s="80"/>
      <c r="BZ109" s="80"/>
      <c r="CA109" s="80"/>
      <c r="CB109" s="80"/>
      <c r="CC109" s="80"/>
    </row>
    <row r="110" spans="1:81">
      <c r="A110" s="80" t="s">
        <v>1932</v>
      </c>
      <c r="B110" s="80">
        <v>211</v>
      </c>
      <c r="C110" s="80">
        <v>7</v>
      </c>
      <c r="D110" s="80">
        <v>13</v>
      </c>
      <c r="E110" s="80">
        <v>2010</v>
      </c>
      <c r="F110" s="80" t="s">
        <v>86</v>
      </c>
      <c r="G110" s="80" t="s">
        <v>1925</v>
      </c>
      <c r="H110" s="80" t="s">
        <v>1926</v>
      </c>
      <c r="I110" s="177"/>
      <c r="J110" s="81">
        <v>1.3622012753979498</v>
      </c>
      <c r="K110" s="81">
        <v>0.14072204176514991</v>
      </c>
      <c r="L110" s="81">
        <v>5.2739584443674117</v>
      </c>
      <c r="M110" s="81">
        <v>3.1929038636228215</v>
      </c>
      <c r="N110" s="81">
        <v>3.9799085824201539</v>
      </c>
      <c r="O110" s="81">
        <v>2.2820643565587235</v>
      </c>
      <c r="P110" s="81">
        <v>4.168295442667616</v>
      </c>
      <c r="Q110" s="81">
        <v>0.1183971183876588</v>
      </c>
      <c r="R110" s="81">
        <v>0</v>
      </c>
      <c r="S110" s="81">
        <v>0</v>
      </c>
      <c r="T110" s="82"/>
      <c r="U110" s="81">
        <v>71790</v>
      </c>
      <c r="V110" s="81">
        <v>46</v>
      </c>
      <c r="W110" s="81">
        <v>120</v>
      </c>
      <c r="X110" s="81">
        <v>398</v>
      </c>
      <c r="Y110" s="81">
        <v>909</v>
      </c>
      <c r="Z110" s="81">
        <v>1159</v>
      </c>
      <c r="AA110" s="81">
        <v>818</v>
      </c>
      <c r="AB110" s="81">
        <v>1946</v>
      </c>
      <c r="AC110" s="81">
        <v>0</v>
      </c>
      <c r="AD110" s="81">
        <v>0</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0</v>
      </c>
      <c r="BJ110" s="81">
        <v>0</v>
      </c>
      <c r="BK110" s="81">
        <v>0</v>
      </c>
      <c r="BL110" s="81">
        <v>0</v>
      </c>
      <c r="BM110" s="82"/>
      <c r="BN110" s="81">
        <v>0</v>
      </c>
      <c r="BO110" s="81">
        <v>0</v>
      </c>
      <c r="BP110" s="81">
        <v>0</v>
      </c>
      <c r="BQ110" s="81">
        <v>0</v>
      </c>
      <c r="BR110" s="81">
        <v>0</v>
      </c>
      <c r="BS110" s="81">
        <v>0</v>
      </c>
      <c r="BT110"/>
      <c r="BU110" s="80">
        <v>0</v>
      </c>
      <c r="BV110" s="80">
        <v>0</v>
      </c>
      <c r="BW110" s="80">
        <v>0</v>
      </c>
      <c r="BX110" s="80">
        <v>0</v>
      </c>
      <c r="BY110" s="80">
        <v>0</v>
      </c>
      <c r="BZ110" s="80">
        <v>0</v>
      </c>
      <c r="CA110" s="80">
        <v>0</v>
      </c>
      <c r="CB110" s="80">
        <v>0</v>
      </c>
      <c r="CC110" s="80">
        <v>0</v>
      </c>
    </row>
    <row r="111" spans="1:81">
      <c r="A111" s="80" t="s">
        <v>1933</v>
      </c>
      <c r="B111" s="80">
        <v>212</v>
      </c>
      <c r="C111" s="80">
        <v>8</v>
      </c>
      <c r="D111" s="80">
        <v>13</v>
      </c>
      <c r="E111" s="80">
        <v>2011</v>
      </c>
      <c r="F111" s="80" t="s">
        <v>87</v>
      </c>
      <c r="G111" s="80" t="s">
        <v>1925</v>
      </c>
      <c r="H111" s="80" t="s">
        <v>1926</v>
      </c>
      <c r="I111" s="177"/>
      <c r="J111" s="81">
        <v>0.93143061363791624</v>
      </c>
      <c r="K111" s="81">
        <v>0.15898988745644399</v>
      </c>
      <c r="L111" s="81">
        <v>5.9208453864899298</v>
      </c>
      <c r="M111" s="81">
        <v>3.1080345170854606</v>
      </c>
      <c r="N111" s="81">
        <v>4.0723739679510276</v>
      </c>
      <c r="O111" s="81">
        <v>2.2894273718699907</v>
      </c>
      <c r="P111" s="81">
        <v>3.9241267843972381</v>
      </c>
      <c r="Q111" s="81">
        <v>0.13600557596437826</v>
      </c>
      <c r="R111" s="81">
        <v>0</v>
      </c>
      <c r="S111" s="81">
        <v>0</v>
      </c>
      <c r="T111" s="82"/>
      <c r="U111" s="81">
        <v>52087</v>
      </c>
      <c r="V111" s="81">
        <v>46</v>
      </c>
      <c r="W111" s="81">
        <v>120</v>
      </c>
      <c r="X111" s="81">
        <v>398</v>
      </c>
      <c r="Y111" s="81">
        <v>902</v>
      </c>
      <c r="Z111" s="81">
        <v>1188</v>
      </c>
      <c r="AA111" s="81">
        <v>793</v>
      </c>
      <c r="AB111" s="81">
        <v>1938</v>
      </c>
      <c r="AC111" s="81">
        <v>0</v>
      </c>
      <c r="AD111" s="81">
        <v>0</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0</v>
      </c>
      <c r="BJ111" s="81">
        <v>0</v>
      </c>
      <c r="BK111" s="81">
        <v>0</v>
      </c>
      <c r="BL111" s="81">
        <v>0</v>
      </c>
      <c r="BM111" s="82"/>
      <c r="BN111" s="81">
        <v>0</v>
      </c>
      <c r="BO111" s="81">
        <v>0</v>
      </c>
      <c r="BP111" s="81">
        <v>0</v>
      </c>
      <c r="BQ111" s="81">
        <v>0</v>
      </c>
      <c r="BR111" s="81">
        <v>0</v>
      </c>
      <c r="BS111" s="81">
        <v>0</v>
      </c>
      <c r="BT111"/>
      <c r="BU111" s="80">
        <v>0</v>
      </c>
      <c r="BV111" s="80">
        <v>0</v>
      </c>
      <c r="BW111" s="80">
        <v>0</v>
      </c>
      <c r="BX111" s="80">
        <v>0</v>
      </c>
      <c r="BY111" s="80">
        <v>0</v>
      </c>
      <c r="BZ111" s="80">
        <v>0</v>
      </c>
      <c r="CA111" s="80">
        <v>0</v>
      </c>
      <c r="CB111" s="80">
        <v>0</v>
      </c>
      <c r="CC111" s="80">
        <v>0</v>
      </c>
    </row>
    <row r="112" spans="1:81">
      <c r="A112" s="80" t="s">
        <v>1934</v>
      </c>
      <c r="B112" s="80">
        <v>213</v>
      </c>
      <c r="C112" s="80">
        <v>9</v>
      </c>
      <c r="D112" s="80">
        <v>13</v>
      </c>
      <c r="E112" s="80">
        <v>2012</v>
      </c>
      <c r="F112" s="80" t="s">
        <v>88</v>
      </c>
      <c r="G112" s="80" t="s">
        <v>1925</v>
      </c>
      <c r="H112" s="80" t="s">
        <v>1926</v>
      </c>
      <c r="I112" s="177"/>
      <c r="J112" s="81">
        <v>1.066469504504552</v>
      </c>
      <c r="K112" s="81">
        <v>0.14071068603570702</v>
      </c>
      <c r="L112" s="81">
        <v>5.7125859938801069</v>
      </c>
      <c r="M112" s="81">
        <v>3.2215688411062704</v>
      </c>
      <c r="N112" s="81">
        <v>3.5642927416533579</v>
      </c>
      <c r="O112" s="81">
        <v>2.2465559157764488</v>
      </c>
      <c r="P112" s="81">
        <v>3.9414769812704646</v>
      </c>
      <c r="Q112" s="81">
        <v>0.14578438386331322</v>
      </c>
      <c r="R112" s="81">
        <v>0</v>
      </c>
      <c r="S112" s="81">
        <v>0</v>
      </c>
      <c r="T112" s="82"/>
      <c r="U112" s="81">
        <v>67155</v>
      </c>
      <c r="V112" s="81">
        <v>46</v>
      </c>
      <c r="W112" s="81">
        <v>120</v>
      </c>
      <c r="X112" s="81">
        <v>398</v>
      </c>
      <c r="Y112" s="81">
        <v>907</v>
      </c>
      <c r="Z112" s="81">
        <v>1175</v>
      </c>
      <c r="AA112" s="81">
        <v>792</v>
      </c>
      <c r="AB112" s="81">
        <v>1912</v>
      </c>
      <c r="AC112" s="81">
        <v>0</v>
      </c>
      <c r="AD112" s="81">
        <v>0</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0</v>
      </c>
      <c r="BJ112" s="81">
        <v>0</v>
      </c>
      <c r="BK112" s="81">
        <v>0</v>
      </c>
      <c r="BL112" s="81">
        <v>0</v>
      </c>
      <c r="BM112" s="82"/>
      <c r="BN112" s="81">
        <v>0</v>
      </c>
      <c r="BO112" s="81">
        <v>0</v>
      </c>
      <c r="BP112" s="81">
        <v>0</v>
      </c>
      <c r="BQ112" s="81">
        <v>0</v>
      </c>
      <c r="BR112" s="81">
        <v>0</v>
      </c>
      <c r="BS112" s="81">
        <v>0</v>
      </c>
      <c r="BT112"/>
      <c r="BU112" s="80">
        <v>0</v>
      </c>
      <c r="BV112" s="80">
        <v>0</v>
      </c>
      <c r="BW112" s="80">
        <v>0</v>
      </c>
      <c r="BX112" s="80">
        <v>0</v>
      </c>
      <c r="BY112" s="80">
        <v>0</v>
      </c>
      <c r="BZ112" s="80">
        <v>0</v>
      </c>
      <c r="CA112" s="80">
        <v>0</v>
      </c>
      <c r="CB112" s="80">
        <v>0</v>
      </c>
      <c r="CC112" s="80">
        <v>0</v>
      </c>
    </row>
    <row r="113" spans="1:81">
      <c r="A113" s="80" t="s">
        <v>1935</v>
      </c>
      <c r="B113" s="80">
        <v>214</v>
      </c>
      <c r="C113" s="80">
        <v>10</v>
      </c>
      <c r="D113" s="80">
        <v>13</v>
      </c>
      <c r="E113" s="80">
        <v>2013</v>
      </c>
      <c r="F113" s="80" t="s">
        <v>89</v>
      </c>
      <c r="G113" s="80" t="s">
        <v>1925</v>
      </c>
      <c r="H113" s="80" t="s">
        <v>1926</v>
      </c>
      <c r="I113" s="177"/>
      <c r="J113" s="81">
        <v>1.4914687237891207</v>
      </c>
      <c r="K113" s="81">
        <v>0.13072841369144411</v>
      </c>
      <c r="L113" s="81">
        <v>5.120227393060734</v>
      </c>
      <c r="M113" s="81">
        <v>3.3253325088381622</v>
      </c>
      <c r="N113" s="81">
        <v>3.5815667323644207</v>
      </c>
      <c r="O113" s="81">
        <v>2.1688407880642182</v>
      </c>
      <c r="P113" s="81">
        <v>4.006281679502381</v>
      </c>
      <c r="Q113" s="81">
        <v>0.1472862345611044</v>
      </c>
      <c r="R113" s="81">
        <v>0</v>
      </c>
      <c r="S113" s="81">
        <v>0</v>
      </c>
      <c r="T113" s="82"/>
      <c r="U113" s="81">
        <v>90669</v>
      </c>
      <c r="V113" s="81">
        <v>46</v>
      </c>
      <c r="W113" s="81">
        <v>120</v>
      </c>
      <c r="X113" s="81">
        <v>398</v>
      </c>
      <c r="Y113" s="81">
        <v>911</v>
      </c>
      <c r="Z113" s="81">
        <v>1185</v>
      </c>
      <c r="AA113" s="81">
        <v>802</v>
      </c>
      <c r="AB113" s="81">
        <v>1904</v>
      </c>
      <c r="AC113" s="81">
        <v>0</v>
      </c>
      <c r="AD113" s="81">
        <v>0</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0</v>
      </c>
      <c r="BJ113" s="81">
        <v>0</v>
      </c>
      <c r="BK113" s="81">
        <v>0</v>
      </c>
      <c r="BL113" s="81">
        <v>0</v>
      </c>
      <c r="BM113" s="82"/>
      <c r="BN113" s="81">
        <v>0</v>
      </c>
      <c r="BO113" s="81">
        <v>0</v>
      </c>
      <c r="BP113" s="81">
        <v>0</v>
      </c>
      <c r="BQ113" s="81">
        <v>0</v>
      </c>
      <c r="BR113" s="81">
        <v>0</v>
      </c>
      <c r="BS113" s="81">
        <v>0</v>
      </c>
      <c r="BT113"/>
      <c r="BU113" s="80">
        <v>0</v>
      </c>
      <c r="BV113" s="80">
        <v>0</v>
      </c>
      <c r="BW113" s="80">
        <v>0</v>
      </c>
      <c r="BX113" s="80">
        <v>0</v>
      </c>
      <c r="BY113" s="80">
        <v>0</v>
      </c>
      <c r="BZ113" s="80">
        <v>0</v>
      </c>
      <c r="CA113" s="80">
        <v>0</v>
      </c>
      <c r="CB113" s="80">
        <v>0</v>
      </c>
      <c r="CC113" s="80">
        <v>0</v>
      </c>
    </row>
    <row r="114" spans="1:81">
      <c r="A114" s="80" t="s">
        <v>1936</v>
      </c>
      <c r="B114" s="80">
        <v>215</v>
      </c>
      <c r="C114" s="80">
        <v>11</v>
      </c>
      <c r="D114" s="80">
        <v>13</v>
      </c>
      <c r="E114" s="80">
        <v>2014</v>
      </c>
      <c r="F114" s="80" t="s">
        <v>90</v>
      </c>
      <c r="G114" s="80" t="s">
        <v>1925</v>
      </c>
      <c r="H114" s="80" t="s">
        <v>1926</v>
      </c>
      <c r="I114" s="177"/>
      <c r="J114" s="81">
        <v>1.6388592516834624</v>
      </c>
      <c r="K114" s="81">
        <v>9.9164657434498649E-2</v>
      </c>
      <c r="L114" s="81">
        <v>4.9894182386586836</v>
      </c>
      <c r="M114" s="81">
        <v>3.1078648851892581</v>
      </c>
      <c r="N114" s="81">
        <v>3.6147021051033534</v>
      </c>
      <c r="O114" s="81">
        <v>2.0974958704925815</v>
      </c>
      <c r="P114" s="81">
        <v>4.0672894505313817</v>
      </c>
      <c r="Q114" s="81">
        <v>0.139681655730446</v>
      </c>
      <c r="R114" s="81">
        <v>0</v>
      </c>
      <c r="S114" s="81">
        <v>0</v>
      </c>
      <c r="T114" s="82"/>
      <c r="U114" s="81">
        <v>98264</v>
      </c>
      <c r="V114" s="81">
        <v>32</v>
      </c>
      <c r="W114" s="81">
        <v>104</v>
      </c>
      <c r="X114" s="81">
        <v>421</v>
      </c>
      <c r="Y114" s="81">
        <v>917</v>
      </c>
      <c r="Z114" s="81">
        <v>1207</v>
      </c>
      <c r="AA114" s="81">
        <v>810</v>
      </c>
      <c r="AB114" s="81">
        <v>1882</v>
      </c>
      <c r="AC114" s="81">
        <v>0</v>
      </c>
      <c r="AD114" s="81">
        <v>0</v>
      </c>
      <c r="AE114" s="82"/>
      <c r="AF114" s="81">
        <v>1020917.6456596141</v>
      </c>
      <c r="AG114" s="81">
        <v>62494.233152531961</v>
      </c>
      <c r="AH114" s="81">
        <v>1194354.3320286474</v>
      </c>
      <c r="AI114" s="81">
        <v>2922019.6963416268</v>
      </c>
      <c r="AJ114" s="81">
        <v>3772376.7512987256</v>
      </c>
      <c r="AK114" s="81">
        <v>0</v>
      </c>
      <c r="AL114" s="81">
        <v>0</v>
      </c>
      <c r="AM114" s="81">
        <v>258370.47686943106</v>
      </c>
      <c r="AN114" s="81">
        <v>0</v>
      </c>
      <c r="AO114" s="81">
        <v>0</v>
      </c>
      <c r="AP114" s="82"/>
      <c r="AQ114" s="81">
        <v>7</v>
      </c>
      <c r="AR114" s="81">
        <v>36</v>
      </c>
      <c r="AS114" s="81">
        <v>0</v>
      </c>
      <c r="AT114" s="81">
        <v>0</v>
      </c>
      <c r="AU114" s="81">
        <v>0</v>
      </c>
      <c r="AV114" s="81">
        <v>0</v>
      </c>
      <c r="AW114" s="81" t="s">
        <v>564</v>
      </c>
      <c r="AX114" s="82"/>
      <c r="AY114" s="81">
        <v>38.4</v>
      </c>
      <c r="AZ114" s="81">
        <v>787.7</v>
      </c>
      <c r="BA114" s="81">
        <v>0</v>
      </c>
      <c r="BB114" s="81">
        <v>0</v>
      </c>
      <c r="BC114" s="81">
        <v>0</v>
      </c>
      <c r="BD114" s="81">
        <v>0</v>
      </c>
      <c r="BE114" s="81" t="s">
        <v>564</v>
      </c>
      <c r="BF114" s="82"/>
      <c r="BG114" s="81">
        <v>0</v>
      </c>
      <c r="BH114" s="81">
        <v>0</v>
      </c>
      <c r="BI114" s="81">
        <v>0</v>
      </c>
      <c r="BJ114" s="81">
        <v>0</v>
      </c>
      <c r="BK114" s="81">
        <v>0</v>
      </c>
      <c r="BL114" s="81">
        <v>0</v>
      </c>
      <c r="BM114" s="82"/>
      <c r="BN114" s="81">
        <v>0</v>
      </c>
      <c r="BO114" s="81">
        <v>0</v>
      </c>
      <c r="BP114" s="81">
        <v>0</v>
      </c>
      <c r="BQ114" s="81">
        <v>0</v>
      </c>
      <c r="BR114" s="81">
        <v>0</v>
      </c>
      <c r="BS114" s="81">
        <v>0</v>
      </c>
      <c r="BT114"/>
      <c r="BU114" s="80">
        <v>0</v>
      </c>
      <c r="BV114" s="80">
        <v>0</v>
      </c>
      <c r="BW114" s="80">
        <v>0</v>
      </c>
      <c r="BX114" s="80">
        <v>0</v>
      </c>
      <c r="BY114" s="80">
        <v>0</v>
      </c>
      <c r="BZ114" s="80">
        <v>0</v>
      </c>
      <c r="CA114" s="80">
        <v>0</v>
      </c>
      <c r="CB114" s="80">
        <v>0</v>
      </c>
      <c r="CC114" s="80">
        <v>0</v>
      </c>
    </row>
    <row r="115" spans="1:81">
      <c r="A115" s="80" t="s">
        <v>1937</v>
      </c>
      <c r="B115" s="80">
        <v>216</v>
      </c>
      <c r="C115" s="80">
        <v>12</v>
      </c>
      <c r="D115" s="80">
        <v>13</v>
      </c>
      <c r="E115" s="80">
        <v>2015</v>
      </c>
      <c r="F115" s="80" t="s">
        <v>91</v>
      </c>
      <c r="G115" s="80" t="s">
        <v>1925</v>
      </c>
      <c r="H115" s="80" t="s">
        <v>1926</v>
      </c>
      <c r="I115" s="177"/>
      <c r="J115" s="81">
        <v>2.195109654906175</v>
      </c>
      <c r="K115" s="81">
        <v>9.8623024987864044E-2</v>
      </c>
      <c r="L115" s="81">
        <v>5.7305726660288583</v>
      </c>
      <c r="M115" s="81">
        <v>2.8136475112657187</v>
      </c>
      <c r="N115" s="81">
        <v>3.4641294393279312</v>
      </c>
      <c r="O115" s="81">
        <v>2.1170672863008875</v>
      </c>
      <c r="P115" s="81">
        <v>4.1307932126780393</v>
      </c>
      <c r="Q115" s="81">
        <v>0.13630546170658872</v>
      </c>
      <c r="R115" s="81">
        <v>0</v>
      </c>
      <c r="S115" s="81">
        <v>0</v>
      </c>
      <c r="T115" s="82"/>
      <c r="U115" s="81">
        <v>127727</v>
      </c>
      <c r="V115" s="81">
        <v>32</v>
      </c>
      <c r="W115" s="81">
        <v>104</v>
      </c>
      <c r="X115" s="81">
        <v>421</v>
      </c>
      <c r="Y115" s="81">
        <v>928</v>
      </c>
      <c r="Z115" s="81">
        <v>1230</v>
      </c>
      <c r="AA115" s="81">
        <v>822</v>
      </c>
      <c r="AB115" s="81">
        <v>1876</v>
      </c>
      <c r="AC115" s="81">
        <v>0</v>
      </c>
      <c r="AD115" s="81">
        <v>0</v>
      </c>
      <c r="AE115" s="82"/>
      <c r="AF115" s="81">
        <v>1657566.8731707558</v>
      </c>
      <c r="AG115" s="81">
        <v>63161.938577653025</v>
      </c>
      <c r="AH115" s="81">
        <v>1152300.8968420355</v>
      </c>
      <c r="AI115" s="81">
        <v>2835792.2694378709</v>
      </c>
      <c r="AJ115" s="81">
        <v>3593691.5748972637</v>
      </c>
      <c r="AK115" s="81">
        <v>0</v>
      </c>
      <c r="AL115" s="81">
        <v>0</v>
      </c>
      <c r="AM115" s="81">
        <v>257097.93047597838</v>
      </c>
      <c r="AN115" s="81">
        <v>0</v>
      </c>
      <c r="AO115" s="81">
        <v>0</v>
      </c>
      <c r="AP115" s="82"/>
      <c r="AQ115" s="81">
        <v>7</v>
      </c>
      <c r="AR115" s="81">
        <v>52</v>
      </c>
      <c r="AS115" s="81">
        <v>0</v>
      </c>
      <c r="AT115" s="81">
        <v>0</v>
      </c>
      <c r="AU115" s="81">
        <v>0</v>
      </c>
      <c r="AV115" s="81">
        <v>0</v>
      </c>
      <c r="AW115" s="81" t="s">
        <v>564</v>
      </c>
      <c r="AX115" s="82"/>
      <c r="AY115" s="81">
        <v>38.4</v>
      </c>
      <c r="AZ115" s="81">
        <v>1443.8</v>
      </c>
      <c r="BA115" s="81">
        <v>0</v>
      </c>
      <c r="BB115" s="81">
        <v>0</v>
      </c>
      <c r="BC115" s="81">
        <v>0</v>
      </c>
      <c r="BD115" s="81">
        <v>0</v>
      </c>
      <c r="BE115" s="81" t="s">
        <v>564</v>
      </c>
      <c r="BF115" s="82"/>
      <c r="BG115" s="81">
        <v>0</v>
      </c>
      <c r="BH115" s="81">
        <v>0</v>
      </c>
      <c r="BI115" s="81">
        <v>0</v>
      </c>
      <c r="BJ115" s="81">
        <v>0</v>
      </c>
      <c r="BK115" s="81">
        <v>0</v>
      </c>
      <c r="BL115" s="81">
        <v>0</v>
      </c>
      <c r="BM115" s="82"/>
      <c r="BN115" s="81">
        <v>0</v>
      </c>
      <c r="BO115" s="81">
        <v>0</v>
      </c>
      <c r="BP115" s="81">
        <v>0</v>
      </c>
      <c r="BQ115" s="81">
        <v>0</v>
      </c>
      <c r="BR115" s="81">
        <v>0</v>
      </c>
      <c r="BS115" s="81">
        <v>0</v>
      </c>
      <c r="BT115"/>
      <c r="BU115" s="80">
        <v>0</v>
      </c>
      <c r="BV115" s="80">
        <v>0</v>
      </c>
      <c r="BW115" s="80">
        <v>0</v>
      </c>
      <c r="BX115" s="80">
        <v>0</v>
      </c>
      <c r="BY115" s="80">
        <v>0</v>
      </c>
      <c r="BZ115" s="80">
        <v>0</v>
      </c>
      <c r="CA115" s="80">
        <v>0</v>
      </c>
      <c r="CB115" s="80">
        <v>0</v>
      </c>
      <c r="CC115" s="80">
        <v>0</v>
      </c>
    </row>
    <row r="116" spans="1:81">
      <c r="A116" s="80" t="s">
        <v>1938</v>
      </c>
      <c r="B116" s="80">
        <v>217</v>
      </c>
      <c r="C116" s="80">
        <v>13</v>
      </c>
      <c r="D116" s="80">
        <v>13</v>
      </c>
      <c r="E116" s="80">
        <v>2016</v>
      </c>
      <c r="F116" s="80" t="s">
        <v>92</v>
      </c>
      <c r="G116" s="80" t="s">
        <v>1925</v>
      </c>
      <c r="H116" s="80" t="s">
        <v>1926</v>
      </c>
      <c r="I116" s="177"/>
      <c r="J116" s="81">
        <v>2.6323683980395916</v>
      </c>
      <c r="K116" s="81">
        <v>9.4044586224700397E-2</v>
      </c>
      <c r="L116" s="81">
        <v>5.4690730807336987</v>
      </c>
      <c r="M116" s="81">
        <v>2.9161545393742117</v>
      </c>
      <c r="N116" s="81">
        <v>3.4817744532896957</v>
      </c>
      <c r="O116" s="81">
        <v>2.1440678351099076</v>
      </c>
      <c r="P116" s="81">
        <v>3.9890107078638493</v>
      </c>
      <c r="Q116" s="81">
        <v>0.12960977110714667</v>
      </c>
      <c r="R116" s="81">
        <v>0</v>
      </c>
      <c r="S116" s="81">
        <v>0.20245003562646807</v>
      </c>
      <c r="T116" s="82"/>
      <c r="U116" s="81">
        <v>126556</v>
      </c>
      <c r="V116" s="81">
        <v>32</v>
      </c>
      <c r="W116" s="81">
        <v>104</v>
      </c>
      <c r="X116" s="81">
        <v>421</v>
      </c>
      <c r="Y116" s="81">
        <v>937</v>
      </c>
      <c r="Z116" s="81">
        <v>1261</v>
      </c>
      <c r="AA116" s="81">
        <v>821</v>
      </c>
      <c r="AB116" s="81">
        <v>1835</v>
      </c>
      <c r="AC116" s="81">
        <v>0</v>
      </c>
      <c r="AD116" s="81">
        <v>0.2024500356264681</v>
      </c>
      <c r="AE116" s="82"/>
      <c r="AF116" s="81">
        <v>2185368.675404781</v>
      </c>
      <c r="AG116" s="81">
        <v>55064.089556369188</v>
      </c>
      <c r="AH116" s="81">
        <v>866071.10585900233</v>
      </c>
      <c r="AI116" s="81">
        <v>3044176.6641939939</v>
      </c>
      <c r="AJ116" s="81">
        <v>3844331.1650208752</v>
      </c>
      <c r="AK116" s="81">
        <v>0</v>
      </c>
      <c r="AL116" s="81">
        <v>0</v>
      </c>
      <c r="AM116" s="81">
        <v>251674.4270133714</v>
      </c>
      <c r="AN116" s="81">
        <v>0</v>
      </c>
      <c r="AO116" s="81">
        <v>0</v>
      </c>
      <c r="AP116" s="82"/>
      <c r="AQ116" s="81">
        <v>8</v>
      </c>
      <c r="AR116" s="81">
        <v>60</v>
      </c>
      <c r="AS116" s="81">
        <v>0</v>
      </c>
      <c r="AT116" s="81">
        <v>2</v>
      </c>
      <c r="AU116" s="81">
        <v>0</v>
      </c>
      <c r="AV116" s="81">
        <v>0</v>
      </c>
      <c r="AW116" s="81" t="s">
        <v>564</v>
      </c>
      <c r="AX116" s="82"/>
      <c r="AY116" s="81">
        <v>48.3</v>
      </c>
      <c r="AZ116" s="81">
        <v>1812.3</v>
      </c>
      <c r="BA116" s="81">
        <v>0</v>
      </c>
      <c r="BB116" s="81">
        <v>1014.9</v>
      </c>
      <c r="BC116" s="81">
        <v>0</v>
      </c>
      <c r="BD116" s="81">
        <v>0</v>
      </c>
      <c r="BE116" s="81" t="s">
        <v>564</v>
      </c>
      <c r="BF116" s="82"/>
      <c r="BG116" s="81">
        <v>0</v>
      </c>
      <c r="BH116" s="81">
        <v>0</v>
      </c>
      <c r="BI116" s="81">
        <v>0</v>
      </c>
      <c r="BJ116" s="81">
        <v>0</v>
      </c>
      <c r="BK116" s="81">
        <v>0</v>
      </c>
      <c r="BL116" s="81">
        <v>0</v>
      </c>
      <c r="BM116" s="82"/>
      <c r="BN116" s="81">
        <v>0</v>
      </c>
      <c r="BO116" s="81">
        <v>0</v>
      </c>
      <c r="BP116" s="81">
        <v>0</v>
      </c>
      <c r="BQ116" s="81">
        <v>0</v>
      </c>
      <c r="BR116" s="81">
        <v>0</v>
      </c>
      <c r="BS116" s="81">
        <v>0</v>
      </c>
      <c r="BT116"/>
      <c r="BU116" s="80">
        <v>0</v>
      </c>
      <c r="BV116" s="80">
        <v>0</v>
      </c>
      <c r="BW116" s="80">
        <v>0</v>
      </c>
      <c r="BX116" s="80">
        <v>0</v>
      </c>
      <c r="BY116" s="80">
        <v>0</v>
      </c>
      <c r="BZ116" s="80">
        <v>0</v>
      </c>
      <c r="CA116" s="80">
        <v>0</v>
      </c>
      <c r="CB116" s="80">
        <v>0</v>
      </c>
      <c r="CC116" s="80">
        <v>0</v>
      </c>
    </row>
    <row r="117" spans="1:81">
      <c r="A117" s="80" t="s">
        <v>1939</v>
      </c>
      <c r="B117" s="80">
        <v>218</v>
      </c>
      <c r="C117" s="80">
        <v>14</v>
      </c>
      <c r="D117" s="80">
        <v>13</v>
      </c>
      <c r="E117" s="80">
        <v>2017</v>
      </c>
      <c r="F117" s="80" t="s">
        <v>71</v>
      </c>
      <c r="G117" s="80" t="s">
        <v>1925</v>
      </c>
      <c r="H117" s="80" t="s">
        <v>1926</v>
      </c>
      <c r="I117" s="177"/>
      <c r="J117" s="81">
        <v>2.4773197411922872</v>
      </c>
      <c r="K117" s="81">
        <v>0.10124173217079502</v>
      </c>
      <c r="L117" s="81">
        <v>4.2461390814485327</v>
      </c>
      <c r="M117" s="81">
        <v>2.9281857646254803</v>
      </c>
      <c r="N117" s="81">
        <v>3.5235303399046636</v>
      </c>
      <c r="O117" s="81">
        <v>2.1525679785951035</v>
      </c>
      <c r="P117" s="81">
        <v>3.9589138057881845</v>
      </c>
      <c r="Q117" s="81">
        <v>0.12321438859327126</v>
      </c>
      <c r="R117" s="81">
        <v>0</v>
      </c>
      <c r="S117" s="81">
        <v>0.28593764087463441</v>
      </c>
      <c r="T117" s="82"/>
      <c r="U117" s="81">
        <v>131091</v>
      </c>
      <c r="V117" s="81">
        <v>32</v>
      </c>
      <c r="W117" s="81">
        <v>104</v>
      </c>
      <c r="X117" s="81">
        <v>421</v>
      </c>
      <c r="Y117" s="81">
        <v>922</v>
      </c>
      <c r="Z117" s="81">
        <v>1287</v>
      </c>
      <c r="AA117" s="81">
        <v>820</v>
      </c>
      <c r="AB117" s="81">
        <v>1804</v>
      </c>
      <c r="AC117" s="81">
        <v>0</v>
      </c>
      <c r="AD117" s="81">
        <v>0.28593764087463441</v>
      </c>
      <c r="AE117" s="82"/>
      <c r="AF117" s="81">
        <v>1951168.9795544399</v>
      </c>
      <c r="AG117" s="81">
        <v>59567.099365500639</v>
      </c>
      <c r="AH117" s="81">
        <v>905451.0132573616</v>
      </c>
      <c r="AI117" s="81">
        <v>3121545.3222871148</v>
      </c>
      <c r="AJ117" s="81">
        <v>3864801.2136336952</v>
      </c>
      <c r="AK117" s="81">
        <v>0</v>
      </c>
      <c r="AL117" s="81">
        <v>0</v>
      </c>
      <c r="AM117" s="81">
        <v>247809.855444474</v>
      </c>
      <c r="AN117" s="81">
        <v>0</v>
      </c>
      <c r="AO117" s="81">
        <v>0</v>
      </c>
      <c r="AP117" s="82"/>
      <c r="AQ117" s="81">
        <v>8</v>
      </c>
      <c r="AR117" s="81">
        <v>69</v>
      </c>
      <c r="AS117" s="81">
        <v>0</v>
      </c>
      <c r="AT117" s="81">
        <v>2</v>
      </c>
      <c r="AU117" s="81">
        <v>0</v>
      </c>
      <c r="AV117" s="81">
        <v>0</v>
      </c>
      <c r="AW117" s="81" t="s">
        <v>564</v>
      </c>
      <c r="AX117" s="82"/>
      <c r="AY117" s="81">
        <v>48.3</v>
      </c>
      <c r="AZ117" s="81">
        <v>2256</v>
      </c>
      <c r="BA117" s="81">
        <v>0</v>
      </c>
      <c r="BB117" s="81">
        <v>1014.9</v>
      </c>
      <c r="BC117" s="81">
        <v>0</v>
      </c>
      <c r="BD117" s="81">
        <v>0</v>
      </c>
      <c r="BE117" s="81" t="s">
        <v>564</v>
      </c>
      <c r="BF117" s="82"/>
      <c r="BG117" s="81">
        <v>0</v>
      </c>
      <c r="BH117" s="81">
        <v>0</v>
      </c>
      <c r="BI117" s="81">
        <v>0</v>
      </c>
      <c r="BJ117" s="81">
        <v>0</v>
      </c>
      <c r="BK117" s="81">
        <v>0</v>
      </c>
      <c r="BL117" s="81">
        <v>0</v>
      </c>
      <c r="BM117" s="82"/>
      <c r="BN117" s="81">
        <v>0</v>
      </c>
      <c r="BO117" s="81">
        <v>0</v>
      </c>
      <c r="BP117" s="81">
        <v>0</v>
      </c>
      <c r="BQ117" s="81">
        <v>0</v>
      </c>
      <c r="BR117" s="81">
        <v>0</v>
      </c>
      <c r="BS117" s="81">
        <v>0</v>
      </c>
      <c r="BT117"/>
      <c r="BU117" s="80">
        <v>0</v>
      </c>
      <c r="BV117" s="80">
        <v>0</v>
      </c>
      <c r="BW117" s="80">
        <v>0</v>
      </c>
      <c r="BX117" s="80">
        <v>0</v>
      </c>
      <c r="BY117" s="80">
        <v>0</v>
      </c>
      <c r="BZ117" s="80">
        <v>0</v>
      </c>
      <c r="CA117" s="80">
        <v>0</v>
      </c>
      <c r="CB117" s="80">
        <v>0</v>
      </c>
      <c r="CC117" s="80">
        <v>0</v>
      </c>
    </row>
    <row r="118" spans="1:81">
      <c r="A118" s="80" t="s">
        <v>1940</v>
      </c>
      <c r="B118" s="80">
        <v>219</v>
      </c>
      <c r="C118" s="80">
        <v>15</v>
      </c>
      <c r="D118" s="80">
        <v>13</v>
      </c>
      <c r="E118" s="80">
        <v>2018</v>
      </c>
      <c r="F118" s="80" t="s">
        <v>93</v>
      </c>
      <c r="G118" s="80" t="s">
        <v>1925</v>
      </c>
      <c r="H118" s="80" t="s">
        <v>1926</v>
      </c>
      <c r="I118" s="177"/>
      <c r="J118" s="81">
        <v>4.2625075244440707</v>
      </c>
      <c r="K118" s="81">
        <v>9.6592211756683435E-2</v>
      </c>
      <c r="L118" s="81">
        <v>3.9972126519297633</v>
      </c>
      <c r="M118" s="81">
        <v>3.3879631205108489</v>
      </c>
      <c r="N118" s="81">
        <v>3.1908221151323852</v>
      </c>
      <c r="O118" s="81">
        <v>2.1055614301985139</v>
      </c>
      <c r="P118" s="81">
        <v>3.8382477902270318</v>
      </c>
      <c r="Q118" s="81">
        <v>0.11440011405649952</v>
      </c>
      <c r="R118" s="81">
        <v>0</v>
      </c>
      <c r="S118" s="81">
        <v>0.31525270802806876</v>
      </c>
      <c r="T118" s="82"/>
      <c r="U118" s="81">
        <v>232493</v>
      </c>
      <c r="V118" s="81">
        <v>32</v>
      </c>
      <c r="W118" s="81">
        <v>104</v>
      </c>
      <c r="X118" s="81">
        <v>421</v>
      </c>
      <c r="Y118" s="81">
        <v>930</v>
      </c>
      <c r="Z118" s="81">
        <v>1283</v>
      </c>
      <c r="AA118" s="81">
        <v>803</v>
      </c>
      <c r="AB118" s="81">
        <v>1805</v>
      </c>
      <c r="AC118" s="81">
        <v>0</v>
      </c>
      <c r="AD118" s="81">
        <v>0.31525270802806882</v>
      </c>
      <c r="AE118" s="82"/>
      <c r="AF118" s="81">
        <v>2729340.2973824241</v>
      </c>
      <c r="AG118" s="81">
        <v>53339.74068974406</v>
      </c>
      <c r="AH118" s="81">
        <v>836407.02792196651</v>
      </c>
      <c r="AI118" s="81">
        <v>3660556.8417445612</v>
      </c>
      <c r="AJ118" s="81">
        <v>3440674.4082444012</v>
      </c>
      <c r="AK118" s="81">
        <v>0</v>
      </c>
      <c r="AL118" s="81">
        <v>0</v>
      </c>
      <c r="AM118" s="81">
        <v>248460.25483452619</v>
      </c>
      <c r="AN118" s="81">
        <v>0</v>
      </c>
      <c r="AO118" s="81">
        <v>0</v>
      </c>
      <c r="AP118" s="82"/>
      <c r="AQ118" s="81">
        <v>8</v>
      </c>
      <c r="AR118" s="81">
        <v>75</v>
      </c>
      <c r="AS118" s="81">
        <v>0</v>
      </c>
      <c r="AT118" s="81">
        <v>2</v>
      </c>
      <c r="AU118" s="81">
        <v>0</v>
      </c>
      <c r="AV118" s="81">
        <v>0</v>
      </c>
      <c r="AW118" s="81" t="s">
        <v>564</v>
      </c>
      <c r="AX118" s="82"/>
      <c r="AY118" s="81">
        <v>48</v>
      </c>
      <c r="AZ118" s="81">
        <v>2784</v>
      </c>
      <c r="BA118" s="81">
        <v>0</v>
      </c>
      <c r="BB118" s="81">
        <v>1015</v>
      </c>
      <c r="BC118" s="81">
        <v>0</v>
      </c>
      <c r="BD118" s="81">
        <v>0</v>
      </c>
      <c r="BE118" s="81" t="s">
        <v>564</v>
      </c>
      <c r="BF118" s="82"/>
      <c r="BG118" s="81">
        <v>0</v>
      </c>
      <c r="BH118" s="81">
        <v>0</v>
      </c>
      <c r="BI118" s="81">
        <v>0</v>
      </c>
      <c r="BJ118" s="81">
        <v>0</v>
      </c>
      <c r="BK118" s="81">
        <v>0</v>
      </c>
      <c r="BL118" s="81">
        <v>0</v>
      </c>
      <c r="BM118" s="82"/>
      <c r="BN118" s="81">
        <v>0</v>
      </c>
      <c r="BO118" s="81">
        <v>0</v>
      </c>
      <c r="BP118" s="81">
        <v>0</v>
      </c>
      <c r="BQ118" s="81">
        <v>0</v>
      </c>
      <c r="BR118" s="81">
        <v>0</v>
      </c>
      <c r="BS118" s="81">
        <v>0</v>
      </c>
      <c r="BT118"/>
      <c r="BU118" s="80">
        <v>0</v>
      </c>
      <c r="BV118" s="80">
        <v>0</v>
      </c>
      <c r="BW118" s="80">
        <v>0</v>
      </c>
      <c r="BX118" s="80">
        <v>0</v>
      </c>
      <c r="BY118" s="80">
        <v>0</v>
      </c>
      <c r="BZ118" s="80">
        <v>0</v>
      </c>
      <c r="CA118" s="80">
        <v>0</v>
      </c>
      <c r="CB118" s="80">
        <v>0</v>
      </c>
      <c r="CC118" s="80">
        <v>0</v>
      </c>
    </row>
    <row r="119" spans="1:81">
      <c r="A119" s="80" t="s">
        <v>1941</v>
      </c>
      <c r="B119" s="80">
        <v>220</v>
      </c>
      <c r="C119" s="80">
        <v>16</v>
      </c>
      <c r="D119" s="80">
        <v>13</v>
      </c>
      <c r="E119" s="80">
        <v>2019</v>
      </c>
      <c r="F119" s="80" t="s">
        <v>73</v>
      </c>
      <c r="G119" s="80" t="s">
        <v>1925</v>
      </c>
      <c r="H119" s="80" t="s">
        <v>1926</v>
      </c>
      <c r="I119" s="177"/>
      <c r="J119" s="81">
        <v>2.002743861706628</v>
      </c>
      <c r="K119" s="81">
        <v>9.037917341620004E-2</v>
      </c>
      <c r="L119" s="81">
        <v>4.0649393458360308</v>
      </c>
      <c r="M119" s="81">
        <v>2.7883365249232193</v>
      </c>
      <c r="N119" s="81">
        <v>3.1228145506693714</v>
      </c>
      <c r="O119" s="81">
        <v>2.041310103823414</v>
      </c>
      <c r="P119" s="81">
        <v>3.7708729911522636</v>
      </c>
      <c r="Q119" s="81">
        <v>0.10885430542027646</v>
      </c>
      <c r="R119" s="81">
        <v>0</v>
      </c>
      <c r="S119" s="81">
        <v>0.32174429796665832</v>
      </c>
      <c r="T119" s="82"/>
      <c r="U119" s="81">
        <v>109789</v>
      </c>
      <c r="V119" s="81">
        <v>32</v>
      </c>
      <c r="W119" s="81">
        <v>104</v>
      </c>
      <c r="X119" s="81">
        <v>421</v>
      </c>
      <c r="Y119" s="81">
        <v>927</v>
      </c>
      <c r="Z119" s="81">
        <v>1278</v>
      </c>
      <c r="AA119" s="81">
        <v>783</v>
      </c>
      <c r="AB119" s="81">
        <v>1764</v>
      </c>
      <c r="AC119" s="81">
        <v>0</v>
      </c>
      <c r="AD119" s="81">
        <v>0.32174429796665832</v>
      </c>
      <c r="AE119" s="82"/>
      <c r="AF119" s="81">
        <v>1632518.641624169</v>
      </c>
      <c r="AG119" s="81">
        <v>51853.087938274301</v>
      </c>
      <c r="AH119" s="81">
        <v>924034.22231101035</v>
      </c>
      <c r="AI119" s="81">
        <v>2890365.565496597</v>
      </c>
      <c r="AJ119" s="81">
        <v>3311220.5573460618</v>
      </c>
      <c r="AK119" s="81">
        <v>0</v>
      </c>
      <c r="AL119" s="81">
        <v>0</v>
      </c>
      <c r="AM119" s="81">
        <v>240243.52061510974</v>
      </c>
      <c r="AN119" s="81">
        <v>0</v>
      </c>
      <c r="AO119" s="81">
        <v>0</v>
      </c>
      <c r="AP119" s="82"/>
      <c r="AQ119" s="81">
        <v>11</v>
      </c>
      <c r="AR119" s="81">
        <v>84</v>
      </c>
      <c r="AS119" s="81">
        <v>0</v>
      </c>
      <c r="AT119" s="81">
        <v>2</v>
      </c>
      <c r="AU119" s="81">
        <v>0</v>
      </c>
      <c r="AV119" s="81">
        <v>0</v>
      </c>
      <c r="AW119" s="81" t="s">
        <v>564</v>
      </c>
      <c r="AX119" s="82"/>
      <c r="AY119" s="81">
        <v>75.900000000000006</v>
      </c>
      <c r="AZ119" s="81">
        <v>4178.3999999999987</v>
      </c>
      <c r="BA119" s="81">
        <v>0</v>
      </c>
      <c r="BB119" s="81">
        <v>1014.9</v>
      </c>
      <c r="BC119" s="81">
        <v>0</v>
      </c>
      <c r="BD119" s="81">
        <v>0</v>
      </c>
      <c r="BE119" s="81" t="s">
        <v>564</v>
      </c>
      <c r="BF119" s="82"/>
      <c r="BG119" s="81">
        <v>0</v>
      </c>
      <c r="BH119" s="81">
        <v>0</v>
      </c>
      <c r="BI119" s="81">
        <v>0</v>
      </c>
      <c r="BJ119" s="81">
        <v>0</v>
      </c>
      <c r="BK119" s="81">
        <v>0</v>
      </c>
      <c r="BL119" s="81">
        <v>0</v>
      </c>
      <c r="BM119" s="82"/>
      <c r="BN119" s="81">
        <v>0</v>
      </c>
      <c r="BO119" s="81">
        <v>0</v>
      </c>
      <c r="BP119" s="81">
        <v>0</v>
      </c>
      <c r="BQ119" s="81">
        <v>0</v>
      </c>
      <c r="BR119" s="81">
        <v>0</v>
      </c>
      <c r="BS119" s="81">
        <v>0</v>
      </c>
      <c r="BT119"/>
      <c r="BU119" s="80">
        <v>0</v>
      </c>
      <c r="BV119" s="80">
        <v>0</v>
      </c>
      <c r="BW119" s="80">
        <v>0</v>
      </c>
      <c r="BX119" s="80">
        <v>0</v>
      </c>
      <c r="BY119" s="80">
        <v>0</v>
      </c>
      <c r="BZ119" s="80">
        <v>0</v>
      </c>
      <c r="CA119" s="80">
        <v>0</v>
      </c>
      <c r="CB119" s="80">
        <v>0</v>
      </c>
      <c r="CC119" s="80">
        <v>0</v>
      </c>
    </row>
    <row r="120" spans="1:81">
      <c r="A120" s="80" t="s">
        <v>1942</v>
      </c>
      <c r="B120" s="80">
        <v>221</v>
      </c>
      <c r="C120" s="80">
        <v>17</v>
      </c>
      <c r="D120" s="80">
        <v>13</v>
      </c>
      <c r="E120" s="80">
        <v>2020</v>
      </c>
      <c r="F120" s="80" t="s">
        <v>218</v>
      </c>
      <c r="G120" s="80" t="s">
        <v>1925</v>
      </c>
      <c r="H120" s="80" t="s">
        <v>1926</v>
      </c>
      <c r="I120" s="177"/>
      <c r="J120" s="81">
        <v>0</v>
      </c>
      <c r="K120" s="81">
        <v>5.7427841479645719E-2</v>
      </c>
      <c r="L120" s="81">
        <v>3.0562298010910625</v>
      </c>
      <c r="M120" s="81">
        <v>2.1138414489074306</v>
      </c>
      <c r="N120" s="81">
        <v>2.8519363824711195</v>
      </c>
      <c r="O120" s="81">
        <v>1.7590883879291785</v>
      </c>
      <c r="P120" s="81">
        <v>3.5948272681058846</v>
      </c>
      <c r="Q120" s="81">
        <v>0.10206524909135482</v>
      </c>
      <c r="R120" s="81">
        <v>0</v>
      </c>
      <c r="S120" s="81">
        <v>0.35104955474084998</v>
      </c>
      <c r="T120" s="82"/>
      <c r="U120" s="81">
        <v>0</v>
      </c>
      <c r="V120" s="81">
        <v>24</v>
      </c>
      <c r="W120" s="81">
        <v>77</v>
      </c>
      <c r="X120" s="81">
        <v>413</v>
      </c>
      <c r="Y120" s="81">
        <v>908</v>
      </c>
      <c r="Z120" s="81">
        <v>1257</v>
      </c>
      <c r="AA120" s="81">
        <v>811</v>
      </c>
      <c r="AB120" s="81">
        <v>1731</v>
      </c>
      <c r="AC120" s="81">
        <v>0</v>
      </c>
      <c r="AD120" s="81">
        <v>0.35104955474084998</v>
      </c>
      <c r="AE120" s="82"/>
      <c r="AF120" s="81">
        <v>0</v>
      </c>
      <c r="AG120" s="81">
        <v>32863.376426915769</v>
      </c>
      <c r="AH120" s="81">
        <v>766204.31108050444</v>
      </c>
      <c r="AI120" s="81">
        <v>2374171.5629442818</v>
      </c>
      <c r="AJ120" s="81">
        <v>3387979.5449641952</v>
      </c>
      <c r="AK120" s="81"/>
      <c r="AL120" s="81"/>
      <c r="AM120" s="81">
        <v>225914.73181111875</v>
      </c>
      <c r="AN120" s="81"/>
      <c r="AO120" s="81"/>
      <c r="AP120" s="82"/>
      <c r="AQ120" s="81">
        <v>13</v>
      </c>
      <c r="AR120" s="81">
        <v>87</v>
      </c>
      <c r="AS120" s="81">
        <v>0</v>
      </c>
      <c r="AT120" s="81">
        <v>2</v>
      </c>
      <c r="AU120" s="81">
        <v>0</v>
      </c>
      <c r="AV120" s="81">
        <v>0</v>
      </c>
      <c r="AW120" s="81">
        <v>0</v>
      </c>
      <c r="AX120" s="82"/>
      <c r="AY120" s="81">
        <v>84.4</v>
      </c>
      <c r="AZ120" s="81">
        <v>4826.9999999999982</v>
      </c>
      <c r="BA120" s="81">
        <v>0</v>
      </c>
      <c r="BB120" s="81">
        <v>1014.9</v>
      </c>
      <c r="BC120" s="81">
        <v>0</v>
      </c>
      <c r="BD120" s="81">
        <v>0</v>
      </c>
      <c r="BE120" s="81">
        <v>0</v>
      </c>
      <c r="BF120" s="82"/>
      <c r="BG120" s="81">
        <v>0</v>
      </c>
      <c r="BH120" s="81">
        <v>0</v>
      </c>
      <c r="BI120" s="81">
        <v>0</v>
      </c>
      <c r="BJ120" s="81">
        <v>0</v>
      </c>
      <c r="BK120" s="81">
        <v>0</v>
      </c>
      <c r="BL120" s="81">
        <v>0</v>
      </c>
      <c r="BM120" s="82"/>
      <c r="BN120" s="81">
        <v>0</v>
      </c>
      <c r="BO120" s="81">
        <v>0</v>
      </c>
      <c r="BP120" s="81">
        <v>0</v>
      </c>
      <c r="BQ120" s="81">
        <v>0</v>
      </c>
      <c r="BR120" s="81">
        <v>0</v>
      </c>
      <c r="BS120" s="81">
        <v>0</v>
      </c>
      <c r="BT120"/>
      <c r="BU120" s="80">
        <v>0</v>
      </c>
      <c r="BV120" s="80">
        <v>0</v>
      </c>
      <c r="BW120" s="80">
        <v>0</v>
      </c>
      <c r="BX120" s="80">
        <v>0</v>
      </c>
      <c r="BY120" s="80">
        <v>0</v>
      </c>
      <c r="BZ120" s="80">
        <v>0</v>
      </c>
      <c r="CA120" s="80">
        <v>0</v>
      </c>
      <c r="CB120" s="80">
        <v>0</v>
      </c>
      <c r="CC120" s="80">
        <v>0</v>
      </c>
    </row>
    <row r="121" spans="1:81">
      <c r="A121" s="80" t="s">
        <v>1943</v>
      </c>
      <c r="B121" s="80">
        <v>221</v>
      </c>
      <c r="C121" s="80">
        <v>18</v>
      </c>
      <c r="D121" s="80">
        <v>13</v>
      </c>
      <c r="E121" s="80">
        <v>2021</v>
      </c>
      <c r="F121" s="80" t="s">
        <v>75</v>
      </c>
      <c r="G121" s="174" t="s">
        <v>1925</v>
      </c>
      <c r="H121" s="80" t="s">
        <v>1926</v>
      </c>
      <c r="I121" s="177"/>
      <c r="J121" s="81">
        <v>0</v>
      </c>
      <c r="K121" s="81">
        <v>6.0814433063565349E-2</v>
      </c>
      <c r="L121" s="81">
        <v>3.2945313321602838</v>
      </c>
      <c r="M121" s="81">
        <v>2.2755458090976051</v>
      </c>
      <c r="N121" s="81">
        <v>2.8663399783646328</v>
      </c>
      <c r="O121" s="81">
        <v>1.683911174713437</v>
      </c>
      <c r="P121" s="81">
        <v>3.6953223242776398</v>
      </c>
      <c r="Q121" s="81">
        <v>0.10269340707574955</v>
      </c>
      <c r="R121" s="81">
        <v>0</v>
      </c>
      <c r="S121" s="81">
        <v>0.43061493717695443</v>
      </c>
      <c r="T121" s="82"/>
      <c r="U121" s="81">
        <v>0</v>
      </c>
      <c r="V121" s="81">
        <v>24</v>
      </c>
      <c r="W121" s="81">
        <v>77</v>
      </c>
      <c r="X121" s="81">
        <v>413</v>
      </c>
      <c r="Y121" s="81">
        <v>923</v>
      </c>
      <c r="Z121" s="81">
        <v>1239</v>
      </c>
      <c r="AA121" s="81">
        <v>813</v>
      </c>
      <c r="AB121" s="81">
        <v>1721</v>
      </c>
      <c r="AC121" s="81">
        <v>0</v>
      </c>
      <c r="AD121" s="81">
        <v>0.43061493717695443</v>
      </c>
      <c r="AE121" s="82"/>
      <c r="AF121" s="81">
        <v>0</v>
      </c>
      <c r="AG121" s="81">
        <v>35218.298994862089</v>
      </c>
      <c r="AH121" s="81">
        <v>810150.25181602</v>
      </c>
      <c r="AI121" s="81">
        <v>2601412.8753140951</v>
      </c>
      <c r="AJ121" s="81">
        <v>3415690.8591778171</v>
      </c>
      <c r="AK121" s="81">
        <v>0</v>
      </c>
      <c r="AL121" s="81">
        <v>0</v>
      </c>
      <c r="AM121" s="81">
        <v>225905.15091722881</v>
      </c>
      <c r="AN121" s="81">
        <v>0</v>
      </c>
      <c r="AO121" s="81">
        <v>0</v>
      </c>
      <c r="AP121" s="82"/>
      <c r="AQ121" s="81">
        <v>14</v>
      </c>
      <c r="AR121" s="81">
        <v>88</v>
      </c>
      <c r="AS121" s="81">
        <v>0</v>
      </c>
      <c r="AT121" s="81">
        <v>2</v>
      </c>
      <c r="AU121" s="81">
        <v>0</v>
      </c>
      <c r="AV121" s="81">
        <v>0</v>
      </c>
      <c r="AW121" s="81"/>
      <c r="AX121" s="82"/>
      <c r="AY121" s="81">
        <v>94</v>
      </c>
      <c r="AZ121" s="81">
        <v>4876.4999999999982</v>
      </c>
      <c r="BA121" s="81">
        <v>0</v>
      </c>
      <c r="BB121" s="81">
        <v>1014.9</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1944</v>
      </c>
      <c r="B122" s="80">
        <v>221</v>
      </c>
      <c r="C122" s="80">
        <v>19</v>
      </c>
      <c r="D122" s="80">
        <v>13</v>
      </c>
      <c r="E122" s="80">
        <v>2022</v>
      </c>
      <c r="F122" s="80" t="s">
        <v>568</v>
      </c>
      <c r="G122" s="174" t="s">
        <v>1925</v>
      </c>
      <c r="H122" s="80" t="s">
        <v>1926</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16</v>
      </c>
      <c r="AR122" s="81">
        <v>89</v>
      </c>
      <c r="AS122" s="81">
        <v>0</v>
      </c>
      <c r="AT122" s="81">
        <v>2</v>
      </c>
      <c r="AU122" s="81">
        <v>0</v>
      </c>
      <c r="AV122" s="81">
        <v>0</v>
      </c>
      <c r="AW122" s="81"/>
      <c r="AX122" s="82"/>
      <c r="AY122" s="81">
        <v>107.5</v>
      </c>
      <c r="AZ122" s="81">
        <v>4925.9999999999982</v>
      </c>
      <c r="BA122" s="81">
        <v>0</v>
      </c>
      <c r="BB122" s="81">
        <v>1014.9</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1945</v>
      </c>
      <c r="B123" s="80">
        <v>35</v>
      </c>
      <c r="C123" s="80">
        <v>1</v>
      </c>
      <c r="D123" s="80">
        <v>3</v>
      </c>
      <c r="E123" s="80">
        <v>1990</v>
      </c>
      <c r="F123" s="80" t="s">
        <v>562</v>
      </c>
      <c r="G123" s="80" t="s">
        <v>1657</v>
      </c>
      <c r="H123" s="80" t="s">
        <v>1658</v>
      </c>
      <c r="I123" s="177"/>
      <c r="J123" s="81">
        <v>4.6771126993400784</v>
      </c>
      <c r="K123" s="81">
        <v>1.168070846834371</v>
      </c>
      <c r="L123" s="81">
        <v>5.0881870676694367</v>
      </c>
      <c r="M123" s="81">
        <v>1.5444144074924859</v>
      </c>
      <c r="N123" s="81">
        <v>4.9681071901474843</v>
      </c>
      <c r="O123" s="81">
        <v>1.6848536293617165</v>
      </c>
      <c r="P123" s="81">
        <v>2.3433855183259005</v>
      </c>
      <c r="Q123" s="81">
        <v>0.20620076495680625</v>
      </c>
      <c r="R123" s="81">
        <v>0</v>
      </c>
      <c r="S123" s="81">
        <v>0.23702246369041721</v>
      </c>
      <c r="T123" s="82"/>
      <c r="U123" s="81">
        <v>99245</v>
      </c>
      <c r="V123" s="81">
        <v>360</v>
      </c>
      <c r="W123" s="81">
        <v>67</v>
      </c>
      <c r="X123" s="81">
        <v>642</v>
      </c>
      <c r="Y123" s="81">
        <v>1091</v>
      </c>
      <c r="Z123" s="81">
        <v>693</v>
      </c>
      <c r="AA123" s="81">
        <v>569</v>
      </c>
      <c r="AB123" s="81">
        <v>3348</v>
      </c>
      <c r="AC123" s="81">
        <v>0</v>
      </c>
      <c r="AD123" s="81">
        <v>0.23702246369041721</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1946</v>
      </c>
      <c r="B124" s="80">
        <v>36</v>
      </c>
      <c r="C124" s="80">
        <v>2</v>
      </c>
      <c r="D124" s="80">
        <v>3</v>
      </c>
      <c r="E124" s="80">
        <v>2005</v>
      </c>
      <c r="F124" s="80" t="s">
        <v>565</v>
      </c>
      <c r="G124" s="80" t="s">
        <v>1657</v>
      </c>
      <c r="H124" s="80" t="s">
        <v>1658</v>
      </c>
      <c r="I124" s="177"/>
      <c r="J124" s="81">
        <v>2.0527898017003547</v>
      </c>
      <c r="K124" s="81">
        <v>0.63201596109883929</v>
      </c>
      <c r="L124" s="81">
        <v>1.4652522364259111</v>
      </c>
      <c r="M124" s="81">
        <v>2.2437485913717059</v>
      </c>
      <c r="N124" s="81">
        <v>7.0851284322698813</v>
      </c>
      <c r="O124" s="81">
        <v>2.2795743302347233</v>
      </c>
      <c r="P124" s="81">
        <v>2.8965101806277112</v>
      </c>
      <c r="Q124" s="81">
        <v>0.16619865896274821</v>
      </c>
      <c r="R124" s="81">
        <v>0</v>
      </c>
      <c r="S124" s="81">
        <v>0.53304528213199442</v>
      </c>
      <c r="T124" s="82"/>
      <c r="U124" s="81">
        <v>51264</v>
      </c>
      <c r="V124" s="81">
        <v>213</v>
      </c>
      <c r="W124" s="81">
        <v>15</v>
      </c>
      <c r="X124" s="81">
        <v>373</v>
      </c>
      <c r="Y124" s="81">
        <v>1081</v>
      </c>
      <c r="Z124" s="81">
        <v>1085</v>
      </c>
      <c r="AA124" s="81">
        <v>576</v>
      </c>
      <c r="AB124" s="81">
        <v>2821</v>
      </c>
      <c r="AC124" s="81">
        <v>0</v>
      </c>
      <c r="AD124" s="81">
        <v>0.53304528213199442</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1947</v>
      </c>
      <c r="B125" s="80">
        <v>37</v>
      </c>
      <c r="C125" s="80">
        <v>3</v>
      </c>
      <c r="D125" s="80">
        <v>3</v>
      </c>
      <c r="E125" s="80">
        <v>2006</v>
      </c>
      <c r="F125" s="80" t="s">
        <v>566</v>
      </c>
      <c r="G125" s="80" t="s">
        <v>1657</v>
      </c>
      <c r="H125" s="80" t="s">
        <v>1658</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1948</v>
      </c>
      <c r="B126" s="80">
        <v>38</v>
      </c>
      <c r="C126" s="80">
        <v>4</v>
      </c>
      <c r="D126" s="80">
        <v>3</v>
      </c>
      <c r="E126" s="80">
        <v>2007</v>
      </c>
      <c r="F126" s="80" t="s">
        <v>567</v>
      </c>
      <c r="G126" s="80" t="s">
        <v>1657</v>
      </c>
      <c r="H126" s="80" t="s">
        <v>1658</v>
      </c>
      <c r="I126" s="177"/>
      <c r="J126" s="81">
        <v>1.339060904272275</v>
      </c>
      <c r="K126" s="81">
        <v>0.82677453825428593</v>
      </c>
      <c r="L126" s="81">
        <v>1.7697398395828858</v>
      </c>
      <c r="M126" s="81">
        <v>2.4072482753464133</v>
      </c>
      <c r="N126" s="81">
        <v>5.8909758732900013</v>
      </c>
      <c r="O126" s="81">
        <v>2.1221069218536504</v>
      </c>
      <c r="P126" s="81">
        <v>2.8392147841756081</v>
      </c>
      <c r="Q126" s="81">
        <v>0.16310021643162964</v>
      </c>
      <c r="R126" s="81">
        <v>0</v>
      </c>
      <c r="S126" s="81">
        <v>0.55342690947293693</v>
      </c>
      <c r="T126" s="82"/>
      <c r="U126" s="81">
        <v>51965</v>
      </c>
      <c r="V126" s="81">
        <v>260</v>
      </c>
      <c r="W126" s="81">
        <v>21</v>
      </c>
      <c r="X126" s="81">
        <v>521</v>
      </c>
      <c r="Y126" s="81">
        <v>1044</v>
      </c>
      <c r="Z126" s="81">
        <v>1050</v>
      </c>
      <c r="AA126" s="81">
        <v>556</v>
      </c>
      <c r="AB126" s="81">
        <v>2622</v>
      </c>
      <c r="AC126" s="81">
        <v>0</v>
      </c>
      <c r="AD126" s="81">
        <v>0.55342690947293693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1949</v>
      </c>
      <c r="B127" s="80">
        <v>39</v>
      </c>
      <c r="C127" s="80">
        <v>5</v>
      </c>
      <c r="D127" s="80">
        <v>3</v>
      </c>
      <c r="E127" s="80">
        <v>2008</v>
      </c>
      <c r="F127" s="80" t="s">
        <v>84</v>
      </c>
      <c r="G127" s="80" t="s">
        <v>1657</v>
      </c>
      <c r="H127" s="80" t="s">
        <v>1658</v>
      </c>
      <c r="I127" s="177"/>
      <c r="J127" s="81">
        <v>1.148225462399626</v>
      </c>
      <c r="K127" s="81">
        <v>0.5960197576729146</v>
      </c>
      <c r="L127" s="81">
        <v>1.5739375314566191</v>
      </c>
      <c r="M127" s="81">
        <v>2.5372435403454423</v>
      </c>
      <c r="N127" s="81">
        <v>5.6079808902162123</v>
      </c>
      <c r="O127" s="81">
        <v>2.0521027652778829</v>
      </c>
      <c r="P127" s="81">
        <v>2.7951736242965541</v>
      </c>
      <c r="Q127" s="81">
        <v>0.1570975162870587</v>
      </c>
      <c r="R127" s="81">
        <v>0</v>
      </c>
      <c r="S127" s="81">
        <v>0.43983772634214935</v>
      </c>
      <c r="T127" s="82"/>
      <c r="U127" s="81">
        <v>48862</v>
      </c>
      <c r="V127" s="81">
        <v>260</v>
      </c>
      <c r="W127" s="81">
        <v>21</v>
      </c>
      <c r="X127" s="81">
        <v>521</v>
      </c>
      <c r="Y127" s="81">
        <v>1045</v>
      </c>
      <c r="Z127" s="81">
        <v>1051</v>
      </c>
      <c r="AA127" s="81">
        <v>548</v>
      </c>
      <c r="AB127" s="81">
        <v>2567</v>
      </c>
      <c r="AC127" s="81">
        <v>0</v>
      </c>
      <c r="AD127" s="81">
        <v>0.43983772634214935</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1950</v>
      </c>
      <c r="B128" s="80">
        <v>40</v>
      </c>
      <c r="C128" s="80">
        <v>6</v>
      </c>
      <c r="D128" s="80">
        <v>3</v>
      </c>
      <c r="E128" s="80">
        <v>2009</v>
      </c>
      <c r="F128" s="80" t="s">
        <v>85</v>
      </c>
      <c r="G128" s="80" t="s">
        <v>1657</v>
      </c>
      <c r="H128" s="80" t="s">
        <v>1658</v>
      </c>
      <c r="I128" s="177"/>
      <c r="J128" s="81">
        <v>0</v>
      </c>
      <c r="K128" s="81">
        <v>0.48300507903818357</v>
      </c>
      <c r="L128" s="81">
        <v>0.89581785939917502</v>
      </c>
      <c r="M128" s="81">
        <v>2.7235862463763096</v>
      </c>
      <c r="N128" s="81">
        <v>5.6939255345087849</v>
      </c>
      <c r="O128" s="81">
        <v>2.0434225346555093</v>
      </c>
      <c r="P128" s="81">
        <v>2.6978720849597821</v>
      </c>
      <c r="Q128" s="81">
        <v>0.14539575483841433</v>
      </c>
      <c r="R128" s="81">
        <v>0</v>
      </c>
      <c r="S128" s="81">
        <v>0.53013886270033861</v>
      </c>
      <c r="T128" s="82"/>
      <c r="U128" s="81">
        <v>0</v>
      </c>
      <c r="V128" s="81">
        <v>219</v>
      </c>
      <c r="W128" s="81">
        <v>15</v>
      </c>
      <c r="X128" s="81">
        <v>572</v>
      </c>
      <c r="Y128" s="81">
        <v>1039</v>
      </c>
      <c r="Z128" s="81">
        <v>1033</v>
      </c>
      <c r="AA128" s="81">
        <v>543</v>
      </c>
      <c r="AB128" s="81">
        <v>2494</v>
      </c>
      <c r="AC128" s="81">
        <v>0</v>
      </c>
      <c r="AD128" s="81">
        <v>0.53013886270033861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0</v>
      </c>
      <c r="BJ128" s="81">
        <v>0</v>
      </c>
      <c r="BK128" s="81">
        <v>0</v>
      </c>
      <c r="BL128" s="81">
        <v>0</v>
      </c>
      <c r="BM128" s="82"/>
      <c r="BN128" s="81">
        <v>0</v>
      </c>
      <c r="BO128" s="81">
        <v>0</v>
      </c>
      <c r="BP128" s="81">
        <v>0</v>
      </c>
      <c r="BQ128" s="81">
        <v>0</v>
      </c>
      <c r="BR128" s="81">
        <v>0</v>
      </c>
      <c r="BS128" s="81">
        <v>0</v>
      </c>
      <c r="BT128"/>
      <c r="BU128" s="80"/>
      <c r="BV128" s="80"/>
      <c r="BW128" s="80"/>
      <c r="BX128" s="80"/>
      <c r="BY128" s="80"/>
      <c r="BZ128" s="80"/>
      <c r="CA128" s="80"/>
      <c r="CB128" s="80"/>
      <c r="CC128" s="80"/>
    </row>
    <row r="129" spans="1:81">
      <c r="A129" s="80" t="s">
        <v>1951</v>
      </c>
      <c r="B129" s="80">
        <v>41</v>
      </c>
      <c r="C129" s="80">
        <v>7</v>
      </c>
      <c r="D129" s="80">
        <v>3</v>
      </c>
      <c r="E129" s="80">
        <v>2010</v>
      </c>
      <c r="F129" s="80" t="s">
        <v>86</v>
      </c>
      <c r="G129" s="80" t="s">
        <v>1657</v>
      </c>
      <c r="H129" s="80" t="s">
        <v>1658</v>
      </c>
      <c r="I129" s="177"/>
      <c r="J129" s="81">
        <v>0</v>
      </c>
      <c r="K129" s="81">
        <v>0.56113697446889177</v>
      </c>
      <c r="L129" s="81">
        <v>0.82694399731890822</v>
      </c>
      <c r="M129" s="81">
        <v>2.5880934700842051</v>
      </c>
      <c r="N129" s="81">
        <v>5.8319937818010947</v>
      </c>
      <c r="O129" s="81">
        <v>1.9985291819733431</v>
      </c>
      <c r="P129" s="81">
        <v>2.7669736251448849</v>
      </c>
      <c r="Q129" s="81">
        <v>0.15039962829100337</v>
      </c>
      <c r="R129" s="81">
        <v>0</v>
      </c>
      <c r="S129" s="81">
        <v>0.52375828365758881</v>
      </c>
      <c r="T129" s="82"/>
      <c r="U129" s="81">
        <v>0</v>
      </c>
      <c r="V129" s="81">
        <v>219</v>
      </c>
      <c r="W129" s="81">
        <v>15</v>
      </c>
      <c r="X129" s="81">
        <v>572</v>
      </c>
      <c r="Y129" s="81">
        <v>1043</v>
      </c>
      <c r="Z129" s="81">
        <v>1015</v>
      </c>
      <c r="AA129" s="81">
        <v>543</v>
      </c>
      <c r="AB129" s="81">
        <v>2472</v>
      </c>
      <c r="AC129" s="81">
        <v>0</v>
      </c>
      <c r="AD129" s="81">
        <v>0.52375828365758881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0</v>
      </c>
      <c r="BJ129" s="81">
        <v>0</v>
      </c>
      <c r="BK129" s="81">
        <v>0</v>
      </c>
      <c r="BL129" s="81">
        <v>0</v>
      </c>
      <c r="BM129" s="82"/>
      <c r="BN129" s="81">
        <v>0</v>
      </c>
      <c r="BO129" s="81">
        <v>0</v>
      </c>
      <c r="BP129" s="81">
        <v>0</v>
      </c>
      <c r="BQ129" s="81">
        <v>0</v>
      </c>
      <c r="BR129" s="81">
        <v>0</v>
      </c>
      <c r="BS129" s="81">
        <v>0</v>
      </c>
      <c r="BT129"/>
      <c r="BU129" s="80">
        <v>0</v>
      </c>
      <c r="BV129" s="80">
        <v>0</v>
      </c>
      <c r="BW129" s="80">
        <v>0</v>
      </c>
      <c r="BX129" s="80">
        <v>0</v>
      </c>
      <c r="BY129" s="80">
        <v>0</v>
      </c>
      <c r="BZ129" s="80">
        <v>0</v>
      </c>
      <c r="CA129" s="80">
        <v>0</v>
      </c>
      <c r="CB129" s="80">
        <v>0</v>
      </c>
      <c r="CC129" s="80">
        <v>0</v>
      </c>
    </row>
    <row r="130" spans="1:81">
      <c r="A130" s="80" t="s">
        <v>1952</v>
      </c>
      <c r="B130" s="80">
        <v>42</v>
      </c>
      <c r="C130" s="80">
        <v>8</v>
      </c>
      <c r="D130" s="80">
        <v>3</v>
      </c>
      <c r="E130" s="80">
        <v>2011</v>
      </c>
      <c r="F130" s="80" t="s">
        <v>87</v>
      </c>
      <c r="G130" s="80" t="s">
        <v>1657</v>
      </c>
      <c r="H130" s="80" t="s">
        <v>1658</v>
      </c>
      <c r="I130" s="177"/>
      <c r="J130" s="81">
        <v>0</v>
      </c>
      <c r="K130" s="81">
        <v>0.65249956874343029</v>
      </c>
      <c r="L130" s="81">
        <v>0.74874143653446434</v>
      </c>
      <c r="M130" s="81">
        <v>3.0487057383083851</v>
      </c>
      <c r="N130" s="81">
        <v>6.6287836354268821</v>
      </c>
      <c r="O130" s="81">
        <v>1.9810869850861534</v>
      </c>
      <c r="P130" s="81">
        <v>2.6474247536601796</v>
      </c>
      <c r="Q130" s="81">
        <v>0.17067366395529818</v>
      </c>
      <c r="R130" s="81">
        <v>0</v>
      </c>
      <c r="S130" s="81">
        <v>0.43747224147615604</v>
      </c>
      <c r="T130" s="82"/>
      <c r="U130" s="81">
        <v>0</v>
      </c>
      <c r="V130" s="81">
        <v>219</v>
      </c>
      <c r="W130" s="81">
        <v>15</v>
      </c>
      <c r="X130" s="81">
        <v>572</v>
      </c>
      <c r="Y130" s="81">
        <v>1041</v>
      </c>
      <c r="Z130" s="81">
        <v>1028</v>
      </c>
      <c r="AA130" s="81">
        <v>535</v>
      </c>
      <c r="AB130" s="81">
        <v>2432</v>
      </c>
      <c r="AC130" s="81">
        <v>0</v>
      </c>
      <c r="AD130" s="81">
        <v>0.43747224147615604</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0</v>
      </c>
      <c r="BJ130" s="81">
        <v>0</v>
      </c>
      <c r="BK130" s="81">
        <v>0</v>
      </c>
      <c r="BL130" s="81">
        <v>0</v>
      </c>
      <c r="BM130" s="82"/>
      <c r="BN130" s="81">
        <v>0</v>
      </c>
      <c r="BO130" s="81">
        <v>0</v>
      </c>
      <c r="BP130" s="81">
        <v>0</v>
      </c>
      <c r="BQ130" s="81">
        <v>0</v>
      </c>
      <c r="BR130" s="81">
        <v>0</v>
      </c>
      <c r="BS130" s="81">
        <v>0</v>
      </c>
      <c r="BT130"/>
      <c r="BU130" s="80">
        <v>0</v>
      </c>
      <c r="BV130" s="80">
        <v>0</v>
      </c>
      <c r="BW130" s="80">
        <v>0</v>
      </c>
      <c r="BX130" s="80">
        <v>0</v>
      </c>
      <c r="BY130" s="80">
        <v>0</v>
      </c>
      <c r="BZ130" s="80">
        <v>0</v>
      </c>
      <c r="CA130" s="80">
        <v>0</v>
      </c>
      <c r="CB130" s="80">
        <v>0</v>
      </c>
      <c r="CC130" s="80">
        <v>0</v>
      </c>
    </row>
    <row r="131" spans="1:81">
      <c r="A131" s="80" t="s">
        <v>1953</v>
      </c>
      <c r="B131" s="80">
        <v>43</v>
      </c>
      <c r="C131" s="80">
        <v>9</v>
      </c>
      <c r="D131" s="80">
        <v>3</v>
      </c>
      <c r="E131" s="80">
        <v>2012</v>
      </c>
      <c r="F131" s="80" t="s">
        <v>88</v>
      </c>
      <c r="G131" s="80" t="s">
        <v>1657</v>
      </c>
      <c r="H131" s="80" t="s">
        <v>1658</v>
      </c>
      <c r="I131" s="177"/>
      <c r="J131" s="81">
        <v>0</v>
      </c>
      <c r="K131" s="81">
        <v>0.71760452570983202</v>
      </c>
      <c r="L131" s="81">
        <v>0.72961481797064331</v>
      </c>
      <c r="M131" s="81">
        <v>3.3058988213060139</v>
      </c>
      <c r="N131" s="81">
        <v>6.5319473103881931</v>
      </c>
      <c r="O131" s="81">
        <v>1.9903529432538576</v>
      </c>
      <c r="P131" s="81">
        <v>2.6127214837967094</v>
      </c>
      <c r="Q131" s="81">
        <v>0.18200173864107147</v>
      </c>
      <c r="R131" s="81">
        <v>0</v>
      </c>
      <c r="S131" s="81">
        <v>0.61536347309852912</v>
      </c>
      <c r="T131" s="82"/>
      <c r="U131" s="81">
        <v>0</v>
      </c>
      <c r="V131" s="81">
        <v>219</v>
      </c>
      <c r="W131" s="81">
        <v>15</v>
      </c>
      <c r="X131" s="81">
        <v>572</v>
      </c>
      <c r="Y131" s="81">
        <v>1024</v>
      </c>
      <c r="Z131" s="81">
        <v>1041</v>
      </c>
      <c r="AA131" s="81">
        <v>525</v>
      </c>
      <c r="AB131" s="81">
        <v>2387</v>
      </c>
      <c r="AC131" s="81">
        <v>0</v>
      </c>
      <c r="AD131" s="81">
        <v>0.61536347309852912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0</v>
      </c>
      <c r="BJ131" s="81">
        <v>0</v>
      </c>
      <c r="BK131" s="81">
        <v>0</v>
      </c>
      <c r="BL131" s="81">
        <v>0</v>
      </c>
      <c r="BM131" s="82"/>
      <c r="BN131" s="81">
        <v>0</v>
      </c>
      <c r="BO131" s="81">
        <v>0</v>
      </c>
      <c r="BP131" s="81">
        <v>0</v>
      </c>
      <c r="BQ131" s="81">
        <v>0</v>
      </c>
      <c r="BR131" s="81">
        <v>0</v>
      </c>
      <c r="BS131" s="81">
        <v>0</v>
      </c>
      <c r="BT131"/>
      <c r="BU131" s="80">
        <v>0</v>
      </c>
      <c r="BV131" s="80">
        <v>0</v>
      </c>
      <c r="BW131" s="80">
        <v>0</v>
      </c>
      <c r="BX131" s="80">
        <v>0</v>
      </c>
      <c r="BY131" s="80">
        <v>0</v>
      </c>
      <c r="BZ131" s="80">
        <v>0</v>
      </c>
      <c r="CA131" s="80">
        <v>0</v>
      </c>
      <c r="CB131" s="80">
        <v>0</v>
      </c>
      <c r="CC131" s="80">
        <v>0</v>
      </c>
    </row>
    <row r="132" spans="1:81">
      <c r="A132" s="80" t="s">
        <v>1954</v>
      </c>
      <c r="B132" s="80">
        <v>44</v>
      </c>
      <c r="C132" s="80">
        <v>10</v>
      </c>
      <c r="D132" s="80">
        <v>3</v>
      </c>
      <c r="E132" s="80">
        <v>2013</v>
      </c>
      <c r="F132" s="80" t="s">
        <v>89</v>
      </c>
      <c r="G132" s="80" t="s">
        <v>1657</v>
      </c>
      <c r="H132" s="80" t="s">
        <v>1658</v>
      </c>
      <c r="I132" s="177"/>
      <c r="J132" s="81">
        <v>0</v>
      </c>
      <c r="K132" s="81">
        <v>0.66317350178318668</v>
      </c>
      <c r="L132" s="81">
        <v>0.62973157680658043</v>
      </c>
      <c r="M132" s="81">
        <v>3.0813474774352789</v>
      </c>
      <c r="N132" s="81">
        <v>6.4334824778150344</v>
      </c>
      <c r="O132" s="81">
        <v>1.8979644702300376</v>
      </c>
      <c r="P132" s="81">
        <v>2.5226586635270603</v>
      </c>
      <c r="Q132" s="81">
        <v>0.1826380251043947</v>
      </c>
      <c r="R132" s="81">
        <v>0</v>
      </c>
      <c r="S132" s="81">
        <v>0.63259376756857488</v>
      </c>
      <c r="T132" s="82"/>
      <c r="U132" s="81">
        <v>0</v>
      </c>
      <c r="V132" s="81">
        <v>219</v>
      </c>
      <c r="W132" s="81">
        <v>15</v>
      </c>
      <c r="X132" s="81">
        <v>572</v>
      </c>
      <c r="Y132" s="81">
        <v>1027</v>
      </c>
      <c r="Z132" s="81">
        <v>1037</v>
      </c>
      <c r="AA132" s="81">
        <v>505</v>
      </c>
      <c r="AB132" s="81">
        <v>2361</v>
      </c>
      <c r="AC132" s="81">
        <v>0</v>
      </c>
      <c r="AD132" s="81">
        <v>0.63259376756857488</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0</v>
      </c>
      <c r="BJ132" s="81">
        <v>0</v>
      </c>
      <c r="BK132" s="81">
        <v>0</v>
      </c>
      <c r="BL132" s="81">
        <v>0</v>
      </c>
      <c r="BM132" s="82"/>
      <c r="BN132" s="81">
        <v>0</v>
      </c>
      <c r="BO132" s="81">
        <v>0</v>
      </c>
      <c r="BP132" s="81">
        <v>0</v>
      </c>
      <c r="BQ132" s="81">
        <v>0</v>
      </c>
      <c r="BR132" s="81">
        <v>0</v>
      </c>
      <c r="BS132" s="81">
        <v>0</v>
      </c>
      <c r="BT132"/>
      <c r="BU132" s="80">
        <v>0</v>
      </c>
      <c r="BV132" s="80">
        <v>0</v>
      </c>
      <c r="BW132" s="80">
        <v>0</v>
      </c>
      <c r="BX132" s="80">
        <v>0</v>
      </c>
      <c r="BY132" s="80">
        <v>0</v>
      </c>
      <c r="BZ132" s="80">
        <v>0</v>
      </c>
      <c r="CA132" s="80">
        <v>0</v>
      </c>
      <c r="CB132" s="80">
        <v>0</v>
      </c>
      <c r="CC132" s="80">
        <v>0</v>
      </c>
    </row>
    <row r="133" spans="1:81">
      <c r="A133" s="80" t="s">
        <v>1955</v>
      </c>
      <c r="B133" s="80">
        <v>45</v>
      </c>
      <c r="C133" s="80">
        <v>11</v>
      </c>
      <c r="D133" s="80">
        <v>3</v>
      </c>
      <c r="E133" s="80">
        <v>2014</v>
      </c>
      <c r="F133" s="80" t="s">
        <v>90</v>
      </c>
      <c r="G133" s="80" t="s">
        <v>1657</v>
      </c>
      <c r="H133" s="80" t="s">
        <v>1658</v>
      </c>
      <c r="I133" s="177"/>
      <c r="J133" s="81">
        <v>0</v>
      </c>
      <c r="K133" s="81">
        <v>0.42661327696847445</v>
      </c>
      <c r="L133" s="81">
        <v>0.81352666506176818</v>
      </c>
      <c r="M133" s="81">
        <v>2.721711948808216</v>
      </c>
      <c r="N133" s="81">
        <v>6.0722165213429786</v>
      </c>
      <c r="O133" s="81">
        <v>1.7568917357647058</v>
      </c>
      <c r="P133" s="81">
        <v>2.4705017403227654</v>
      </c>
      <c r="Q133" s="81">
        <v>0.17011177201603733</v>
      </c>
      <c r="R133" s="81">
        <v>0</v>
      </c>
      <c r="S133" s="81">
        <v>0.45214947906120723</v>
      </c>
      <c r="T133" s="82"/>
      <c r="U133" s="81">
        <v>0</v>
      </c>
      <c r="V133" s="81">
        <v>128</v>
      </c>
      <c r="W133" s="81">
        <v>16</v>
      </c>
      <c r="X133" s="81">
        <v>494</v>
      </c>
      <c r="Y133" s="81">
        <v>1010</v>
      </c>
      <c r="Z133" s="81">
        <v>1011</v>
      </c>
      <c r="AA133" s="81">
        <v>492</v>
      </c>
      <c r="AB133" s="81">
        <v>2292</v>
      </c>
      <c r="AC133" s="81">
        <v>0</v>
      </c>
      <c r="AD133" s="81">
        <v>0.45214947906120723</v>
      </c>
      <c r="AE133" s="82"/>
      <c r="AF133" s="81">
        <v>0</v>
      </c>
      <c r="AG133" s="81">
        <v>346193.02415716148</v>
      </c>
      <c r="AH133" s="81">
        <v>144686.44509385887</v>
      </c>
      <c r="AI133" s="81">
        <v>3181028.4147436796</v>
      </c>
      <c r="AJ133" s="81">
        <v>5726141.4613817055</v>
      </c>
      <c r="AK133" s="81">
        <v>0</v>
      </c>
      <c r="AL133" s="81">
        <v>0</v>
      </c>
      <c r="AM133" s="81">
        <v>314657.35015129438</v>
      </c>
      <c r="AN133" s="81">
        <v>0</v>
      </c>
      <c r="AO133" s="81">
        <v>0</v>
      </c>
      <c r="AP133" s="82"/>
      <c r="AQ133" s="81">
        <v>7</v>
      </c>
      <c r="AR133" s="81">
        <v>0</v>
      </c>
      <c r="AS133" s="81">
        <v>1</v>
      </c>
      <c r="AT133" s="81">
        <v>0</v>
      </c>
      <c r="AU133" s="81">
        <v>0</v>
      </c>
      <c r="AV133" s="81">
        <v>0</v>
      </c>
      <c r="AW133" s="81" t="s">
        <v>564</v>
      </c>
      <c r="AX133" s="82"/>
      <c r="AY133" s="81">
        <v>25.9</v>
      </c>
      <c r="AZ133" s="81">
        <v>0</v>
      </c>
      <c r="BA133" s="81">
        <v>1990</v>
      </c>
      <c r="BB133" s="81">
        <v>0</v>
      </c>
      <c r="BC133" s="81">
        <v>0</v>
      </c>
      <c r="BD133" s="81">
        <v>0</v>
      </c>
      <c r="BE133" s="81" t="s">
        <v>564</v>
      </c>
      <c r="BF133" s="82"/>
      <c r="BG133" s="81">
        <v>0</v>
      </c>
      <c r="BH133" s="81">
        <v>0</v>
      </c>
      <c r="BI133" s="81">
        <v>0</v>
      </c>
      <c r="BJ133" s="81">
        <v>0</v>
      </c>
      <c r="BK133" s="81">
        <v>0</v>
      </c>
      <c r="BL133" s="81">
        <v>0</v>
      </c>
      <c r="BM133" s="82"/>
      <c r="BN133" s="81">
        <v>0</v>
      </c>
      <c r="BO133" s="81">
        <v>0</v>
      </c>
      <c r="BP133" s="81">
        <v>0</v>
      </c>
      <c r="BQ133" s="81">
        <v>0</v>
      </c>
      <c r="BR133" s="81">
        <v>0</v>
      </c>
      <c r="BS133" s="81">
        <v>0</v>
      </c>
      <c r="BT133"/>
      <c r="BU133" s="80">
        <v>0</v>
      </c>
      <c r="BV133" s="80">
        <v>0</v>
      </c>
      <c r="BW133" s="80">
        <v>0</v>
      </c>
      <c r="BX133" s="80">
        <v>0</v>
      </c>
      <c r="BY133" s="80">
        <v>0</v>
      </c>
      <c r="BZ133" s="80">
        <v>0</v>
      </c>
      <c r="CA133" s="80">
        <v>0</v>
      </c>
      <c r="CB133" s="80">
        <v>0</v>
      </c>
      <c r="CC133" s="80">
        <v>0</v>
      </c>
    </row>
    <row r="134" spans="1:81">
      <c r="A134" s="80" t="s">
        <v>1956</v>
      </c>
      <c r="B134" s="80">
        <v>46</v>
      </c>
      <c r="C134" s="80">
        <v>12</v>
      </c>
      <c r="D134" s="80">
        <v>3</v>
      </c>
      <c r="E134" s="80">
        <v>2015</v>
      </c>
      <c r="F134" s="80" t="s">
        <v>91</v>
      </c>
      <c r="G134" s="80" t="s">
        <v>1657</v>
      </c>
      <c r="H134" s="80" t="s">
        <v>1658</v>
      </c>
      <c r="I134" s="177"/>
      <c r="J134" s="81">
        <v>0</v>
      </c>
      <c r="K134" s="81">
        <v>0.41103517603603745</v>
      </c>
      <c r="L134" s="81">
        <v>0.71906308369155092</v>
      </c>
      <c r="M134" s="81">
        <v>2.3560326962297844</v>
      </c>
      <c r="N134" s="81">
        <v>5.546993027425529</v>
      </c>
      <c r="O134" s="81">
        <v>1.7211929156917782</v>
      </c>
      <c r="P134" s="81">
        <v>2.4171673178809452</v>
      </c>
      <c r="Q134" s="81">
        <v>0.16253481761068175</v>
      </c>
      <c r="R134" s="81">
        <v>0</v>
      </c>
      <c r="S134" s="81">
        <v>0.4527307665238684</v>
      </c>
      <c r="T134" s="82"/>
      <c r="U134" s="81">
        <v>0</v>
      </c>
      <c r="V134" s="81">
        <v>128</v>
      </c>
      <c r="W134" s="81">
        <v>16</v>
      </c>
      <c r="X134" s="81">
        <v>494</v>
      </c>
      <c r="Y134" s="81">
        <v>996</v>
      </c>
      <c r="Z134" s="81">
        <v>1000</v>
      </c>
      <c r="AA134" s="81">
        <v>481</v>
      </c>
      <c r="AB134" s="81">
        <v>2237</v>
      </c>
      <c r="AC134" s="81">
        <v>0</v>
      </c>
      <c r="AD134" s="81">
        <v>0.4527307665238684</v>
      </c>
      <c r="AE134" s="82"/>
      <c r="AF134" s="81">
        <v>0</v>
      </c>
      <c r="AG134" s="81">
        <v>320542.12145377003</v>
      </c>
      <c r="AH134" s="81">
        <v>108199.43606160424</v>
      </c>
      <c r="AI134" s="81">
        <v>3016520.819852178</v>
      </c>
      <c r="AJ134" s="81">
        <v>5064744.2709308704</v>
      </c>
      <c r="AK134" s="81">
        <v>0</v>
      </c>
      <c r="AL134" s="81">
        <v>0</v>
      </c>
      <c r="AM134" s="81">
        <v>306571.46613793378</v>
      </c>
      <c r="AN134" s="81">
        <v>0</v>
      </c>
      <c r="AO134" s="81">
        <v>0</v>
      </c>
      <c r="AP134" s="82"/>
      <c r="AQ134" s="81">
        <v>10</v>
      </c>
      <c r="AR134" s="81">
        <v>0</v>
      </c>
      <c r="AS134" s="81">
        <v>1</v>
      </c>
      <c r="AT134" s="81">
        <v>0</v>
      </c>
      <c r="AU134" s="81">
        <v>0</v>
      </c>
      <c r="AV134" s="81">
        <v>0</v>
      </c>
      <c r="AW134" s="81" t="s">
        <v>564</v>
      </c>
      <c r="AX134" s="82"/>
      <c r="AY134" s="81">
        <v>37.800000000000004</v>
      </c>
      <c r="AZ134" s="81">
        <v>0</v>
      </c>
      <c r="BA134" s="81">
        <v>1990</v>
      </c>
      <c r="BB134" s="81">
        <v>0</v>
      </c>
      <c r="BC134" s="81">
        <v>0</v>
      </c>
      <c r="BD134" s="81">
        <v>0</v>
      </c>
      <c r="BE134" s="81" t="s">
        <v>564</v>
      </c>
      <c r="BF134" s="82"/>
      <c r="BG134" s="81">
        <v>0</v>
      </c>
      <c r="BH134" s="81">
        <v>0</v>
      </c>
      <c r="BI134" s="81">
        <v>0</v>
      </c>
      <c r="BJ134" s="81">
        <v>0</v>
      </c>
      <c r="BK134" s="81">
        <v>0</v>
      </c>
      <c r="BL134" s="81">
        <v>0</v>
      </c>
      <c r="BM134" s="82"/>
      <c r="BN134" s="81">
        <v>0</v>
      </c>
      <c r="BO134" s="81">
        <v>0</v>
      </c>
      <c r="BP134" s="81">
        <v>0</v>
      </c>
      <c r="BQ134" s="81">
        <v>0</v>
      </c>
      <c r="BR134" s="81">
        <v>0</v>
      </c>
      <c r="BS134" s="81">
        <v>0</v>
      </c>
      <c r="BT134"/>
      <c r="BU134" s="80">
        <v>0</v>
      </c>
      <c r="BV134" s="80">
        <v>0</v>
      </c>
      <c r="BW134" s="80">
        <v>0</v>
      </c>
      <c r="BX134" s="80">
        <v>0</v>
      </c>
      <c r="BY134" s="80">
        <v>0</v>
      </c>
      <c r="BZ134" s="80">
        <v>0</v>
      </c>
      <c r="CA134" s="80">
        <v>0</v>
      </c>
      <c r="CB134" s="80">
        <v>0</v>
      </c>
      <c r="CC134" s="80">
        <v>0</v>
      </c>
    </row>
    <row r="135" spans="1:81">
      <c r="A135" s="80" t="s">
        <v>1957</v>
      </c>
      <c r="B135" s="80">
        <v>47</v>
      </c>
      <c r="C135" s="80">
        <v>13</v>
      </c>
      <c r="D135" s="80">
        <v>3</v>
      </c>
      <c r="E135" s="80">
        <v>2016</v>
      </c>
      <c r="F135" s="80" t="s">
        <v>92</v>
      </c>
      <c r="G135" s="80" t="s">
        <v>1657</v>
      </c>
      <c r="H135" s="80" t="s">
        <v>1658</v>
      </c>
      <c r="I135" s="177"/>
      <c r="J135" s="81">
        <v>0</v>
      </c>
      <c r="K135" s="81">
        <v>0.37833846740144716</v>
      </c>
      <c r="L135" s="81">
        <v>0.89348175216109549</v>
      </c>
      <c r="M135" s="81">
        <v>2.2169263982370282</v>
      </c>
      <c r="N135" s="81">
        <v>5.9141192507045712</v>
      </c>
      <c r="O135" s="81">
        <v>1.7155943264281499</v>
      </c>
      <c r="P135" s="81">
        <v>2.4099260792941166</v>
      </c>
      <c r="Q135" s="81">
        <v>0.15214138799171331</v>
      </c>
      <c r="R135" s="81">
        <v>0</v>
      </c>
      <c r="S135" s="81">
        <v>0.57024574113440807</v>
      </c>
      <c r="T135" s="82"/>
      <c r="U135" s="81">
        <v>0</v>
      </c>
      <c r="V135" s="81">
        <v>128</v>
      </c>
      <c r="W135" s="81">
        <v>16</v>
      </c>
      <c r="X135" s="81">
        <v>494</v>
      </c>
      <c r="Y135" s="81">
        <v>979</v>
      </c>
      <c r="Z135" s="81">
        <v>1009</v>
      </c>
      <c r="AA135" s="81">
        <v>496</v>
      </c>
      <c r="AB135" s="81">
        <v>2154</v>
      </c>
      <c r="AC135" s="81">
        <v>0</v>
      </c>
      <c r="AD135" s="81">
        <v>0.57024574113440807</v>
      </c>
      <c r="AE135" s="82"/>
      <c r="AF135" s="81">
        <v>0</v>
      </c>
      <c r="AG135" s="81">
        <v>300438.39031055098</v>
      </c>
      <c r="AH135" s="81">
        <v>99127.255933770459</v>
      </c>
      <c r="AI135" s="81">
        <v>3079890.8935542312</v>
      </c>
      <c r="AJ135" s="81">
        <v>5407847.5023917528</v>
      </c>
      <c r="AK135" s="81">
        <v>0</v>
      </c>
      <c r="AL135" s="81">
        <v>0</v>
      </c>
      <c r="AM135" s="81">
        <v>295426.00315357052</v>
      </c>
      <c r="AN135" s="81">
        <v>0</v>
      </c>
      <c r="AO135" s="81">
        <v>0</v>
      </c>
      <c r="AP135" s="82"/>
      <c r="AQ135" s="81">
        <v>11</v>
      </c>
      <c r="AR135" s="81">
        <v>0</v>
      </c>
      <c r="AS135" s="81">
        <v>1</v>
      </c>
      <c r="AT135" s="81">
        <v>0</v>
      </c>
      <c r="AU135" s="81">
        <v>0</v>
      </c>
      <c r="AV135" s="81">
        <v>0</v>
      </c>
      <c r="AW135" s="81" t="s">
        <v>564</v>
      </c>
      <c r="AX135" s="82"/>
      <c r="AY135" s="81">
        <v>46.900000000000013</v>
      </c>
      <c r="AZ135" s="81">
        <v>0</v>
      </c>
      <c r="BA135" s="81">
        <v>1990</v>
      </c>
      <c r="BB135" s="81">
        <v>0</v>
      </c>
      <c r="BC135" s="81">
        <v>0</v>
      </c>
      <c r="BD135" s="81">
        <v>0</v>
      </c>
      <c r="BE135" s="81" t="s">
        <v>564</v>
      </c>
      <c r="BF135" s="82"/>
      <c r="BG135" s="81">
        <v>0</v>
      </c>
      <c r="BH135" s="81">
        <v>0</v>
      </c>
      <c r="BI135" s="81">
        <v>0</v>
      </c>
      <c r="BJ135" s="81">
        <v>0</v>
      </c>
      <c r="BK135" s="81">
        <v>0</v>
      </c>
      <c r="BL135" s="81">
        <v>0</v>
      </c>
      <c r="BM135" s="82"/>
      <c r="BN135" s="81">
        <v>0</v>
      </c>
      <c r="BO135" s="81">
        <v>0</v>
      </c>
      <c r="BP135" s="81">
        <v>0</v>
      </c>
      <c r="BQ135" s="81">
        <v>0</v>
      </c>
      <c r="BR135" s="81">
        <v>0</v>
      </c>
      <c r="BS135" s="81">
        <v>0</v>
      </c>
      <c r="BT135"/>
      <c r="BU135" s="80">
        <v>0</v>
      </c>
      <c r="BV135" s="80">
        <v>0</v>
      </c>
      <c r="BW135" s="80">
        <v>0</v>
      </c>
      <c r="BX135" s="80">
        <v>0</v>
      </c>
      <c r="BY135" s="80">
        <v>0</v>
      </c>
      <c r="BZ135" s="80">
        <v>0</v>
      </c>
      <c r="CA135" s="80">
        <v>0</v>
      </c>
      <c r="CB135" s="80">
        <v>0</v>
      </c>
      <c r="CC135" s="80">
        <v>0</v>
      </c>
    </row>
    <row r="136" spans="1:81">
      <c r="A136" s="80" t="s">
        <v>1958</v>
      </c>
      <c r="B136" s="80">
        <v>48</v>
      </c>
      <c r="C136" s="80">
        <v>14</v>
      </c>
      <c r="D136" s="80">
        <v>3</v>
      </c>
      <c r="E136" s="80">
        <v>2017</v>
      </c>
      <c r="F136" s="80" t="s">
        <v>71</v>
      </c>
      <c r="G136" s="80" t="s">
        <v>1657</v>
      </c>
      <c r="H136" s="80" t="s">
        <v>1658</v>
      </c>
      <c r="I136" s="177"/>
      <c r="J136" s="81">
        <v>0</v>
      </c>
      <c r="K136" s="81">
        <v>0.41402220613285751</v>
      </c>
      <c r="L136" s="81">
        <v>0.87204910892326437</v>
      </c>
      <c r="M136" s="81">
        <v>1.9768461062978462</v>
      </c>
      <c r="N136" s="81">
        <v>5.2981658485501324</v>
      </c>
      <c r="O136" s="81">
        <v>1.6608391629719796</v>
      </c>
      <c r="P136" s="81">
        <v>2.3125850158201708</v>
      </c>
      <c r="Q136" s="81">
        <v>0.14356798493517525</v>
      </c>
      <c r="R136" s="81">
        <v>0</v>
      </c>
      <c r="S136" s="81">
        <v>0.3834615864590577</v>
      </c>
      <c r="T136" s="82"/>
      <c r="U136" s="81">
        <v>0</v>
      </c>
      <c r="V136" s="81">
        <v>128</v>
      </c>
      <c r="W136" s="81">
        <v>16</v>
      </c>
      <c r="X136" s="81">
        <v>494</v>
      </c>
      <c r="Y136" s="81">
        <v>969</v>
      </c>
      <c r="Z136" s="81">
        <v>993</v>
      </c>
      <c r="AA136" s="81">
        <v>479</v>
      </c>
      <c r="AB136" s="81">
        <v>2102</v>
      </c>
      <c r="AC136" s="81">
        <v>0</v>
      </c>
      <c r="AD136" s="81">
        <v>0.3834615864590577</v>
      </c>
      <c r="AE136" s="82"/>
      <c r="AF136" s="81">
        <v>0</v>
      </c>
      <c r="AG136" s="81">
        <v>321987.00496762688</v>
      </c>
      <c r="AH136" s="81">
        <v>134029.9063359538</v>
      </c>
      <c r="AI136" s="81">
        <v>2865805.5270930231</v>
      </c>
      <c r="AJ136" s="81">
        <v>5087987.0515095647</v>
      </c>
      <c r="AK136" s="81">
        <v>0</v>
      </c>
      <c r="AL136" s="81">
        <v>0</v>
      </c>
      <c r="AM136" s="81">
        <v>288745.18633275188</v>
      </c>
      <c r="AN136" s="81">
        <v>0</v>
      </c>
      <c r="AO136" s="81">
        <v>0</v>
      </c>
      <c r="AP136" s="82"/>
      <c r="AQ136" s="81">
        <v>11</v>
      </c>
      <c r="AR136" s="81">
        <v>0</v>
      </c>
      <c r="AS136" s="81">
        <v>5</v>
      </c>
      <c r="AT136" s="81">
        <v>0</v>
      </c>
      <c r="AU136" s="81">
        <v>0</v>
      </c>
      <c r="AV136" s="81">
        <v>0</v>
      </c>
      <c r="AW136" s="81" t="s">
        <v>564</v>
      </c>
      <c r="AX136" s="82"/>
      <c r="AY136" s="81">
        <v>46.900000000000013</v>
      </c>
      <c r="AZ136" s="81">
        <v>0</v>
      </c>
      <c r="BA136" s="81">
        <v>2068</v>
      </c>
      <c r="BB136" s="81">
        <v>0</v>
      </c>
      <c r="BC136" s="81">
        <v>0</v>
      </c>
      <c r="BD136" s="81">
        <v>0</v>
      </c>
      <c r="BE136" s="81" t="s">
        <v>564</v>
      </c>
      <c r="BF136" s="82"/>
      <c r="BG136" s="81">
        <v>0</v>
      </c>
      <c r="BH136" s="81">
        <v>0</v>
      </c>
      <c r="BI136" s="81">
        <v>0</v>
      </c>
      <c r="BJ136" s="81">
        <v>0</v>
      </c>
      <c r="BK136" s="81">
        <v>0</v>
      </c>
      <c r="BL136" s="81">
        <v>0</v>
      </c>
      <c r="BM136" s="82"/>
      <c r="BN136" s="81">
        <v>0</v>
      </c>
      <c r="BO136" s="81">
        <v>0</v>
      </c>
      <c r="BP136" s="81">
        <v>0</v>
      </c>
      <c r="BQ136" s="81">
        <v>0</v>
      </c>
      <c r="BR136" s="81">
        <v>0</v>
      </c>
      <c r="BS136" s="81">
        <v>0</v>
      </c>
      <c r="BT136"/>
      <c r="BU136" s="80">
        <v>0</v>
      </c>
      <c r="BV136" s="80">
        <v>0</v>
      </c>
      <c r="BW136" s="80">
        <v>0</v>
      </c>
      <c r="BX136" s="80">
        <v>0</v>
      </c>
      <c r="BY136" s="80">
        <v>0</v>
      </c>
      <c r="BZ136" s="80">
        <v>0</v>
      </c>
      <c r="CA136" s="80">
        <v>0</v>
      </c>
      <c r="CB136" s="80">
        <v>0</v>
      </c>
      <c r="CC136" s="80">
        <v>0</v>
      </c>
    </row>
    <row r="137" spans="1:81">
      <c r="A137" s="80" t="s">
        <v>1959</v>
      </c>
      <c r="B137" s="80">
        <v>49</v>
      </c>
      <c r="C137" s="80">
        <v>15</v>
      </c>
      <c r="D137" s="80">
        <v>3</v>
      </c>
      <c r="E137" s="80">
        <v>2018</v>
      </c>
      <c r="F137" s="80" t="s">
        <v>93</v>
      </c>
      <c r="G137" s="80" t="s">
        <v>1657</v>
      </c>
      <c r="H137" s="80" t="s">
        <v>1658</v>
      </c>
      <c r="I137" s="177"/>
      <c r="J137" s="81">
        <v>0</v>
      </c>
      <c r="K137" s="81">
        <v>0.38635288636674769</v>
      </c>
      <c r="L137" s="81">
        <v>0.80476244978642386</v>
      </c>
      <c r="M137" s="81">
        <v>2.1430770742606633</v>
      </c>
      <c r="N137" s="81">
        <v>5.1020483821537468</v>
      </c>
      <c r="O137" s="81">
        <v>1.6362001137240205</v>
      </c>
      <c r="P137" s="81">
        <v>2.2943448808330951</v>
      </c>
      <c r="Q137" s="81">
        <v>0.1294210708605939</v>
      </c>
      <c r="R137" s="81">
        <v>0</v>
      </c>
      <c r="S137" s="81">
        <v>0.46558944891143678</v>
      </c>
      <c r="T137" s="82"/>
      <c r="U137" s="81">
        <v>0</v>
      </c>
      <c r="V137" s="81">
        <v>128</v>
      </c>
      <c r="W137" s="81">
        <v>16</v>
      </c>
      <c r="X137" s="81">
        <v>494</v>
      </c>
      <c r="Y137" s="81">
        <v>964</v>
      </c>
      <c r="Z137" s="81">
        <v>997</v>
      </c>
      <c r="AA137" s="81">
        <v>480</v>
      </c>
      <c r="AB137" s="81">
        <v>2042</v>
      </c>
      <c r="AC137" s="81">
        <v>0</v>
      </c>
      <c r="AD137" s="81">
        <v>0.46558944891143678</v>
      </c>
      <c r="AE137" s="82"/>
      <c r="AF137" s="81">
        <v>0</v>
      </c>
      <c r="AG137" s="81">
        <v>295188.97603036242</v>
      </c>
      <c r="AH137" s="81">
        <v>127554.9719747098</v>
      </c>
      <c r="AI137" s="81">
        <v>3032318.4206416691</v>
      </c>
      <c r="AJ137" s="81">
        <v>4795536.3235949604</v>
      </c>
      <c r="AK137" s="81">
        <v>0</v>
      </c>
      <c r="AL137" s="81">
        <v>0</v>
      </c>
      <c r="AM137" s="81">
        <v>281083.56807318702</v>
      </c>
      <c r="AN137" s="81">
        <v>0</v>
      </c>
      <c r="AO137" s="81">
        <v>0</v>
      </c>
      <c r="AP137" s="82"/>
      <c r="AQ137" s="81">
        <v>11</v>
      </c>
      <c r="AR137" s="81">
        <v>0</v>
      </c>
      <c r="AS137" s="81">
        <v>5</v>
      </c>
      <c r="AT137" s="81">
        <v>0</v>
      </c>
      <c r="AU137" s="81">
        <v>0</v>
      </c>
      <c r="AV137" s="81">
        <v>0</v>
      </c>
      <c r="AW137" s="81" t="s">
        <v>564</v>
      </c>
      <c r="AX137" s="82"/>
      <c r="AY137" s="81">
        <v>47.2</v>
      </c>
      <c r="AZ137" s="81">
        <v>0</v>
      </c>
      <c r="BA137" s="81">
        <v>2068</v>
      </c>
      <c r="BB137" s="81">
        <v>0</v>
      </c>
      <c r="BC137" s="81">
        <v>0</v>
      </c>
      <c r="BD137" s="81">
        <v>0</v>
      </c>
      <c r="BE137" s="81" t="s">
        <v>564</v>
      </c>
      <c r="BF137" s="82"/>
      <c r="BG137" s="81">
        <v>0</v>
      </c>
      <c r="BH137" s="81">
        <v>0</v>
      </c>
      <c r="BI137" s="81">
        <v>0</v>
      </c>
      <c r="BJ137" s="81">
        <v>0</v>
      </c>
      <c r="BK137" s="81">
        <v>0</v>
      </c>
      <c r="BL137" s="81">
        <v>0</v>
      </c>
      <c r="BM137" s="82"/>
      <c r="BN137" s="81">
        <v>0</v>
      </c>
      <c r="BO137" s="81">
        <v>0</v>
      </c>
      <c r="BP137" s="81">
        <v>0</v>
      </c>
      <c r="BQ137" s="81">
        <v>0</v>
      </c>
      <c r="BR137" s="81">
        <v>0</v>
      </c>
      <c r="BS137" s="81">
        <v>0</v>
      </c>
      <c r="BT137"/>
      <c r="BU137" s="80">
        <v>0</v>
      </c>
      <c r="BV137" s="80">
        <v>0</v>
      </c>
      <c r="BW137" s="80">
        <v>0</v>
      </c>
      <c r="BX137" s="80">
        <v>0</v>
      </c>
      <c r="BY137" s="80">
        <v>0</v>
      </c>
      <c r="BZ137" s="80">
        <v>0</v>
      </c>
      <c r="CA137" s="80">
        <v>0</v>
      </c>
      <c r="CB137" s="80">
        <v>0</v>
      </c>
      <c r="CC137" s="80">
        <v>0</v>
      </c>
    </row>
    <row r="138" spans="1:81">
      <c r="A138" s="80" t="s">
        <v>1960</v>
      </c>
      <c r="B138" s="80">
        <v>50</v>
      </c>
      <c r="C138" s="80">
        <v>16</v>
      </c>
      <c r="D138" s="80">
        <v>3</v>
      </c>
      <c r="E138" s="80">
        <v>2019</v>
      </c>
      <c r="F138" s="80" t="s">
        <v>73</v>
      </c>
      <c r="G138" s="80" t="s">
        <v>1657</v>
      </c>
      <c r="H138" s="80" t="s">
        <v>1658</v>
      </c>
      <c r="I138" s="177"/>
      <c r="J138" s="81">
        <v>0</v>
      </c>
      <c r="K138" s="81">
        <v>0.34284342417838881</v>
      </c>
      <c r="L138" s="81">
        <v>0.81316819768390458</v>
      </c>
      <c r="M138" s="81">
        <v>1.9845660366149414</v>
      </c>
      <c r="N138" s="81">
        <v>4.9080905642009522</v>
      </c>
      <c r="O138" s="81">
        <v>1.5781020207961918</v>
      </c>
      <c r="P138" s="81">
        <v>2.2105117534340852</v>
      </c>
      <c r="Q138" s="81">
        <v>0.12094922824475163</v>
      </c>
      <c r="R138" s="81">
        <v>0</v>
      </c>
      <c r="S138" s="81">
        <v>0.42833362555239951</v>
      </c>
      <c r="T138" s="82"/>
      <c r="U138" s="81">
        <v>0</v>
      </c>
      <c r="V138" s="81">
        <v>128</v>
      </c>
      <c r="W138" s="81">
        <v>16</v>
      </c>
      <c r="X138" s="81">
        <v>494</v>
      </c>
      <c r="Y138" s="81">
        <v>944</v>
      </c>
      <c r="Z138" s="81">
        <v>988</v>
      </c>
      <c r="AA138" s="81">
        <v>459</v>
      </c>
      <c r="AB138" s="81">
        <v>1960</v>
      </c>
      <c r="AC138" s="81">
        <v>0</v>
      </c>
      <c r="AD138" s="81">
        <v>0.42833362555239951</v>
      </c>
      <c r="AE138" s="82"/>
      <c r="AF138" s="81">
        <v>0</v>
      </c>
      <c r="AG138" s="81">
        <v>258566.47903538961</v>
      </c>
      <c r="AH138" s="81">
        <v>135424.61342556551</v>
      </c>
      <c r="AI138" s="81">
        <v>2896980.6011383128</v>
      </c>
      <c r="AJ138" s="81">
        <v>4569438.6424585935</v>
      </c>
      <c r="AK138" s="81">
        <v>0</v>
      </c>
      <c r="AL138" s="81">
        <v>0</v>
      </c>
      <c r="AM138" s="81">
        <v>266937.24512789975</v>
      </c>
      <c r="AN138" s="81">
        <v>0</v>
      </c>
      <c r="AO138" s="81">
        <v>0</v>
      </c>
      <c r="AP138" s="82"/>
      <c r="AQ138" s="81">
        <v>11</v>
      </c>
      <c r="AR138" s="81">
        <v>2</v>
      </c>
      <c r="AS138" s="81">
        <v>9</v>
      </c>
      <c r="AT138" s="81">
        <v>0</v>
      </c>
      <c r="AU138" s="81">
        <v>0</v>
      </c>
      <c r="AV138" s="81">
        <v>0</v>
      </c>
      <c r="AW138" s="81" t="s">
        <v>564</v>
      </c>
      <c r="AX138" s="82"/>
      <c r="AY138" s="81">
        <v>46.9</v>
      </c>
      <c r="AZ138" s="81">
        <v>99</v>
      </c>
      <c r="BA138" s="81">
        <v>2147.1999999999998</v>
      </c>
      <c r="BB138" s="81">
        <v>0</v>
      </c>
      <c r="BC138" s="81">
        <v>0</v>
      </c>
      <c r="BD138" s="81">
        <v>0</v>
      </c>
      <c r="BE138" s="81" t="s">
        <v>564</v>
      </c>
      <c r="BF138" s="82"/>
      <c r="BG138" s="81">
        <v>0</v>
      </c>
      <c r="BH138" s="81">
        <v>0</v>
      </c>
      <c r="BI138" s="81">
        <v>0</v>
      </c>
      <c r="BJ138" s="81">
        <v>0</v>
      </c>
      <c r="BK138" s="81">
        <v>0</v>
      </c>
      <c r="BL138" s="81">
        <v>0</v>
      </c>
      <c r="BM138" s="82"/>
      <c r="BN138" s="81">
        <v>0</v>
      </c>
      <c r="BO138" s="81">
        <v>0</v>
      </c>
      <c r="BP138" s="81">
        <v>0</v>
      </c>
      <c r="BQ138" s="81">
        <v>0</v>
      </c>
      <c r="BR138" s="81">
        <v>0</v>
      </c>
      <c r="BS138" s="81">
        <v>0</v>
      </c>
      <c r="BT138"/>
      <c r="BU138" s="80">
        <v>0</v>
      </c>
      <c r="BV138" s="80">
        <v>0</v>
      </c>
      <c r="BW138" s="80">
        <v>0</v>
      </c>
      <c r="BX138" s="80">
        <v>0</v>
      </c>
      <c r="BY138" s="80">
        <v>0</v>
      </c>
      <c r="BZ138" s="80">
        <v>0</v>
      </c>
      <c r="CA138" s="80">
        <v>0</v>
      </c>
      <c r="CB138" s="80">
        <v>0</v>
      </c>
      <c r="CC138" s="80">
        <v>0</v>
      </c>
    </row>
    <row r="139" spans="1:81">
      <c r="A139" s="80" t="s">
        <v>1961</v>
      </c>
      <c r="B139" s="80">
        <v>51</v>
      </c>
      <c r="C139" s="80">
        <v>17</v>
      </c>
      <c r="D139" s="80">
        <v>3</v>
      </c>
      <c r="E139" s="80">
        <v>2020</v>
      </c>
      <c r="F139" s="80" t="s">
        <v>218</v>
      </c>
      <c r="G139" s="80" t="s">
        <v>1657</v>
      </c>
      <c r="H139" s="80" t="s">
        <v>1658</v>
      </c>
      <c r="I139" s="177"/>
      <c r="J139" s="81">
        <v>0</v>
      </c>
      <c r="K139" s="81">
        <v>0.40493363610545408</v>
      </c>
      <c r="L139" s="81">
        <v>1.1760342853393879</v>
      </c>
      <c r="M139" s="81">
        <v>1.6063615803808649</v>
      </c>
      <c r="N139" s="81">
        <v>4.2765129311996564</v>
      </c>
      <c r="O139" s="81">
        <v>1.3756435046415136</v>
      </c>
      <c r="P139" s="81">
        <v>2.09218060486557</v>
      </c>
      <c r="Q139" s="81">
        <v>0.11273758305180266</v>
      </c>
      <c r="R139" s="81">
        <v>0</v>
      </c>
      <c r="S139" s="81">
        <v>0.40112146509949509</v>
      </c>
      <c r="T139" s="82"/>
      <c r="U139" s="81">
        <v>0</v>
      </c>
      <c r="V139" s="81">
        <v>135</v>
      </c>
      <c r="W139" s="81">
        <v>25</v>
      </c>
      <c r="X139" s="81">
        <v>434</v>
      </c>
      <c r="Y139" s="81">
        <v>940</v>
      </c>
      <c r="Z139" s="81">
        <v>983</v>
      </c>
      <c r="AA139" s="81">
        <v>472</v>
      </c>
      <c r="AB139" s="81">
        <v>1912</v>
      </c>
      <c r="AC139" s="81">
        <v>0</v>
      </c>
      <c r="AD139" s="81">
        <v>0.40112146509949509</v>
      </c>
      <c r="AE139" s="82"/>
      <c r="AF139" s="81">
        <v>0</v>
      </c>
      <c r="AG139" s="81">
        <v>311965.31022859452</v>
      </c>
      <c r="AH139" s="81">
        <v>205065.4019843463</v>
      </c>
      <c r="AI139" s="81">
        <v>2452640.8136872812</v>
      </c>
      <c r="AJ139" s="81">
        <v>4158502.1733147539</v>
      </c>
      <c r="AK139" s="81"/>
      <c r="AL139" s="81"/>
      <c r="AM139" s="81">
        <v>249537.24276306131</v>
      </c>
      <c r="AN139" s="81"/>
      <c r="AO139" s="81"/>
      <c r="AP139" s="82"/>
      <c r="AQ139" s="81">
        <v>12</v>
      </c>
      <c r="AR139" s="81">
        <v>2</v>
      </c>
      <c r="AS139" s="81">
        <v>10</v>
      </c>
      <c r="AT139" s="81">
        <v>0</v>
      </c>
      <c r="AU139" s="81">
        <v>0</v>
      </c>
      <c r="AV139" s="81">
        <v>0</v>
      </c>
      <c r="AW139" s="81">
        <v>10</v>
      </c>
      <c r="AX139" s="82"/>
      <c r="AY139" s="81">
        <v>48.6</v>
      </c>
      <c r="AZ139" s="81">
        <v>99</v>
      </c>
      <c r="BA139" s="81">
        <v>2167</v>
      </c>
      <c r="BB139" s="81">
        <v>0</v>
      </c>
      <c r="BC139" s="81">
        <v>0</v>
      </c>
      <c r="BD139" s="81">
        <v>0</v>
      </c>
      <c r="BE139" s="81">
        <v>2167</v>
      </c>
      <c r="BF139" s="82"/>
      <c r="BG139" s="81">
        <v>0</v>
      </c>
      <c r="BH139" s="81">
        <v>0</v>
      </c>
      <c r="BI139" s="81">
        <v>0</v>
      </c>
      <c r="BJ139" s="81">
        <v>0</v>
      </c>
      <c r="BK139" s="81">
        <v>0</v>
      </c>
      <c r="BL139" s="81">
        <v>0</v>
      </c>
      <c r="BM139" s="82"/>
      <c r="BN139" s="81">
        <v>0</v>
      </c>
      <c r="BO139" s="81">
        <v>0</v>
      </c>
      <c r="BP139" s="81">
        <v>0</v>
      </c>
      <c r="BQ139" s="81">
        <v>0</v>
      </c>
      <c r="BR139" s="81">
        <v>0</v>
      </c>
      <c r="BS139" s="81">
        <v>0</v>
      </c>
      <c r="BT139"/>
      <c r="BU139" s="80">
        <v>0</v>
      </c>
      <c r="BV139" s="80">
        <v>0</v>
      </c>
      <c r="BW139" s="80">
        <v>0</v>
      </c>
      <c r="BX139" s="80">
        <v>0</v>
      </c>
      <c r="BY139" s="80">
        <v>0</v>
      </c>
      <c r="BZ139" s="80">
        <v>0</v>
      </c>
      <c r="CA139" s="80">
        <v>0</v>
      </c>
      <c r="CB139" s="80">
        <v>0</v>
      </c>
      <c r="CC139" s="80">
        <v>0</v>
      </c>
    </row>
    <row r="140" spans="1:81">
      <c r="A140" s="80" t="s">
        <v>1659</v>
      </c>
      <c r="B140" s="80">
        <v>51</v>
      </c>
      <c r="C140" s="80">
        <v>18</v>
      </c>
      <c r="D140" s="80">
        <v>3</v>
      </c>
      <c r="E140" s="80">
        <v>2021</v>
      </c>
      <c r="F140" s="80" t="s">
        <v>75</v>
      </c>
      <c r="G140" s="174" t="s">
        <v>1657</v>
      </c>
      <c r="H140" s="80" t="s">
        <v>1658</v>
      </c>
      <c r="I140" s="177"/>
      <c r="J140" s="81">
        <v>0.49917264178021603</v>
      </c>
      <c r="K140" s="81">
        <v>0.47996074697065622</v>
      </c>
      <c r="L140" s="81">
        <v>0.93806587073077108</v>
      </c>
      <c r="M140" s="81">
        <v>1.817678982869301</v>
      </c>
      <c r="N140" s="81">
        <v>3.9977432042871239</v>
      </c>
      <c r="O140" s="81">
        <v>1.3237526103074153</v>
      </c>
      <c r="P140" s="81">
        <v>2.0999248632426442</v>
      </c>
      <c r="Q140" s="81">
        <v>0.1088991678752138</v>
      </c>
      <c r="R140" s="81">
        <v>0</v>
      </c>
      <c r="S140" s="81">
        <v>0.50719411881126675</v>
      </c>
      <c r="T140" s="82"/>
      <c r="U140" s="81">
        <v>23201</v>
      </c>
      <c r="V140" s="81">
        <v>135</v>
      </c>
      <c r="W140" s="81">
        <v>25</v>
      </c>
      <c r="X140" s="81">
        <v>434</v>
      </c>
      <c r="Y140" s="81">
        <v>899</v>
      </c>
      <c r="Z140" s="81">
        <v>974</v>
      </c>
      <c r="AA140" s="81">
        <v>462</v>
      </c>
      <c r="AB140" s="81">
        <v>1825</v>
      </c>
      <c r="AC140" s="81">
        <v>0</v>
      </c>
      <c r="AD140" s="81">
        <v>0.50719411881126675</v>
      </c>
      <c r="AE140" s="82"/>
      <c r="AF140" s="81">
        <v>294356.92602822161</v>
      </c>
      <c r="AG140" s="81">
        <v>345414.05382940127</v>
      </c>
      <c r="AH140" s="81">
        <v>157376.55409651922</v>
      </c>
      <c r="AI140" s="81">
        <v>2737128.9702639473</v>
      </c>
      <c r="AJ140" s="81">
        <v>4194080.8161808103</v>
      </c>
      <c r="AK140" s="81">
        <v>0</v>
      </c>
      <c r="AL140" s="81">
        <v>0</v>
      </c>
      <c r="AM140" s="81">
        <v>239556.59524924034</v>
      </c>
      <c r="AN140" s="81">
        <v>0</v>
      </c>
      <c r="AO140" s="81">
        <v>0</v>
      </c>
      <c r="AP140" s="82"/>
      <c r="AQ140" s="81">
        <v>13</v>
      </c>
      <c r="AR140" s="81">
        <v>3</v>
      </c>
      <c r="AS140" s="81">
        <v>10</v>
      </c>
      <c r="AT140" s="81">
        <v>0</v>
      </c>
      <c r="AU140" s="81">
        <v>0</v>
      </c>
      <c r="AV140" s="81">
        <v>0</v>
      </c>
      <c r="AW140" s="81"/>
      <c r="AX140" s="82"/>
      <c r="AY140" s="81">
        <v>58.5</v>
      </c>
      <c r="AZ140" s="81">
        <v>148.5</v>
      </c>
      <c r="BA140" s="81">
        <v>2167</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1660</v>
      </c>
      <c r="B141" s="80">
        <v>51</v>
      </c>
      <c r="C141" s="80">
        <v>19</v>
      </c>
      <c r="D141" s="80">
        <v>3</v>
      </c>
      <c r="E141" s="80">
        <v>2022</v>
      </c>
      <c r="F141" s="80" t="s">
        <v>568</v>
      </c>
      <c r="G141" s="174" t="s">
        <v>1657</v>
      </c>
      <c r="H141" s="80" t="s">
        <v>1658</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14</v>
      </c>
      <c r="AR141" s="81">
        <v>3</v>
      </c>
      <c r="AS141" s="81">
        <v>17</v>
      </c>
      <c r="AT141" s="81">
        <v>0</v>
      </c>
      <c r="AU141" s="81">
        <v>0</v>
      </c>
      <c r="AV141" s="81">
        <v>0</v>
      </c>
      <c r="AW141" s="81"/>
      <c r="AX141" s="82"/>
      <c r="AY141" s="81">
        <v>60.7</v>
      </c>
      <c r="AZ141" s="81">
        <v>148.5</v>
      </c>
      <c r="BA141" s="81">
        <v>2304.4</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1962</v>
      </c>
      <c r="B142" s="80">
        <v>290</v>
      </c>
      <c r="C142" s="80">
        <v>1</v>
      </c>
      <c r="D142" s="80">
        <v>18</v>
      </c>
      <c r="E142" s="80">
        <v>1990</v>
      </c>
      <c r="F142" s="80" t="s">
        <v>562</v>
      </c>
      <c r="G142" s="80" t="s">
        <v>1963</v>
      </c>
      <c r="H142" s="80" t="s">
        <v>1964</v>
      </c>
      <c r="I142" s="177"/>
      <c r="J142" s="81">
        <v>2.6956099997530738</v>
      </c>
      <c r="K142" s="81">
        <v>0.47108514003232033</v>
      </c>
      <c r="L142" s="81">
        <v>0.75977637605758841</v>
      </c>
      <c r="M142" s="81">
        <v>0</v>
      </c>
      <c r="N142" s="81">
        <v>2.9013762807495338</v>
      </c>
      <c r="O142" s="81">
        <v>0.59079283107488756</v>
      </c>
      <c r="P142" s="81">
        <v>2.4092803659413917</v>
      </c>
      <c r="Q142" s="81">
        <v>0.11289307113674608</v>
      </c>
      <c r="R142" s="81">
        <v>0</v>
      </c>
      <c r="S142" s="81">
        <v>0.11545729606887448</v>
      </c>
      <c r="T142" s="82"/>
      <c r="U142" s="81">
        <v>127357</v>
      </c>
      <c r="V142" s="81">
        <v>110</v>
      </c>
      <c r="W142" s="81">
        <v>8</v>
      </c>
      <c r="X142" s="81">
        <v>0</v>
      </c>
      <c r="Y142" s="81">
        <v>667</v>
      </c>
      <c r="Z142" s="81">
        <v>243</v>
      </c>
      <c r="AA142" s="81">
        <v>585</v>
      </c>
      <c r="AB142" s="81">
        <v>1833</v>
      </c>
      <c r="AC142" s="81">
        <v>0</v>
      </c>
      <c r="AD142" s="81">
        <v>0.11545729606887448</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1965</v>
      </c>
      <c r="B143" s="80">
        <v>291</v>
      </c>
      <c r="C143" s="80">
        <v>2</v>
      </c>
      <c r="D143" s="80">
        <v>18</v>
      </c>
      <c r="E143" s="80">
        <v>2005</v>
      </c>
      <c r="F143" s="80" t="s">
        <v>565</v>
      </c>
      <c r="G143" s="80" t="s">
        <v>1963</v>
      </c>
      <c r="H143" s="80" t="s">
        <v>1964</v>
      </c>
      <c r="I143" s="177"/>
      <c r="J143" s="81">
        <v>2.3846544275481225</v>
      </c>
      <c r="K143" s="81">
        <v>0.52036202792938147</v>
      </c>
      <c r="L143" s="81">
        <v>2.0240534009612858</v>
      </c>
      <c r="M143" s="81">
        <v>4.6131408069800894</v>
      </c>
      <c r="N143" s="81">
        <v>3.8523856756919117</v>
      </c>
      <c r="O143" s="81">
        <v>1.2101703356822124</v>
      </c>
      <c r="P143" s="81">
        <v>3.8519562471542135</v>
      </c>
      <c r="Q143" s="81">
        <v>9.8800124452509311E-2</v>
      </c>
      <c r="R143" s="81">
        <v>1.1632687956487918E-2</v>
      </c>
      <c r="S143" s="81">
        <v>0</v>
      </c>
      <c r="T143" s="82"/>
      <c r="U143" s="81">
        <v>97281</v>
      </c>
      <c r="V143" s="81">
        <v>138</v>
      </c>
      <c r="W143" s="81">
        <v>22</v>
      </c>
      <c r="X143" s="81">
        <v>430</v>
      </c>
      <c r="Y143" s="81">
        <v>777</v>
      </c>
      <c r="Z143" s="81">
        <v>576</v>
      </c>
      <c r="AA143" s="81">
        <v>766</v>
      </c>
      <c r="AB143" s="81">
        <v>1677</v>
      </c>
      <c r="AC143" s="81">
        <v>2057</v>
      </c>
      <c r="AD143" s="81">
        <v>0</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1966</v>
      </c>
      <c r="B144" s="80">
        <v>292</v>
      </c>
      <c r="C144" s="80">
        <v>3</v>
      </c>
      <c r="D144" s="80">
        <v>18</v>
      </c>
      <c r="E144" s="80">
        <v>2006</v>
      </c>
      <c r="F144" s="80" t="s">
        <v>566</v>
      </c>
      <c r="G144" s="80" t="s">
        <v>1963</v>
      </c>
      <c r="H144" s="80" t="s">
        <v>1964</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1967</v>
      </c>
      <c r="B145" s="80">
        <v>293</v>
      </c>
      <c r="C145" s="80">
        <v>4</v>
      </c>
      <c r="D145" s="80">
        <v>18</v>
      </c>
      <c r="E145" s="80">
        <v>2007</v>
      </c>
      <c r="F145" s="80" t="s">
        <v>567</v>
      </c>
      <c r="G145" s="80" t="s">
        <v>1963</v>
      </c>
      <c r="H145" s="80" t="s">
        <v>1964</v>
      </c>
      <c r="I145" s="177"/>
      <c r="J145" s="81">
        <v>2.0446329784003847</v>
      </c>
      <c r="K145" s="81">
        <v>0.40548002574532183</v>
      </c>
      <c r="L145" s="81">
        <v>1.5817336473135084</v>
      </c>
      <c r="M145" s="81">
        <v>4.8052629466576233</v>
      </c>
      <c r="N145" s="81">
        <v>3.4163678367689396</v>
      </c>
      <c r="O145" s="81">
        <v>1.1580640630687065</v>
      </c>
      <c r="P145" s="81">
        <v>3.8860475733051039</v>
      </c>
      <c r="Q145" s="81">
        <v>0.10064689175681799</v>
      </c>
      <c r="R145" s="81">
        <v>2.3979815863437365E-2</v>
      </c>
      <c r="S145" s="81">
        <v>0</v>
      </c>
      <c r="T145" s="82"/>
      <c r="U145" s="81">
        <v>91689</v>
      </c>
      <c r="V145" s="81">
        <v>109</v>
      </c>
      <c r="W145" s="81">
        <v>21</v>
      </c>
      <c r="X145" s="81">
        <v>622</v>
      </c>
      <c r="Y145" s="81">
        <v>776</v>
      </c>
      <c r="Z145" s="81">
        <v>573</v>
      </c>
      <c r="AA145" s="81">
        <v>761</v>
      </c>
      <c r="AB145" s="81">
        <v>1618</v>
      </c>
      <c r="AC145" s="81">
        <v>4362</v>
      </c>
      <c r="AD145" s="81">
        <v>0</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1968</v>
      </c>
      <c r="B146" s="80">
        <v>294</v>
      </c>
      <c r="C146" s="80">
        <v>5</v>
      </c>
      <c r="D146" s="80">
        <v>18</v>
      </c>
      <c r="E146" s="80">
        <v>2008</v>
      </c>
      <c r="F146" s="80" t="s">
        <v>84</v>
      </c>
      <c r="G146" s="80" t="s">
        <v>1963</v>
      </c>
      <c r="H146" s="80" t="s">
        <v>1964</v>
      </c>
      <c r="I146" s="177"/>
      <c r="J146" s="81">
        <v>1.7523835278492919</v>
      </c>
      <c r="K146" s="81">
        <v>0.31390476872997725</v>
      </c>
      <c r="L146" s="81">
        <v>1.4369732946913365</v>
      </c>
      <c r="M146" s="81">
        <v>5.371176957673188</v>
      </c>
      <c r="N146" s="81">
        <v>3.5827417601615723</v>
      </c>
      <c r="O146" s="81">
        <v>1.146131611054346</v>
      </c>
      <c r="P146" s="81">
        <v>3.6979943022171562</v>
      </c>
      <c r="Q146" s="81">
        <v>9.5898639665687971E-2</v>
      </c>
      <c r="R146" s="81">
        <v>4.1209989468234634E-2</v>
      </c>
      <c r="S146" s="81">
        <v>0</v>
      </c>
      <c r="T146" s="82"/>
      <c r="U146" s="81">
        <v>90988</v>
      </c>
      <c r="V146" s="81">
        <v>109</v>
      </c>
      <c r="W146" s="81">
        <v>21</v>
      </c>
      <c r="X146" s="81">
        <v>622</v>
      </c>
      <c r="Y146" s="81">
        <v>770</v>
      </c>
      <c r="Z146" s="81">
        <v>587</v>
      </c>
      <c r="AA146" s="81">
        <v>725</v>
      </c>
      <c r="AB146" s="81">
        <v>1567</v>
      </c>
      <c r="AC146" s="81">
        <v>7784</v>
      </c>
      <c r="AD146" s="81">
        <v>0</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1969</v>
      </c>
      <c r="B147" s="80">
        <v>295</v>
      </c>
      <c r="C147" s="80">
        <v>6</v>
      </c>
      <c r="D147" s="80">
        <v>18</v>
      </c>
      <c r="E147" s="80">
        <v>2009</v>
      </c>
      <c r="F147" s="80" t="s">
        <v>85</v>
      </c>
      <c r="G147" s="80" t="s">
        <v>1963</v>
      </c>
      <c r="H147" s="80" t="s">
        <v>1964</v>
      </c>
      <c r="I147" s="177"/>
      <c r="J147" s="81">
        <v>1.6315708455493894</v>
      </c>
      <c r="K147" s="81">
        <v>0.30586453876806408</v>
      </c>
      <c r="L147" s="81">
        <v>1.3072668785128567</v>
      </c>
      <c r="M147" s="81">
        <v>4.5500772944013885</v>
      </c>
      <c r="N147" s="81">
        <v>3.1775401266415852</v>
      </c>
      <c r="O147" s="81">
        <v>1.1809518423904539</v>
      </c>
      <c r="P147" s="81">
        <v>3.5971627799463763</v>
      </c>
      <c r="Q147" s="81">
        <v>9.0712026675450169E-2</v>
      </c>
      <c r="R147" s="81">
        <v>3.1681140647223882E-2</v>
      </c>
      <c r="S147" s="81">
        <v>0</v>
      </c>
      <c r="T147" s="82"/>
      <c r="U147" s="81">
        <v>75832</v>
      </c>
      <c r="V147" s="81">
        <v>106</v>
      </c>
      <c r="W147" s="81">
        <v>29</v>
      </c>
      <c r="X147" s="81">
        <v>588</v>
      </c>
      <c r="Y147" s="81">
        <v>766</v>
      </c>
      <c r="Z147" s="81">
        <v>597</v>
      </c>
      <c r="AA147" s="81">
        <v>724</v>
      </c>
      <c r="AB147" s="81">
        <v>1556</v>
      </c>
      <c r="AC147" s="81">
        <v>5838</v>
      </c>
      <c r="AD147" s="81">
        <v>0</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0.20399999999999999</v>
      </c>
      <c r="BK147" s="81">
        <v>0</v>
      </c>
      <c r="BL147" s="81">
        <v>0</v>
      </c>
      <c r="BM147" s="82"/>
      <c r="BN147" s="81">
        <v>0</v>
      </c>
      <c r="BO147" s="81">
        <v>0</v>
      </c>
      <c r="BP147" s="81">
        <v>0</v>
      </c>
      <c r="BQ147" s="81">
        <v>1</v>
      </c>
      <c r="BR147" s="81">
        <v>0</v>
      </c>
      <c r="BS147" s="81">
        <v>0</v>
      </c>
      <c r="BT147"/>
      <c r="BU147" s="80"/>
      <c r="BV147" s="80"/>
      <c r="BW147" s="80"/>
      <c r="BX147" s="80"/>
      <c r="BY147" s="80"/>
      <c r="BZ147" s="80"/>
      <c r="CA147" s="80"/>
      <c r="CB147" s="80"/>
      <c r="CC147" s="80"/>
    </row>
    <row r="148" spans="1:81">
      <c r="A148" s="80" t="s">
        <v>1970</v>
      </c>
      <c r="B148" s="80">
        <v>296</v>
      </c>
      <c r="C148" s="80">
        <v>7</v>
      </c>
      <c r="D148" s="80">
        <v>18</v>
      </c>
      <c r="E148" s="80">
        <v>2010</v>
      </c>
      <c r="F148" s="80" t="s">
        <v>86</v>
      </c>
      <c r="G148" s="80" t="s">
        <v>1963</v>
      </c>
      <c r="H148" s="80" t="s">
        <v>1964</v>
      </c>
      <c r="I148" s="177"/>
      <c r="J148" s="81">
        <v>1.7688123790405552</v>
      </c>
      <c r="K148" s="81">
        <v>0.32427253102404108</v>
      </c>
      <c r="L148" s="81">
        <v>1.2745399573887912</v>
      </c>
      <c r="M148" s="81">
        <v>4.7171544517844692</v>
      </c>
      <c r="N148" s="81">
        <v>3.4369947603958422</v>
      </c>
      <c r="O148" s="81">
        <v>1.1065747785901663</v>
      </c>
      <c r="P148" s="81">
        <v>3.516043833057036</v>
      </c>
      <c r="Q148" s="81">
        <v>9.6190053530775213E-2</v>
      </c>
      <c r="R148" s="81">
        <v>3.241165024220774E-2</v>
      </c>
      <c r="S148" s="81">
        <v>0</v>
      </c>
      <c r="T148" s="82"/>
      <c r="U148" s="81">
        <v>93219</v>
      </c>
      <c r="V148" s="81">
        <v>106</v>
      </c>
      <c r="W148" s="81">
        <v>29</v>
      </c>
      <c r="X148" s="81">
        <v>588</v>
      </c>
      <c r="Y148" s="81">
        <v>785</v>
      </c>
      <c r="Z148" s="81">
        <v>562</v>
      </c>
      <c r="AA148" s="81">
        <v>690</v>
      </c>
      <c r="AB148" s="81">
        <v>1581</v>
      </c>
      <c r="AC148" s="81">
        <v>5660</v>
      </c>
      <c r="AD148" s="81">
        <v>0</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0.219</v>
      </c>
      <c r="BK148" s="81">
        <v>0</v>
      </c>
      <c r="BL148" s="81">
        <v>0</v>
      </c>
      <c r="BM148" s="82"/>
      <c r="BN148" s="81">
        <v>0</v>
      </c>
      <c r="BO148" s="81">
        <v>0</v>
      </c>
      <c r="BP148" s="81">
        <v>0</v>
      </c>
      <c r="BQ148" s="81">
        <v>1</v>
      </c>
      <c r="BR148" s="81">
        <v>0</v>
      </c>
      <c r="BS148" s="81">
        <v>0</v>
      </c>
      <c r="BT148"/>
      <c r="BU148" s="80">
        <v>0.219</v>
      </c>
      <c r="BV148" s="80">
        <v>0</v>
      </c>
      <c r="BW148" s="80">
        <v>0</v>
      </c>
      <c r="BX148" s="80">
        <v>0</v>
      </c>
      <c r="BY148" s="80">
        <v>0</v>
      </c>
      <c r="BZ148" s="80">
        <v>0</v>
      </c>
      <c r="CA148" s="80">
        <v>0</v>
      </c>
      <c r="CB148" s="80">
        <v>0</v>
      </c>
      <c r="CC148" s="80">
        <v>0</v>
      </c>
    </row>
    <row r="149" spans="1:81">
      <c r="A149" s="80" t="s">
        <v>1971</v>
      </c>
      <c r="B149" s="80">
        <v>297</v>
      </c>
      <c r="C149" s="80">
        <v>8</v>
      </c>
      <c r="D149" s="80">
        <v>18</v>
      </c>
      <c r="E149" s="80">
        <v>2011</v>
      </c>
      <c r="F149" s="80" t="s">
        <v>87</v>
      </c>
      <c r="G149" s="80" t="s">
        <v>1963</v>
      </c>
      <c r="H149" s="80" t="s">
        <v>1964</v>
      </c>
      <c r="I149" s="177"/>
      <c r="J149" s="81">
        <v>1.0370429392497873</v>
      </c>
      <c r="K149" s="81">
        <v>0.36636800153006654</v>
      </c>
      <c r="L149" s="81">
        <v>1.4308709684017329</v>
      </c>
      <c r="M149" s="81">
        <v>4.5917695880559073</v>
      </c>
      <c r="N149" s="81">
        <v>3.4673871478784797</v>
      </c>
      <c r="O149" s="81">
        <v>1.0695557166564349</v>
      </c>
      <c r="P149" s="81">
        <v>3.2263942792269855</v>
      </c>
      <c r="Q149" s="81">
        <v>0.10919745933982071</v>
      </c>
      <c r="R149" s="81">
        <v>3.1891751240526553E-2</v>
      </c>
      <c r="S149" s="81">
        <v>0</v>
      </c>
      <c r="T149" s="82"/>
      <c r="U149" s="81">
        <v>57993</v>
      </c>
      <c r="V149" s="81">
        <v>106</v>
      </c>
      <c r="W149" s="81">
        <v>29</v>
      </c>
      <c r="X149" s="81">
        <v>588</v>
      </c>
      <c r="Y149" s="81">
        <v>768</v>
      </c>
      <c r="Z149" s="81">
        <v>555</v>
      </c>
      <c r="AA149" s="81">
        <v>652</v>
      </c>
      <c r="AB149" s="81">
        <v>1556</v>
      </c>
      <c r="AC149" s="81">
        <v>5560</v>
      </c>
      <c r="AD149" s="81">
        <v>0</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0.223</v>
      </c>
      <c r="BK149" s="81">
        <v>0</v>
      </c>
      <c r="BL149" s="81">
        <v>0</v>
      </c>
      <c r="BM149" s="82"/>
      <c r="BN149" s="81">
        <v>0</v>
      </c>
      <c r="BO149" s="81">
        <v>0</v>
      </c>
      <c r="BP149" s="81">
        <v>0</v>
      </c>
      <c r="BQ149" s="81">
        <v>1</v>
      </c>
      <c r="BR149" s="81">
        <v>0</v>
      </c>
      <c r="BS149" s="81">
        <v>0</v>
      </c>
      <c r="BT149"/>
      <c r="BU149" s="80">
        <v>0.223</v>
      </c>
      <c r="BV149" s="80">
        <v>0</v>
      </c>
      <c r="BW149" s="80">
        <v>0</v>
      </c>
      <c r="BX149" s="80">
        <v>0</v>
      </c>
      <c r="BY149" s="80">
        <v>0</v>
      </c>
      <c r="BZ149" s="80">
        <v>0</v>
      </c>
      <c r="CA149" s="80">
        <v>0</v>
      </c>
      <c r="CB149" s="80">
        <v>0</v>
      </c>
      <c r="CC149" s="80">
        <v>0</v>
      </c>
    </row>
    <row r="150" spans="1:81">
      <c r="A150" s="80" t="s">
        <v>1972</v>
      </c>
      <c r="B150" s="80">
        <v>298</v>
      </c>
      <c r="C150" s="80">
        <v>9</v>
      </c>
      <c r="D150" s="80">
        <v>18</v>
      </c>
      <c r="E150" s="80">
        <v>2012</v>
      </c>
      <c r="F150" s="80" t="s">
        <v>88</v>
      </c>
      <c r="G150" s="80" t="s">
        <v>1963</v>
      </c>
      <c r="H150" s="80" t="s">
        <v>1964</v>
      </c>
      <c r="I150" s="177"/>
      <c r="J150" s="81">
        <v>1.0697250513502587</v>
      </c>
      <c r="K150" s="81">
        <v>0.32424636347358576</v>
      </c>
      <c r="L150" s="81">
        <v>1.3805416151876926</v>
      </c>
      <c r="M150" s="81">
        <v>4.759503715001224</v>
      </c>
      <c r="N150" s="81">
        <v>3.0180560370339342</v>
      </c>
      <c r="O150" s="81">
        <v>1.0840827270172309</v>
      </c>
      <c r="P150" s="81">
        <v>3.1949851287571192</v>
      </c>
      <c r="Q150" s="81">
        <v>0.11696299416648664</v>
      </c>
      <c r="R150" s="81">
        <v>3.4965567945645981E-2</v>
      </c>
      <c r="S150" s="81">
        <v>0</v>
      </c>
      <c r="T150" s="82"/>
      <c r="U150" s="81">
        <v>67360</v>
      </c>
      <c r="V150" s="81">
        <v>106</v>
      </c>
      <c r="W150" s="81">
        <v>29</v>
      </c>
      <c r="X150" s="81">
        <v>588</v>
      </c>
      <c r="Y150" s="81">
        <v>768</v>
      </c>
      <c r="Z150" s="81">
        <v>567</v>
      </c>
      <c r="AA150" s="81">
        <v>642</v>
      </c>
      <c r="AB150" s="81">
        <v>1534</v>
      </c>
      <c r="AC150" s="81">
        <v>5938</v>
      </c>
      <c r="AD150" s="81">
        <v>0</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0.20200000000000001</v>
      </c>
      <c r="BK150" s="81">
        <v>0</v>
      </c>
      <c r="BL150" s="81">
        <v>0</v>
      </c>
      <c r="BM150" s="82"/>
      <c r="BN150" s="81">
        <v>0</v>
      </c>
      <c r="BO150" s="81">
        <v>0</v>
      </c>
      <c r="BP150" s="81">
        <v>0</v>
      </c>
      <c r="BQ150" s="81">
        <v>1</v>
      </c>
      <c r="BR150" s="81">
        <v>0</v>
      </c>
      <c r="BS150" s="81">
        <v>0</v>
      </c>
      <c r="BT150"/>
      <c r="BU150" s="80">
        <v>0.20200000000000001</v>
      </c>
      <c r="BV150" s="80">
        <v>0</v>
      </c>
      <c r="BW150" s="80">
        <v>0</v>
      </c>
      <c r="BX150" s="80">
        <v>0</v>
      </c>
      <c r="BY150" s="80">
        <v>0</v>
      </c>
      <c r="BZ150" s="80">
        <v>0</v>
      </c>
      <c r="CA150" s="80">
        <v>0</v>
      </c>
      <c r="CB150" s="80">
        <v>0</v>
      </c>
      <c r="CC150" s="80">
        <v>0</v>
      </c>
    </row>
    <row r="151" spans="1:81">
      <c r="A151" s="80" t="s">
        <v>1973</v>
      </c>
      <c r="B151" s="80">
        <v>299</v>
      </c>
      <c r="C151" s="80">
        <v>10</v>
      </c>
      <c r="D151" s="80">
        <v>18</v>
      </c>
      <c r="E151" s="80">
        <v>2013</v>
      </c>
      <c r="F151" s="80" t="s">
        <v>89</v>
      </c>
      <c r="G151" s="80" t="s">
        <v>1963</v>
      </c>
      <c r="H151" s="80" t="s">
        <v>1964</v>
      </c>
      <c r="I151" s="177"/>
      <c r="J151" s="81">
        <v>1.0187401375661365</v>
      </c>
      <c r="K151" s="81">
        <v>0.30124373589767556</v>
      </c>
      <c r="L151" s="81">
        <v>1.2373882866563439</v>
      </c>
      <c r="M151" s="81">
        <v>4.9128028020021093</v>
      </c>
      <c r="N151" s="81">
        <v>3.1097906534580204</v>
      </c>
      <c r="O151" s="81">
        <v>1.0560515904751511</v>
      </c>
      <c r="P151" s="81">
        <v>3.1720559432468973</v>
      </c>
      <c r="Q151" s="81">
        <v>0.11997949044342066</v>
      </c>
      <c r="R151" s="81">
        <v>3.0789312177917163E-2</v>
      </c>
      <c r="S151" s="81">
        <v>0</v>
      </c>
      <c r="T151" s="82"/>
      <c r="U151" s="81">
        <v>61931</v>
      </c>
      <c r="V151" s="81">
        <v>106</v>
      </c>
      <c r="W151" s="81">
        <v>29</v>
      </c>
      <c r="X151" s="81">
        <v>588</v>
      </c>
      <c r="Y151" s="81">
        <v>791</v>
      </c>
      <c r="Z151" s="81">
        <v>577</v>
      </c>
      <c r="AA151" s="81">
        <v>635</v>
      </c>
      <c r="AB151" s="81">
        <v>1551</v>
      </c>
      <c r="AC151" s="81">
        <v>5104</v>
      </c>
      <c r="AD151" s="81">
        <v>0</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0.23300000000000001</v>
      </c>
      <c r="BK151" s="81">
        <v>0</v>
      </c>
      <c r="BL151" s="81">
        <v>0</v>
      </c>
      <c r="BM151" s="82"/>
      <c r="BN151" s="81">
        <v>0</v>
      </c>
      <c r="BO151" s="81">
        <v>0</v>
      </c>
      <c r="BP151" s="81">
        <v>0</v>
      </c>
      <c r="BQ151" s="81">
        <v>1</v>
      </c>
      <c r="BR151" s="81">
        <v>0</v>
      </c>
      <c r="BS151" s="81">
        <v>0</v>
      </c>
      <c r="BT151"/>
      <c r="BU151" s="80">
        <v>0.23300000000000001</v>
      </c>
      <c r="BV151" s="80">
        <v>0</v>
      </c>
      <c r="BW151" s="80">
        <v>0</v>
      </c>
      <c r="BX151" s="80">
        <v>0</v>
      </c>
      <c r="BY151" s="80">
        <v>0</v>
      </c>
      <c r="BZ151" s="80">
        <v>0</v>
      </c>
      <c r="CA151" s="80">
        <v>0</v>
      </c>
      <c r="CB151" s="80">
        <v>0</v>
      </c>
      <c r="CC151" s="80">
        <v>0</v>
      </c>
    </row>
    <row r="152" spans="1:81">
      <c r="A152" s="80" t="s">
        <v>1974</v>
      </c>
      <c r="B152" s="80">
        <v>300</v>
      </c>
      <c r="C152" s="80">
        <v>11</v>
      </c>
      <c r="D152" s="80">
        <v>18</v>
      </c>
      <c r="E152" s="80">
        <v>2014</v>
      </c>
      <c r="F152" s="80" t="s">
        <v>90</v>
      </c>
      <c r="G152" s="80" t="s">
        <v>1963</v>
      </c>
      <c r="H152" s="80" t="s">
        <v>1964</v>
      </c>
      <c r="I152" s="177"/>
      <c r="J152" s="81">
        <v>1.2587481102164164</v>
      </c>
      <c r="K152" s="81">
        <v>0.32228513666212061</v>
      </c>
      <c r="L152" s="81">
        <v>0.71962763057577162</v>
      </c>
      <c r="M152" s="81">
        <v>4.613813665661012</v>
      </c>
      <c r="N152" s="81">
        <v>3.070722944248105</v>
      </c>
      <c r="O152" s="81">
        <v>1.0739456901113631</v>
      </c>
      <c r="P152" s="81">
        <v>3.2638742504264178</v>
      </c>
      <c r="Q152" s="81">
        <v>0.11110703434031756</v>
      </c>
      <c r="R152" s="81">
        <v>0.22187937576004402</v>
      </c>
      <c r="S152" s="81">
        <v>0</v>
      </c>
      <c r="T152" s="82"/>
      <c r="U152" s="81">
        <v>75473</v>
      </c>
      <c r="V152" s="81">
        <v>104</v>
      </c>
      <c r="W152" s="81">
        <v>15</v>
      </c>
      <c r="X152" s="81">
        <v>625</v>
      </c>
      <c r="Y152" s="81">
        <v>779</v>
      </c>
      <c r="Z152" s="81">
        <v>618</v>
      </c>
      <c r="AA152" s="81">
        <v>650</v>
      </c>
      <c r="AB152" s="81">
        <v>1497</v>
      </c>
      <c r="AC152" s="81">
        <v>36897</v>
      </c>
      <c r="AD152" s="81">
        <v>0</v>
      </c>
      <c r="AE152" s="82"/>
      <c r="AF152" s="81">
        <v>784129.66570532497</v>
      </c>
      <c r="AG152" s="81">
        <v>203106.25774572889</v>
      </c>
      <c r="AH152" s="81">
        <v>172262.64404259337</v>
      </c>
      <c r="AI152" s="81">
        <v>4337915.2261603717</v>
      </c>
      <c r="AJ152" s="81">
        <v>3204669.0177335958</v>
      </c>
      <c r="AK152" s="81">
        <v>0</v>
      </c>
      <c r="AL152" s="81">
        <v>0</v>
      </c>
      <c r="AM152" s="81">
        <v>205515.7300071936</v>
      </c>
      <c r="AN152" s="81">
        <v>0</v>
      </c>
      <c r="AO152" s="81">
        <v>0</v>
      </c>
      <c r="AP152" s="82"/>
      <c r="AQ152" s="81">
        <v>1</v>
      </c>
      <c r="AR152" s="81">
        <v>4</v>
      </c>
      <c r="AS152" s="81">
        <v>0</v>
      </c>
      <c r="AT152" s="81">
        <v>0</v>
      </c>
      <c r="AU152" s="81">
        <v>0</v>
      </c>
      <c r="AV152" s="81">
        <v>0</v>
      </c>
      <c r="AW152" s="81" t="s">
        <v>564</v>
      </c>
      <c r="AX152" s="82"/>
      <c r="AY152" s="81">
        <v>4.5</v>
      </c>
      <c r="AZ152" s="81">
        <v>94</v>
      </c>
      <c r="BA152" s="81">
        <v>0</v>
      </c>
      <c r="BB152" s="81">
        <v>0</v>
      </c>
      <c r="BC152" s="81">
        <v>0</v>
      </c>
      <c r="BD152" s="81">
        <v>0</v>
      </c>
      <c r="BE152" s="81" t="s">
        <v>564</v>
      </c>
      <c r="BF152" s="82"/>
      <c r="BG152" s="81">
        <v>0</v>
      </c>
      <c r="BH152" s="81">
        <v>0</v>
      </c>
      <c r="BI152" s="81">
        <v>0</v>
      </c>
      <c r="BJ152" s="81">
        <v>0.248</v>
      </c>
      <c r="BK152" s="81">
        <v>0</v>
      </c>
      <c r="BL152" s="81">
        <v>0</v>
      </c>
      <c r="BM152" s="82"/>
      <c r="BN152" s="81">
        <v>0</v>
      </c>
      <c r="BO152" s="81">
        <v>0</v>
      </c>
      <c r="BP152" s="81">
        <v>0</v>
      </c>
      <c r="BQ152" s="81">
        <v>1</v>
      </c>
      <c r="BR152" s="81">
        <v>0</v>
      </c>
      <c r="BS152" s="81">
        <v>0</v>
      </c>
      <c r="BT152"/>
      <c r="BU152" s="80">
        <v>0.248</v>
      </c>
      <c r="BV152" s="80">
        <v>0</v>
      </c>
      <c r="BW152" s="80">
        <v>0</v>
      </c>
      <c r="BX152" s="80">
        <v>0</v>
      </c>
      <c r="BY152" s="80">
        <v>0</v>
      </c>
      <c r="BZ152" s="80">
        <v>0</v>
      </c>
      <c r="CA152" s="80">
        <v>0</v>
      </c>
      <c r="CB152" s="80">
        <v>0</v>
      </c>
      <c r="CC152" s="80">
        <v>0</v>
      </c>
    </row>
    <row r="153" spans="1:81">
      <c r="A153" s="80" t="s">
        <v>1975</v>
      </c>
      <c r="B153" s="80">
        <v>301</v>
      </c>
      <c r="C153" s="80">
        <v>12</v>
      </c>
      <c r="D153" s="80">
        <v>18</v>
      </c>
      <c r="E153" s="80">
        <v>2015</v>
      </c>
      <c r="F153" s="80" t="s">
        <v>91</v>
      </c>
      <c r="G153" s="80" t="s">
        <v>1963</v>
      </c>
      <c r="H153" s="80" t="s">
        <v>1964</v>
      </c>
      <c r="I153" s="177"/>
      <c r="J153" s="81">
        <v>0.96031643502820263</v>
      </c>
      <c r="K153" s="81">
        <v>0.32052483121055814</v>
      </c>
      <c r="L153" s="81">
        <v>0.82652490375416221</v>
      </c>
      <c r="M153" s="81">
        <v>4.177030153304214</v>
      </c>
      <c r="N153" s="81">
        <v>2.9340579087411136</v>
      </c>
      <c r="O153" s="81">
        <v>1.1721323755861008</v>
      </c>
      <c r="P153" s="81">
        <v>3.6081624412443216</v>
      </c>
      <c r="Q153" s="81">
        <v>0.10825966841301556</v>
      </c>
      <c r="R153" s="81">
        <v>0.45364700634505739</v>
      </c>
      <c r="S153" s="81">
        <v>0</v>
      </c>
      <c r="T153" s="82"/>
      <c r="U153" s="81">
        <v>55878</v>
      </c>
      <c r="V153" s="81">
        <v>104</v>
      </c>
      <c r="W153" s="81">
        <v>15</v>
      </c>
      <c r="X153" s="81">
        <v>625</v>
      </c>
      <c r="Y153" s="81">
        <v>786</v>
      </c>
      <c r="Z153" s="81">
        <v>681</v>
      </c>
      <c r="AA153" s="81">
        <v>718</v>
      </c>
      <c r="AB153" s="81">
        <v>1490</v>
      </c>
      <c r="AC153" s="81">
        <v>77711</v>
      </c>
      <c r="AD153" s="81">
        <v>0</v>
      </c>
      <c r="AE153" s="82"/>
      <c r="AF153" s="81">
        <v>725152.25237448222</v>
      </c>
      <c r="AG153" s="81">
        <v>205276.3003773723</v>
      </c>
      <c r="AH153" s="81">
        <v>166197.24473683201</v>
      </c>
      <c r="AI153" s="81">
        <v>4209905.3881203542</v>
      </c>
      <c r="AJ153" s="81">
        <v>3043794.8037384148</v>
      </c>
      <c r="AK153" s="81">
        <v>0</v>
      </c>
      <c r="AL153" s="81">
        <v>0</v>
      </c>
      <c r="AM153" s="81">
        <v>204198.24968507883</v>
      </c>
      <c r="AN153" s="81">
        <v>0</v>
      </c>
      <c r="AO153" s="81">
        <v>0</v>
      </c>
      <c r="AP153" s="82"/>
      <c r="AQ153" s="81">
        <v>1</v>
      </c>
      <c r="AR153" s="81">
        <v>4</v>
      </c>
      <c r="AS153" s="81">
        <v>0</v>
      </c>
      <c r="AT153" s="81">
        <v>0</v>
      </c>
      <c r="AU153" s="81">
        <v>0</v>
      </c>
      <c r="AV153" s="81">
        <v>0</v>
      </c>
      <c r="AW153" s="81" t="s">
        <v>564</v>
      </c>
      <c r="AX153" s="82"/>
      <c r="AY153" s="81">
        <v>4.5</v>
      </c>
      <c r="AZ153" s="81">
        <v>94</v>
      </c>
      <c r="BA153" s="81">
        <v>0</v>
      </c>
      <c r="BB153" s="81">
        <v>0</v>
      </c>
      <c r="BC153" s="81">
        <v>0</v>
      </c>
      <c r="BD153" s="81">
        <v>0</v>
      </c>
      <c r="BE153" s="81" t="s">
        <v>564</v>
      </c>
      <c r="BF153" s="82"/>
      <c r="BG153" s="81">
        <v>0</v>
      </c>
      <c r="BH153" s="81">
        <v>0</v>
      </c>
      <c r="BI153" s="81">
        <v>0</v>
      </c>
      <c r="BJ153" s="81">
        <v>0.33900000000000002</v>
      </c>
      <c r="BK153" s="81">
        <v>0</v>
      </c>
      <c r="BL153" s="81">
        <v>0</v>
      </c>
      <c r="BM153" s="82"/>
      <c r="BN153" s="81">
        <v>0</v>
      </c>
      <c r="BO153" s="81">
        <v>0</v>
      </c>
      <c r="BP153" s="81">
        <v>0</v>
      </c>
      <c r="BQ153" s="81">
        <v>1</v>
      </c>
      <c r="BR153" s="81">
        <v>0</v>
      </c>
      <c r="BS153" s="81">
        <v>0</v>
      </c>
      <c r="BT153"/>
      <c r="BU153" s="80">
        <v>0.33900000000000002</v>
      </c>
      <c r="BV153" s="80">
        <v>0</v>
      </c>
      <c r="BW153" s="80">
        <v>0</v>
      </c>
      <c r="BX153" s="80">
        <v>0</v>
      </c>
      <c r="BY153" s="80">
        <v>0</v>
      </c>
      <c r="BZ153" s="80">
        <v>0</v>
      </c>
      <c r="CA153" s="80">
        <v>0</v>
      </c>
      <c r="CB153" s="80">
        <v>0</v>
      </c>
      <c r="CC153" s="80">
        <v>0</v>
      </c>
    </row>
    <row r="154" spans="1:81">
      <c r="A154" s="80" t="s">
        <v>1976</v>
      </c>
      <c r="B154" s="80">
        <v>302</v>
      </c>
      <c r="C154" s="80">
        <v>13</v>
      </c>
      <c r="D154" s="80">
        <v>18</v>
      </c>
      <c r="E154" s="80">
        <v>2016</v>
      </c>
      <c r="F154" s="80" t="s">
        <v>92</v>
      </c>
      <c r="G154" s="80" t="s">
        <v>1963</v>
      </c>
      <c r="H154" s="80" t="s">
        <v>1964</v>
      </c>
      <c r="I154" s="177"/>
      <c r="J154" s="81">
        <v>3.5132912021245239</v>
      </c>
      <c r="K154" s="81">
        <v>0.30564490523027626</v>
      </c>
      <c r="L154" s="81">
        <v>0.78880861741351427</v>
      </c>
      <c r="M154" s="81">
        <v>4.3292080453892687</v>
      </c>
      <c r="N154" s="81">
        <v>3.4186045859407899</v>
      </c>
      <c r="O154" s="81">
        <v>1.1902041907826608</v>
      </c>
      <c r="P154" s="81">
        <v>3.6926286698861461</v>
      </c>
      <c r="Q154" s="81">
        <v>0.12035697545862557</v>
      </c>
      <c r="R154" s="81">
        <v>0.11543382490027551</v>
      </c>
      <c r="S154" s="81">
        <v>0</v>
      </c>
      <c r="T154" s="82"/>
      <c r="U154" s="81">
        <v>168908</v>
      </c>
      <c r="V154" s="81">
        <v>104</v>
      </c>
      <c r="W154" s="81">
        <v>15</v>
      </c>
      <c r="X154" s="81">
        <v>625</v>
      </c>
      <c r="Y154" s="81">
        <v>920</v>
      </c>
      <c r="Z154" s="81">
        <v>700</v>
      </c>
      <c r="AA154" s="81">
        <v>760</v>
      </c>
      <c r="AB154" s="81">
        <v>1704</v>
      </c>
      <c r="AC154" s="81">
        <v>19714.96102241486</v>
      </c>
      <c r="AD154" s="81">
        <v>0</v>
      </c>
      <c r="AE154" s="82"/>
      <c r="AF154" s="81">
        <v>2916702.9001016989</v>
      </c>
      <c r="AG154" s="81">
        <v>178958.29105819989</v>
      </c>
      <c r="AH154" s="81">
        <v>124914.1018065869</v>
      </c>
      <c r="AI154" s="81">
        <v>4519264.6439934578</v>
      </c>
      <c r="AJ154" s="81">
        <v>3774583.427768629</v>
      </c>
      <c r="AK154" s="81">
        <v>0</v>
      </c>
      <c r="AL154" s="81">
        <v>0</v>
      </c>
      <c r="AM154" s="81">
        <v>233707.47881786639</v>
      </c>
      <c r="AN154" s="81">
        <v>0</v>
      </c>
      <c r="AO154" s="81">
        <v>0</v>
      </c>
      <c r="AP154" s="82"/>
      <c r="AQ154" s="81">
        <v>1</v>
      </c>
      <c r="AR154" s="81">
        <v>4</v>
      </c>
      <c r="AS154" s="81">
        <v>0</v>
      </c>
      <c r="AT154" s="81">
        <v>0</v>
      </c>
      <c r="AU154" s="81">
        <v>0</v>
      </c>
      <c r="AV154" s="81">
        <v>0</v>
      </c>
      <c r="AW154" s="81" t="s">
        <v>564</v>
      </c>
      <c r="AX154" s="82"/>
      <c r="AY154" s="81">
        <v>4.5</v>
      </c>
      <c r="AZ154" s="81">
        <v>94</v>
      </c>
      <c r="BA154" s="81">
        <v>0</v>
      </c>
      <c r="BB154" s="81">
        <v>0</v>
      </c>
      <c r="BC154" s="81">
        <v>0</v>
      </c>
      <c r="BD154" s="81">
        <v>0</v>
      </c>
      <c r="BE154" s="81" t="s">
        <v>564</v>
      </c>
      <c r="BF154" s="82"/>
      <c r="BG154" s="81">
        <v>0</v>
      </c>
      <c r="BH154" s="81">
        <v>0</v>
      </c>
      <c r="BI154" s="81">
        <v>0</v>
      </c>
      <c r="BJ154" s="81">
        <v>0.28699999999999998</v>
      </c>
      <c r="BK154" s="81">
        <v>0</v>
      </c>
      <c r="BL154" s="81">
        <v>0</v>
      </c>
      <c r="BM154" s="82"/>
      <c r="BN154" s="81">
        <v>0</v>
      </c>
      <c r="BO154" s="81">
        <v>0</v>
      </c>
      <c r="BP154" s="81">
        <v>0</v>
      </c>
      <c r="BQ154" s="81">
        <v>1</v>
      </c>
      <c r="BR154" s="81">
        <v>0</v>
      </c>
      <c r="BS154" s="81">
        <v>0</v>
      </c>
      <c r="BT154"/>
      <c r="BU154" s="80">
        <v>0.28699999999999998</v>
      </c>
      <c r="BV154" s="80">
        <v>0</v>
      </c>
      <c r="BW154" s="80">
        <v>0</v>
      </c>
      <c r="BX154" s="80">
        <v>0</v>
      </c>
      <c r="BY154" s="80">
        <v>0</v>
      </c>
      <c r="BZ154" s="80">
        <v>0</v>
      </c>
      <c r="CA154" s="80">
        <v>0</v>
      </c>
      <c r="CB154" s="80">
        <v>0</v>
      </c>
      <c r="CC154" s="80">
        <v>0</v>
      </c>
    </row>
    <row r="155" spans="1:81">
      <c r="A155" s="80" t="s">
        <v>1977</v>
      </c>
      <c r="B155" s="80">
        <v>303</v>
      </c>
      <c r="C155" s="80">
        <v>14</v>
      </c>
      <c r="D155" s="80">
        <v>18</v>
      </c>
      <c r="E155" s="80">
        <v>2017</v>
      </c>
      <c r="F155" s="80" t="s">
        <v>71</v>
      </c>
      <c r="G155" s="80" t="s">
        <v>1963</v>
      </c>
      <c r="H155" s="80" t="s">
        <v>1964</v>
      </c>
      <c r="I155" s="177"/>
      <c r="J155" s="81">
        <v>1.8186967417488957</v>
      </c>
      <c r="K155" s="81">
        <v>0.32903562955508386</v>
      </c>
      <c r="L155" s="81">
        <v>0.61242390597815377</v>
      </c>
      <c r="M155" s="81">
        <v>4.3470691280069484</v>
      </c>
      <c r="N155" s="81">
        <v>3.55028165484971</v>
      </c>
      <c r="O155" s="81">
        <v>1.1841632702760945</v>
      </c>
      <c r="P155" s="81">
        <v>3.6595812985212723</v>
      </c>
      <c r="Q155" s="81">
        <v>0.11672582600105351</v>
      </c>
      <c r="R155" s="81">
        <v>0.18520603555755871</v>
      </c>
      <c r="S155" s="81">
        <v>0</v>
      </c>
      <c r="T155" s="82"/>
      <c r="U155" s="81">
        <v>96239</v>
      </c>
      <c r="V155" s="81">
        <v>104</v>
      </c>
      <c r="W155" s="81">
        <v>15</v>
      </c>
      <c r="X155" s="81">
        <v>625</v>
      </c>
      <c r="Y155" s="81">
        <v>929</v>
      </c>
      <c r="Z155" s="81">
        <v>708</v>
      </c>
      <c r="AA155" s="81">
        <v>758</v>
      </c>
      <c r="AB155" s="81">
        <v>1709</v>
      </c>
      <c r="AC155" s="81">
        <v>32258.999999999989</v>
      </c>
      <c r="AD155" s="81">
        <v>0</v>
      </c>
      <c r="AE155" s="82"/>
      <c r="AF155" s="81">
        <v>1432429.010560143</v>
      </c>
      <c r="AG155" s="81">
        <v>193593.07293787709</v>
      </c>
      <c r="AH155" s="81">
        <v>130593.8961428887</v>
      </c>
      <c r="AI155" s="81">
        <v>4634123.1031578304</v>
      </c>
      <c r="AJ155" s="81">
        <v>3894143.5221970738</v>
      </c>
      <c r="AK155" s="81">
        <v>0</v>
      </c>
      <c r="AL155" s="81">
        <v>0</v>
      </c>
      <c r="AM155" s="81">
        <v>234760.00163780831</v>
      </c>
      <c r="AN155" s="81">
        <v>0</v>
      </c>
      <c r="AO155" s="81">
        <v>0</v>
      </c>
      <c r="AP155" s="82"/>
      <c r="AQ155" s="81">
        <v>1</v>
      </c>
      <c r="AR155" s="81">
        <v>4</v>
      </c>
      <c r="AS155" s="81">
        <v>0</v>
      </c>
      <c r="AT155" s="81">
        <v>0</v>
      </c>
      <c r="AU155" s="81">
        <v>0</v>
      </c>
      <c r="AV155" s="81">
        <v>0</v>
      </c>
      <c r="AW155" s="81" t="s">
        <v>564</v>
      </c>
      <c r="AX155" s="82"/>
      <c r="AY155" s="81">
        <v>4.5</v>
      </c>
      <c r="AZ155" s="81">
        <v>94</v>
      </c>
      <c r="BA155" s="81">
        <v>0</v>
      </c>
      <c r="BB155" s="81">
        <v>0</v>
      </c>
      <c r="BC155" s="81">
        <v>0</v>
      </c>
      <c r="BD155" s="81">
        <v>0</v>
      </c>
      <c r="BE155" s="81" t="s">
        <v>564</v>
      </c>
      <c r="BF155" s="82"/>
      <c r="BG155" s="81">
        <v>0</v>
      </c>
      <c r="BH155" s="81">
        <v>0</v>
      </c>
      <c r="BI155" s="81">
        <v>0</v>
      </c>
      <c r="BJ155" s="81">
        <v>0.32700000000000001</v>
      </c>
      <c r="BK155" s="81">
        <v>0</v>
      </c>
      <c r="BL155" s="81">
        <v>0</v>
      </c>
      <c r="BM155" s="82"/>
      <c r="BN155" s="81">
        <v>0</v>
      </c>
      <c r="BO155" s="81">
        <v>0</v>
      </c>
      <c r="BP155" s="81">
        <v>0</v>
      </c>
      <c r="BQ155" s="81">
        <v>1</v>
      </c>
      <c r="BR155" s="81">
        <v>0</v>
      </c>
      <c r="BS155" s="81">
        <v>0</v>
      </c>
      <c r="BT155"/>
      <c r="BU155" s="80">
        <v>0.32700000000000001</v>
      </c>
      <c r="BV155" s="80">
        <v>0</v>
      </c>
      <c r="BW155" s="80">
        <v>0</v>
      </c>
      <c r="BX155" s="80">
        <v>0</v>
      </c>
      <c r="BY155" s="80">
        <v>0</v>
      </c>
      <c r="BZ155" s="80">
        <v>0</v>
      </c>
      <c r="CA155" s="80">
        <v>0</v>
      </c>
      <c r="CB155" s="80">
        <v>0</v>
      </c>
      <c r="CC155" s="80">
        <v>0</v>
      </c>
    </row>
    <row r="156" spans="1:81">
      <c r="A156" s="80" t="s">
        <v>1978</v>
      </c>
      <c r="B156" s="80">
        <v>304</v>
      </c>
      <c r="C156" s="80">
        <v>15</v>
      </c>
      <c r="D156" s="80">
        <v>18</v>
      </c>
      <c r="E156" s="80">
        <v>2018</v>
      </c>
      <c r="F156" s="80" t="s">
        <v>93</v>
      </c>
      <c r="G156" s="80" t="s">
        <v>1963</v>
      </c>
      <c r="H156" s="80" t="s">
        <v>1964</v>
      </c>
      <c r="I156" s="177"/>
      <c r="J156" s="81">
        <v>3.1507204220805036</v>
      </c>
      <c r="K156" s="81">
        <v>0.31392468820922115</v>
      </c>
      <c r="L156" s="81">
        <v>0.57652105556679278</v>
      </c>
      <c r="M156" s="81">
        <v>5.0296364615659872</v>
      </c>
      <c r="N156" s="81">
        <v>3.2594419455653401</v>
      </c>
      <c r="O156" s="81">
        <v>1.199661266933058</v>
      </c>
      <c r="P156" s="81">
        <v>3.6613920389961474</v>
      </c>
      <c r="Q156" s="81">
        <v>0.10875933280939235</v>
      </c>
      <c r="R156" s="81">
        <v>3.6358112073499878E-2</v>
      </c>
      <c r="S156" s="81">
        <v>0</v>
      </c>
      <c r="T156" s="82"/>
      <c r="U156" s="81">
        <v>171852</v>
      </c>
      <c r="V156" s="81">
        <v>104</v>
      </c>
      <c r="W156" s="81">
        <v>15</v>
      </c>
      <c r="X156" s="81">
        <v>625</v>
      </c>
      <c r="Y156" s="81">
        <v>950</v>
      </c>
      <c r="Z156" s="81">
        <v>731</v>
      </c>
      <c r="AA156" s="81">
        <v>766</v>
      </c>
      <c r="AB156" s="81">
        <v>1716</v>
      </c>
      <c r="AC156" s="81">
        <v>6308</v>
      </c>
      <c r="AD156" s="81">
        <v>0</v>
      </c>
      <c r="AE156" s="82"/>
      <c r="AF156" s="81">
        <v>2017448.219024936</v>
      </c>
      <c r="AG156" s="81">
        <v>173354.1572416682</v>
      </c>
      <c r="AH156" s="81">
        <v>120635.6290272067</v>
      </c>
      <c r="AI156" s="81">
        <v>5434318.3517585527</v>
      </c>
      <c r="AJ156" s="81">
        <v>3514667.406271162</v>
      </c>
      <c r="AK156" s="81">
        <v>0</v>
      </c>
      <c r="AL156" s="81">
        <v>0</v>
      </c>
      <c r="AM156" s="81">
        <v>236209.30598118939</v>
      </c>
      <c r="AN156" s="81">
        <v>0</v>
      </c>
      <c r="AO156" s="81">
        <v>0</v>
      </c>
      <c r="AP156" s="82"/>
      <c r="AQ156" s="81">
        <v>1</v>
      </c>
      <c r="AR156" s="81">
        <v>4</v>
      </c>
      <c r="AS156" s="81">
        <v>0</v>
      </c>
      <c r="AT156" s="81">
        <v>0</v>
      </c>
      <c r="AU156" s="81">
        <v>0</v>
      </c>
      <c r="AV156" s="81">
        <v>0</v>
      </c>
      <c r="AW156" s="81" t="s">
        <v>564</v>
      </c>
      <c r="AX156" s="82"/>
      <c r="AY156" s="81">
        <v>5</v>
      </c>
      <c r="AZ156" s="81">
        <v>94</v>
      </c>
      <c r="BA156" s="81">
        <v>0</v>
      </c>
      <c r="BB156" s="81">
        <v>0</v>
      </c>
      <c r="BC156" s="81">
        <v>0</v>
      </c>
      <c r="BD156" s="81">
        <v>0</v>
      </c>
      <c r="BE156" s="81" t="s">
        <v>564</v>
      </c>
      <c r="BF156" s="82"/>
      <c r="BG156" s="81">
        <v>0</v>
      </c>
      <c r="BH156" s="81">
        <v>0</v>
      </c>
      <c r="BI156" s="81">
        <v>0</v>
      </c>
      <c r="BJ156" s="81">
        <v>0.44</v>
      </c>
      <c r="BK156" s="81">
        <v>0</v>
      </c>
      <c r="BL156" s="81">
        <v>0</v>
      </c>
      <c r="BM156" s="82"/>
      <c r="BN156" s="81">
        <v>0</v>
      </c>
      <c r="BO156" s="81">
        <v>0</v>
      </c>
      <c r="BP156" s="81">
        <v>0</v>
      </c>
      <c r="BQ156" s="81">
        <v>1</v>
      </c>
      <c r="BR156" s="81">
        <v>0</v>
      </c>
      <c r="BS156" s="81">
        <v>0</v>
      </c>
      <c r="BT156"/>
      <c r="BU156" s="80">
        <v>0.44</v>
      </c>
      <c r="BV156" s="80">
        <v>0</v>
      </c>
      <c r="BW156" s="80">
        <v>0</v>
      </c>
      <c r="BX156" s="80">
        <v>0</v>
      </c>
      <c r="BY156" s="80">
        <v>0</v>
      </c>
      <c r="BZ156" s="80">
        <v>0</v>
      </c>
      <c r="CA156" s="80">
        <v>0</v>
      </c>
      <c r="CB156" s="80">
        <v>0</v>
      </c>
      <c r="CC156" s="80">
        <v>0</v>
      </c>
    </row>
    <row r="157" spans="1:81">
      <c r="A157" s="80" t="s">
        <v>1979</v>
      </c>
      <c r="B157" s="80">
        <v>305</v>
      </c>
      <c r="C157" s="80">
        <v>16</v>
      </c>
      <c r="D157" s="80">
        <v>18</v>
      </c>
      <c r="E157" s="80">
        <v>2019</v>
      </c>
      <c r="F157" s="80" t="s">
        <v>73</v>
      </c>
      <c r="G157" s="80" t="s">
        <v>1963</v>
      </c>
      <c r="H157" s="80" t="s">
        <v>1964</v>
      </c>
      <c r="I157" s="177"/>
      <c r="J157" s="81">
        <v>0.90687052747436736</v>
      </c>
      <c r="K157" s="81">
        <v>0.29373231360265012</v>
      </c>
      <c r="L157" s="81">
        <v>0.58628932872635053</v>
      </c>
      <c r="M157" s="81">
        <v>4.1394544609905273</v>
      </c>
      <c r="N157" s="81">
        <v>3.2238765102379596</v>
      </c>
      <c r="O157" s="81">
        <v>1.197951938863506</v>
      </c>
      <c r="P157" s="81">
        <v>3.5974995202946887</v>
      </c>
      <c r="Q157" s="81">
        <v>0.10589228350407846</v>
      </c>
      <c r="R157" s="81">
        <v>6.0775322126472235E-2</v>
      </c>
      <c r="S157" s="81">
        <v>0</v>
      </c>
      <c r="T157" s="82"/>
      <c r="U157" s="81">
        <v>49714</v>
      </c>
      <c r="V157" s="81">
        <v>104</v>
      </c>
      <c r="W157" s="81">
        <v>15</v>
      </c>
      <c r="X157" s="81">
        <v>625</v>
      </c>
      <c r="Y157" s="81">
        <v>957</v>
      </c>
      <c r="Z157" s="81">
        <v>750</v>
      </c>
      <c r="AA157" s="81">
        <v>747</v>
      </c>
      <c r="AB157" s="81">
        <v>1716</v>
      </c>
      <c r="AC157" s="81">
        <v>10717</v>
      </c>
      <c r="AD157" s="81">
        <v>0</v>
      </c>
      <c r="AE157" s="82"/>
      <c r="AF157" s="81">
        <v>739227.35200888931</v>
      </c>
      <c r="AG157" s="81">
        <v>168522.53579939151</v>
      </c>
      <c r="AH157" s="81">
        <v>133274.16667947269</v>
      </c>
      <c r="AI157" s="81">
        <v>4290922.7516279649</v>
      </c>
      <c r="AJ157" s="81">
        <v>3418379.798684122</v>
      </c>
      <c r="AK157" s="81">
        <v>0</v>
      </c>
      <c r="AL157" s="81">
        <v>0</v>
      </c>
      <c r="AM157" s="81">
        <v>233706.28195891625</v>
      </c>
      <c r="AN157" s="81">
        <v>0</v>
      </c>
      <c r="AO157" s="81">
        <v>0</v>
      </c>
      <c r="AP157" s="82"/>
      <c r="AQ157" s="81">
        <v>1</v>
      </c>
      <c r="AR157" s="81">
        <v>4</v>
      </c>
      <c r="AS157" s="81">
        <v>0</v>
      </c>
      <c r="AT157" s="81">
        <v>0</v>
      </c>
      <c r="AU157" s="81">
        <v>0</v>
      </c>
      <c r="AV157" s="81">
        <v>0</v>
      </c>
      <c r="AW157" s="81" t="s">
        <v>564</v>
      </c>
      <c r="AX157" s="82"/>
      <c r="AY157" s="81">
        <v>4.5</v>
      </c>
      <c r="AZ157" s="81">
        <v>94</v>
      </c>
      <c r="BA157" s="81">
        <v>0</v>
      </c>
      <c r="BB157" s="81">
        <v>0</v>
      </c>
      <c r="BC157" s="81">
        <v>0</v>
      </c>
      <c r="BD157" s="81">
        <v>0</v>
      </c>
      <c r="BE157" s="81" t="s">
        <v>564</v>
      </c>
      <c r="BF157" s="82"/>
      <c r="BG157" s="81">
        <v>0</v>
      </c>
      <c r="BH157" s="81">
        <v>0</v>
      </c>
      <c r="BI157" s="81">
        <v>0</v>
      </c>
      <c r="BJ157" s="81">
        <v>0.38400000000000001</v>
      </c>
      <c r="BK157" s="81">
        <v>0</v>
      </c>
      <c r="BL157" s="81">
        <v>0</v>
      </c>
      <c r="BM157" s="82"/>
      <c r="BN157" s="81">
        <v>0</v>
      </c>
      <c r="BO157" s="81">
        <v>0</v>
      </c>
      <c r="BP157" s="81">
        <v>0</v>
      </c>
      <c r="BQ157" s="81">
        <v>1</v>
      </c>
      <c r="BR157" s="81">
        <v>0</v>
      </c>
      <c r="BS157" s="81">
        <v>0</v>
      </c>
      <c r="BT157"/>
      <c r="BU157" s="80">
        <v>0.38400000000000001</v>
      </c>
      <c r="BV157" s="80">
        <v>0</v>
      </c>
      <c r="BW157" s="80">
        <v>0</v>
      </c>
      <c r="BX157" s="80">
        <v>0</v>
      </c>
      <c r="BY157" s="80">
        <v>0</v>
      </c>
      <c r="BZ157" s="80">
        <v>0</v>
      </c>
      <c r="CA157" s="80">
        <v>0</v>
      </c>
      <c r="CB157" s="80">
        <v>0</v>
      </c>
      <c r="CC157" s="80">
        <v>0</v>
      </c>
    </row>
    <row r="158" spans="1:81">
      <c r="A158" s="80" t="s">
        <v>1980</v>
      </c>
      <c r="B158" s="80">
        <v>306</v>
      </c>
      <c r="C158" s="80">
        <v>17</v>
      </c>
      <c r="D158" s="80">
        <v>18</v>
      </c>
      <c r="E158" s="80">
        <v>2020</v>
      </c>
      <c r="F158" s="80" t="s">
        <v>218</v>
      </c>
      <c r="G158" s="174" t="s">
        <v>1963</v>
      </c>
      <c r="H158" s="80" t="s">
        <v>1964</v>
      </c>
      <c r="I158" s="177"/>
      <c r="J158" s="81">
        <v>0.86356565803825325</v>
      </c>
      <c r="K158" s="81">
        <v>0.13639112351415858</v>
      </c>
      <c r="L158" s="81">
        <v>0.91289981071551229</v>
      </c>
      <c r="M158" s="81">
        <v>4.0638985724757868</v>
      </c>
      <c r="N158" s="81">
        <v>2.9932768419548199</v>
      </c>
      <c r="O158" s="81">
        <v>1.0523742782201611</v>
      </c>
      <c r="P158" s="81">
        <v>3.4263889990700971</v>
      </c>
      <c r="Q158" s="81">
        <v>0.10006050127558008</v>
      </c>
      <c r="R158" s="81">
        <v>4.9278463071857057E-2</v>
      </c>
      <c r="S158" s="81">
        <v>0</v>
      </c>
      <c r="T158" s="82"/>
      <c r="U158" s="81">
        <v>55319</v>
      </c>
      <c r="V158" s="81">
        <v>57</v>
      </c>
      <c r="W158" s="81">
        <v>23</v>
      </c>
      <c r="X158" s="81">
        <v>794</v>
      </c>
      <c r="Y158" s="81">
        <v>953</v>
      </c>
      <c r="Z158" s="81">
        <v>752</v>
      </c>
      <c r="AA158" s="81">
        <v>773</v>
      </c>
      <c r="AB158" s="81">
        <v>1697</v>
      </c>
      <c r="AC158" s="81">
        <v>8735</v>
      </c>
      <c r="AD158" s="81">
        <v>0</v>
      </c>
      <c r="AE158" s="82"/>
      <c r="AF158" s="81">
        <v>736729.81776681251</v>
      </c>
      <c r="AG158" s="81">
        <v>78050.519013924946</v>
      </c>
      <c r="AH158" s="81">
        <v>228866.22279028053</v>
      </c>
      <c r="AI158" s="81">
        <v>4564387.9442560775</v>
      </c>
      <c r="AJ158" s="81">
        <v>3555886.0202102186</v>
      </c>
      <c r="AK158" s="81"/>
      <c r="AL158" s="81"/>
      <c r="AM158" s="81">
        <v>221477.35406324005</v>
      </c>
      <c r="AN158" s="81"/>
      <c r="AO158" s="81"/>
      <c r="AP158" s="82"/>
      <c r="AQ158" s="81">
        <v>3</v>
      </c>
      <c r="AR158" s="81">
        <v>4</v>
      </c>
      <c r="AS158" s="81">
        <v>0</v>
      </c>
      <c r="AT158" s="81">
        <v>0</v>
      </c>
      <c r="AU158" s="81">
        <v>0</v>
      </c>
      <c r="AV158" s="81">
        <v>0</v>
      </c>
      <c r="AW158" s="81">
        <v>0</v>
      </c>
      <c r="AX158" s="82"/>
      <c r="AY158" s="81">
        <v>24.3</v>
      </c>
      <c r="AZ158" s="81">
        <v>94</v>
      </c>
      <c r="BA158" s="81">
        <v>0</v>
      </c>
      <c r="BB158" s="81">
        <v>0</v>
      </c>
      <c r="BC158" s="81">
        <v>0</v>
      </c>
      <c r="BD158" s="81">
        <v>0</v>
      </c>
      <c r="BE158" s="81">
        <v>0</v>
      </c>
      <c r="BF158" s="82"/>
      <c r="BG158" s="81">
        <v>0</v>
      </c>
      <c r="BH158" s="81">
        <v>0</v>
      </c>
      <c r="BI158" s="81">
        <v>0</v>
      </c>
      <c r="BJ158" s="81">
        <v>0.38200000000000001</v>
      </c>
      <c r="BK158" s="81">
        <v>0</v>
      </c>
      <c r="BL158" s="81">
        <v>0</v>
      </c>
      <c r="BM158" s="82"/>
      <c r="BN158" s="81">
        <v>0</v>
      </c>
      <c r="BO158" s="81">
        <v>0</v>
      </c>
      <c r="BP158" s="81">
        <v>0</v>
      </c>
      <c r="BQ158" s="81">
        <v>1</v>
      </c>
      <c r="BR158" s="81">
        <v>0</v>
      </c>
      <c r="BS158" s="81">
        <v>0</v>
      </c>
      <c r="BT158"/>
      <c r="BU158" s="80">
        <v>0.38200000000000001</v>
      </c>
      <c r="BV158" s="80">
        <v>0</v>
      </c>
      <c r="BW158" s="80">
        <v>0</v>
      </c>
      <c r="BX158" s="80">
        <v>0</v>
      </c>
      <c r="BY158" s="80">
        <v>0</v>
      </c>
      <c r="BZ158" s="80">
        <v>0</v>
      </c>
      <c r="CA158" s="80">
        <v>0</v>
      </c>
      <c r="CB158" s="80">
        <v>0</v>
      </c>
      <c r="CC158" s="80">
        <v>0</v>
      </c>
    </row>
    <row r="159" spans="1:81">
      <c r="A159" s="80" t="s">
        <v>1981</v>
      </c>
      <c r="B159" s="80">
        <v>306</v>
      </c>
      <c r="C159" s="80">
        <v>18</v>
      </c>
      <c r="D159" s="80">
        <v>18</v>
      </c>
      <c r="E159" s="80">
        <v>2021</v>
      </c>
      <c r="F159" s="80" t="s">
        <v>75</v>
      </c>
      <c r="G159" s="174" t="s">
        <v>1963</v>
      </c>
      <c r="H159" s="80" t="s">
        <v>1964</v>
      </c>
      <c r="I159" s="177"/>
      <c r="J159" s="81">
        <v>1.0163996007333282</v>
      </c>
      <c r="K159" s="81">
        <v>0.14443427852596769</v>
      </c>
      <c r="L159" s="81">
        <v>0.98408078752839634</v>
      </c>
      <c r="M159" s="81">
        <v>4.3747781414612552</v>
      </c>
      <c r="N159" s="81">
        <v>2.9346601078597812</v>
      </c>
      <c r="O159" s="81">
        <v>1.0233939584820162</v>
      </c>
      <c r="P159" s="81">
        <v>3.4362406853061453</v>
      </c>
      <c r="Q159" s="81">
        <v>0.10102262532204764</v>
      </c>
      <c r="R159" s="81">
        <v>2.1809010061464896E-2</v>
      </c>
      <c r="S159" s="81">
        <v>0.22021605599999999</v>
      </c>
      <c r="T159" s="82"/>
      <c r="U159" s="81">
        <v>68964</v>
      </c>
      <c r="V159" s="81">
        <v>57</v>
      </c>
      <c r="W159" s="81">
        <v>23</v>
      </c>
      <c r="X159" s="81">
        <v>794</v>
      </c>
      <c r="Y159" s="81">
        <v>945</v>
      </c>
      <c r="Z159" s="81">
        <v>753</v>
      </c>
      <c r="AA159" s="81">
        <v>756</v>
      </c>
      <c r="AB159" s="81">
        <v>1693</v>
      </c>
      <c r="AC159" s="81">
        <v>3746.9999999999995</v>
      </c>
      <c r="AD159" s="81">
        <v>0.22021605599999999</v>
      </c>
      <c r="AE159" s="82"/>
      <c r="AF159" s="81">
        <v>858807.22389905422</v>
      </c>
      <c r="AG159" s="81">
        <v>83643.460112797489</v>
      </c>
      <c r="AH159" s="81">
        <v>241992.93236062932</v>
      </c>
      <c r="AI159" s="81">
        <v>5001263.4939452587</v>
      </c>
      <c r="AJ159" s="81">
        <v>3497104.9424951649</v>
      </c>
      <c r="AK159" s="81">
        <v>0</v>
      </c>
      <c r="AL159" s="81">
        <v>0</v>
      </c>
      <c r="AM159" s="81">
        <v>222229.76205861033</v>
      </c>
      <c r="AN159" s="81">
        <v>0</v>
      </c>
      <c r="AO159" s="81">
        <v>0</v>
      </c>
      <c r="AP159" s="82"/>
      <c r="AQ159" s="81">
        <v>3</v>
      </c>
      <c r="AR159" s="81">
        <v>4</v>
      </c>
      <c r="AS159" s="81">
        <v>0</v>
      </c>
      <c r="AT159" s="81">
        <v>0</v>
      </c>
      <c r="AU159" s="81">
        <v>0</v>
      </c>
      <c r="AV159" s="81">
        <v>0</v>
      </c>
      <c r="AW159" s="81"/>
      <c r="AX159" s="82"/>
      <c r="AY159" s="81">
        <v>24.3</v>
      </c>
      <c r="AZ159" s="81">
        <v>94</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1982</v>
      </c>
      <c r="B160" s="80">
        <v>306</v>
      </c>
      <c r="C160" s="80">
        <v>19</v>
      </c>
      <c r="D160" s="80">
        <v>18</v>
      </c>
      <c r="E160" s="80">
        <v>2022</v>
      </c>
      <c r="F160" s="80" t="s">
        <v>568</v>
      </c>
      <c r="G160" s="80" t="s">
        <v>1963</v>
      </c>
      <c r="H160" s="80" t="s">
        <v>1964</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3</v>
      </c>
      <c r="AR160" s="81">
        <v>4</v>
      </c>
      <c r="AS160" s="81">
        <v>0</v>
      </c>
      <c r="AT160" s="81">
        <v>0</v>
      </c>
      <c r="AU160" s="81">
        <v>0</v>
      </c>
      <c r="AV160" s="81">
        <v>0</v>
      </c>
      <c r="AW160" s="81"/>
      <c r="AX160" s="82"/>
      <c r="AY160" s="81">
        <v>24.3</v>
      </c>
      <c r="AZ160" s="81">
        <v>94</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1983</v>
      </c>
      <c r="B161" s="80">
        <v>239</v>
      </c>
      <c r="C161" s="80">
        <v>1</v>
      </c>
      <c r="D161" s="80">
        <v>15</v>
      </c>
      <c r="E161" s="80">
        <v>1990</v>
      </c>
      <c r="F161" s="80" t="s">
        <v>562</v>
      </c>
      <c r="G161" s="80" t="s">
        <v>1984</v>
      </c>
      <c r="H161" s="80" t="s">
        <v>1985</v>
      </c>
      <c r="I161" s="177"/>
      <c r="J161" s="81">
        <v>1.3686585849328945</v>
      </c>
      <c r="K161" s="81">
        <v>0.97048305833777637</v>
      </c>
      <c r="L161" s="81">
        <v>0</v>
      </c>
      <c r="M161" s="81">
        <v>0.98796923942065384</v>
      </c>
      <c r="N161" s="81">
        <v>3.3395201020478744</v>
      </c>
      <c r="O161" s="81">
        <v>2.732720749498657</v>
      </c>
      <c r="P161" s="81">
        <v>4.2296255313193312</v>
      </c>
      <c r="Q161" s="81">
        <v>0.1686313304814025</v>
      </c>
      <c r="R161" s="81">
        <v>0</v>
      </c>
      <c r="S161" s="81">
        <v>0.15201894913122285</v>
      </c>
      <c r="T161" s="82"/>
      <c r="U161" s="81">
        <v>203762</v>
      </c>
      <c r="V161" s="81">
        <v>283</v>
      </c>
      <c r="W161" s="81">
        <v>0</v>
      </c>
      <c r="X161" s="81">
        <v>340</v>
      </c>
      <c r="Y161" s="81">
        <v>830</v>
      </c>
      <c r="Z161" s="81">
        <v>1124</v>
      </c>
      <c r="AA161" s="81">
        <v>1027</v>
      </c>
      <c r="AB161" s="81">
        <v>2738</v>
      </c>
      <c r="AC161" s="81">
        <v>0</v>
      </c>
      <c r="AD161" s="81">
        <v>0.15201894913122285</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1986</v>
      </c>
      <c r="B162" s="80">
        <v>240</v>
      </c>
      <c r="C162" s="80">
        <v>2</v>
      </c>
      <c r="D162" s="80">
        <v>15</v>
      </c>
      <c r="E162" s="80">
        <v>2005</v>
      </c>
      <c r="F162" s="80" t="s">
        <v>565</v>
      </c>
      <c r="G162" s="80" t="s">
        <v>1984</v>
      </c>
      <c r="H162" s="80" t="s">
        <v>1985</v>
      </c>
      <c r="I162" s="177"/>
      <c r="J162" s="81">
        <v>0.75043807606510804</v>
      </c>
      <c r="K162" s="81">
        <v>0.54146792873845673</v>
      </c>
      <c r="L162" s="81">
        <v>0</v>
      </c>
      <c r="M162" s="81">
        <v>1.2205353638793812</v>
      </c>
      <c r="N162" s="81">
        <v>4.2384733922641127</v>
      </c>
      <c r="O162" s="81">
        <v>2.848942665251875</v>
      </c>
      <c r="P162" s="81">
        <v>4.4604245316263533</v>
      </c>
      <c r="Q162" s="81">
        <v>0.13014279959188613</v>
      </c>
      <c r="R162" s="81">
        <v>0</v>
      </c>
      <c r="S162" s="81">
        <v>0.38639083448526662</v>
      </c>
      <c r="T162" s="82"/>
      <c r="U162" s="81">
        <v>135219</v>
      </c>
      <c r="V162" s="81">
        <v>208</v>
      </c>
      <c r="W162" s="81">
        <v>0</v>
      </c>
      <c r="X162" s="81">
        <v>224</v>
      </c>
      <c r="Y162" s="81">
        <v>792</v>
      </c>
      <c r="Z162" s="81">
        <v>1356</v>
      </c>
      <c r="AA162" s="81">
        <v>887</v>
      </c>
      <c r="AB162" s="81">
        <v>2209</v>
      </c>
      <c r="AC162" s="81">
        <v>0</v>
      </c>
      <c r="AD162" s="81">
        <v>0.38639083448526662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1987</v>
      </c>
      <c r="B163" s="80">
        <v>241</v>
      </c>
      <c r="C163" s="80">
        <v>3</v>
      </c>
      <c r="D163" s="80">
        <v>15</v>
      </c>
      <c r="E163" s="80">
        <v>2006</v>
      </c>
      <c r="F163" s="80" t="s">
        <v>566</v>
      </c>
      <c r="G163" s="80" t="s">
        <v>1984</v>
      </c>
      <c r="H163" s="80" t="s">
        <v>1985</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1988</v>
      </c>
      <c r="B164" s="80">
        <v>242</v>
      </c>
      <c r="C164" s="80">
        <v>4</v>
      </c>
      <c r="D164" s="80">
        <v>15</v>
      </c>
      <c r="E164" s="80">
        <v>2007</v>
      </c>
      <c r="F164" s="80" t="s">
        <v>567</v>
      </c>
      <c r="G164" s="80" t="s">
        <v>1984</v>
      </c>
      <c r="H164" s="80" t="s">
        <v>1985</v>
      </c>
      <c r="I164" s="177"/>
      <c r="J164" s="81">
        <v>0.67035229190416135</v>
      </c>
      <c r="K164" s="81">
        <v>0.48968664774295706</v>
      </c>
      <c r="L164" s="81">
        <v>0</v>
      </c>
      <c r="M164" s="81">
        <v>1.6204438086560331</v>
      </c>
      <c r="N164" s="81">
        <v>3.6502418062182422</v>
      </c>
      <c r="O164" s="81">
        <v>2.5950336072953211</v>
      </c>
      <c r="P164" s="81">
        <v>4.3864847115231074</v>
      </c>
      <c r="Q164" s="81">
        <v>0.13094048649450055</v>
      </c>
      <c r="R164" s="81">
        <v>0</v>
      </c>
      <c r="S164" s="81">
        <v>0.36992201808580844</v>
      </c>
      <c r="T164" s="82"/>
      <c r="U164" s="81">
        <v>123570</v>
      </c>
      <c r="V164" s="81">
        <v>183</v>
      </c>
      <c r="W164" s="81">
        <v>0</v>
      </c>
      <c r="X164" s="81">
        <v>347</v>
      </c>
      <c r="Y164" s="81">
        <v>777</v>
      </c>
      <c r="Z164" s="81">
        <v>1284</v>
      </c>
      <c r="AA164" s="81">
        <v>859</v>
      </c>
      <c r="AB164" s="81">
        <v>2105</v>
      </c>
      <c r="AC164" s="81">
        <v>0</v>
      </c>
      <c r="AD164" s="81">
        <v>0.36992201808580844</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1989</v>
      </c>
      <c r="B165" s="80">
        <v>243</v>
      </c>
      <c r="C165" s="80">
        <v>5</v>
      </c>
      <c r="D165" s="80">
        <v>15</v>
      </c>
      <c r="E165" s="80">
        <v>2008</v>
      </c>
      <c r="F165" s="80" t="s">
        <v>84</v>
      </c>
      <c r="G165" s="80" t="s">
        <v>1984</v>
      </c>
      <c r="H165" s="80" t="s">
        <v>1985</v>
      </c>
      <c r="I165" s="177"/>
      <c r="J165" s="81">
        <v>0.41396128829931139</v>
      </c>
      <c r="K165" s="81">
        <v>0.36299768451803338</v>
      </c>
      <c r="L165" s="81">
        <v>0</v>
      </c>
      <c r="M165" s="81">
        <v>1.7530024592999218</v>
      </c>
      <c r="N165" s="81">
        <v>3.3559369493078957</v>
      </c>
      <c r="O165" s="81">
        <v>2.4758004818005293</v>
      </c>
      <c r="P165" s="81">
        <v>4.2386665726102848</v>
      </c>
      <c r="Q165" s="81">
        <v>0.12747726000231524</v>
      </c>
      <c r="R165" s="81">
        <v>0</v>
      </c>
      <c r="S165" s="81">
        <v>0.5728750071726888</v>
      </c>
      <c r="T165" s="82"/>
      <c r="U165" s="81">
        <v>88549</v>
      </c>
      <c r="V165" s="81">
        <v>183</v>
      </c>
      <c r="W165" s="81">
        <v>0</v>
      </c>
      <c r="X165" s="81">
        <v>347</v>
      </c>
      <c r="Y165" s="81">
        <v>786</v>
      </c>
      <c r="Z165" s="81">
        <v>1268</v>
      </c>
      <c r="AA165" s="81">
        <v>831</v>
      </c>
      <c r="AB165" s="81">
        <v>2083</v>
      </c>
      <c r="AC165" s="81">
        <v>0</v>
      </c>
      <c r="AD165" s="81">
        <v>0.5728750071726888</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1990</v>
      </c>
      <c r="B166" s="80">
        <v>244</v>
      </c>
      <c r="C166" s="80">
        <v>6</v>
      </c>
      <c r="D166" s="80">
        <v>15</v>
      </c>
      <c r="E166" s="80">
        <v>2009</v>
      </c>
      <c r="F166" s="80" t="s">
        <v>85</v>
      </c>
      <c r="G166" s="80" t="s">
        <v>1984</v>
      </c>
      <c r="H166" s="80" t="s">
        <v>1985</v>
      </c>
      <c r="I166" s="177"/>
      <c r="J166" s="81">
        <v>0.50493325274710399</v>
      </c>
      <c r="K166" s="81">
        <v>0.35606992446961666</v>
      </c>
      <c r="L166" s="81">
        <v>0</v>
      </c>
      <c r="M166" s="81">
        <v>1.7440278512713774</v>
      </c>
      <c r="N166" s="81">
        <v>3.351846968917088</v>
      </c>
      <c r="O166" s="81">
        <v>2.5221333317384067</v>
      </c>
      <c r="P166" s="81">
        <v>4.1536299503248211</v>
      </c>
      <c r="Q166" s="81">
        <v>0.1186368729335097</v>
      </c>
      <c r="R166" s="81">
        <v>0</v>
      </c>
      <c r="S166" s="81">
        <v>0.35008891842357487</v>
      </c>
      <c r="T166" s="82"/>
      <c r="U166" s="81">
        <v>80235</v>
      </c>
      <c r="V166" s="81">
        <v>172</v>
      </c>
      <c r="W166" s="81">
        <v>0</v>
      </c>
      <c r="X166" s="81">
        <v>352</v>
      </c>
      <c r="Y166" s="81">
        <v>779</v>
      </c>
      <c r="Z166" s="81">
        <v>1275</v>
      </c>
      <c r="AA166" s="81">
        <v>836</v>
      </c>
      <c r="AB166" s="81">
        <v>2035</v>
      </c>
      <c r="AC166" s="81">
        <v>0</v>
      </c>
      <c r="AD166" s="81">
        <v>0.35008891842357487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0</v>
      </c>
      <c r="BJ166" s="81">
        <v>0</v>
      </c>
      <c r="BK166" s="81">
        <v>0</v>
      </c>
      <c r="BL166" s="81">
        <v>0</v>
      </c>
      <c r="BM166" s="82"/>
      <c r="BN166" s="81">
        <v>0</v>
      </c>
      <c r="BO166" s="81">
        <v>0</v>
      </c>
      <c r="BP166" s="81">
        <v>0</v>
      </c>
      <c r="BQ166" s="81">
        <v>0</v>
      </c>
      <c r="BR166" s="81">
        <v>0</v>
      </c>
      <c r="BS166" s="81">
        <v>0</v>
      </c>
      <c r="BT166"/>
      <c r="BU166" s="80"/>
      <c r="BV166" s="80"/>
      <c r="BW166" s="80"/>
      <c r="BX166" s="80"/>
      <c r="BY166" s="80"/>
      <c r="BZ166" s="80"/>
      <c r="CA166" s="80"/>
      <c r="CB166" s="80"/>
      <c r="CC166" s="80"/>
    </row>
    <row r="167" spans="1:81">
      <c r="A167" s="80" t="s">
        <v>1991</v>
      </c>
      <c r="B167" s="80">
        <v>245</v>
      </c>
      <c r="C167" s="80">
        <v>7</v>
      </c>
      <c r="D167" s="80">
        <v>15</v>
      </c>
      <c r="E167" s="80">
        <v>2010</v>
      </c>
      <c r="F167" s="80" t="s">
        <v>86</v>
      </c>
      <c r="G167" s="80" t="s">
        <v>1984</v>
      </c>
      <c r="H167" s="80" t="s">
        <v>1985</v>
      </c>
      <c r="I167" s="177"/>
      <c r="J167" s="81">
        <v>0.44566676280067352</v>
      </c>
      <c r="K167" s="81">
        <v>0.38145369328770695</v>
      </c>
      <c r="L167" s="81">
        <v>0</v>
      </c>
      <c r="M167" s="81">
        <v>1.80192488333957</v>
      </c>
      <c r="N167" s="81">
        <v>3.548937890254519</v>
      </c>
      <c r="O167" s="81">
        <v>2.5144056801772989</v>
      </c>
      <c r="P167" s="81">
        <v>4.1479125798672856</v>
      </c>
      <c r="Q167" s="81">
        <v>0.12223011862323048</v>
      </c>
      <c r="R167" s="81">
        <v>0</v>
      </c>
      <c r="S167" s="81">
        <v>0.36433614379209861</v>
      </c>
      <c r="T167" s="82"/>
      <c r="U167" s="81">
        <v>82697</v>
      </c>
      <c r="V167" s="81">
        <v>172</v>
      </c>
      <c r="W167" s="81">
        <v>0</v>
      </c>
      <c r="X167" s="81">
        <v>352</v>
      </c>
      <c r="Y167" s="81">
        <v>775</v>
      </c>
      <c r="Z167" s="81">
        <v>1277</v>
      </c>
      <c r="AA167" s="81">
        <v>814</v>
      </c>
      <c r="AB167" s="81">
        <v>2009</v>
      </c>
      <c r="AC167" s="81">
        <v>0</v>
      </c>
      <c r="AD167" s="81">
        <v>0.36433614379209861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0</v>
      </c>
      <c r="BJ167" s="81">
        <v>0</v>
      </c>
      <c r="BK167" s="81">
        <v>0</v>
      </c>
      <c r="BL167" s="81">
        <v>0</v>
      </c>
      <c r="BM167" s="82"/>
      <c r="BN167" s="81">
        <v>0</v>
      </c>
      <c r="BO167" s="81">
        <v>0</v>
      </c>
      <c r="BP167" s="81">
        <v>0</v>
      </c>
      <c r="BQ167" s="81">
        <v>0</v>
      </c>
      <c r="BR167" s="81">
        <v>0</v>
      </c>
      <c r="BS167" s="81">
        <v>0</v>
      </c>
      <c r="BT167"/>
      <c r="BU167" s="80">
        <v>0</v>
      </c>
      <c r="BV167" s="80">
        <v>0</v>
      </c>
      <c r="BW167" s="80">
        <v>0</v>
      </c>
      <c r="BX167" s="80">
        <v>0</v>
      </c>
      <c r="BY167" s="80">
        <v>0</v>
      </c>
      <c r="BZ167" s="80">
        <v>0</v>
      </c>
      <c r="CA167" s="80">
        <v>0</v>
      </c>
      <c r="CB167" s="80">
        <v>0</v>
      </c>
      <c r="CC167" s="80">
        <v>0</v>
      </c>
    </row>
    <row r="168" spans="1:81">
      <c r="A168" s="80" t="s">
        <v>1992</v>
      </c>
      <c r="B168" s="80">
        <v>246</v>
      </c>
      <c r="C168" s="80">
        <v>8</v>
      </c>
      <c r="D168" s="80">
        <v>15</v>
      </c>
      <c r="E168" s="80">
        <v>2011</v>
      </c>
      <c r="F168" s="80" t="s">
        <v>87</v>
      </c>
      <c r="G168" s="80" t="s">
        <v>1984</v>
      </c>
      <c r="H168" s="80" t="s">
        <v>1985</v>
      </c>
      <c r="I168" s="177"/>
      <c r="J168" s="81">
        <v>0.5431309037415547</v>
      </c>
      <c r="K168" s="81">
        <v>0.47877399448023594</v>
      </c>
      <c r="L168" s="81">
        <v>0</v>
      </c>
      <c r="M168" s="81">
        <v>1.9830400341234389</v>
      </c>
      <c r="N168" s="81">
        <v>3.3111821984617622</v>
      </c>
      <c r="O168" s="81">
        <v>2.4879214958620852</v>
      </c>
      <c r="P168" s="81">
        <v>3.8498999221450836</v>
      </c>
      <c r="Q168" s="81">
        <v>0.13979520501601728</v>
      </c>
      <c r="R168" s="81">
        <v>0</v>
      </c>
      <c r="S168" s="81">
        <v>0.39386535917879395</v>
      </c>
      <c r="T168" s="82"/>
      <c r="U168" s="81">
        <v>95567</v>
      </c>
      <c r="V168" s="81">
        <v>172</v>
      </c>
      <c r="W168" s="81">
        <v>0</v>
      </c>
      <c r="X168" s="81">
        <v>352</v>
      </c>
      <c r="Y168" s="81">
        <v>770</v>
      </c>
      <c r="Z168" s="81">
        <v>1291</v>
      </c>
      <c r="AA168" s="81">
        <v>778</v>
      </c>
      <c r="AB168" s="81">
        <v>1992</v>
      </c>
      <c r="AC168" s="81">
        <v>0</v>
      </c>
      <c r="AD168" s="81">
        <v>0.39386535917879395</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0</v>
      </c>
      <c r="BJ168" s="81">
        <v>0</v>
      </c>
      <c r="BK168" s="81">
        <v>0</v>
      </c>
      <c r="BL168" s="81">
        <v>0</v>
      </c>
      <c r="BM168" s="82"/>
      <c r="BN168" s="81">
        <v>0</v>
      </c>
      <c r="BO168" s="81">
        <v>0</v>
      </c>
      <c r="BP168" s="81">
        <v>0</v>
      </c>
      <c r="BQ168" s="81">
        <v>0</v>
      </c>
      <c r="BR168" s="81">
        <v>0</v>
      </c>
      <c r="BS168" s="81">
        <v>0</v>
      </c>
      <c r="BT168"/>
      <c r="BU168" s="80">
        <v>0</v>
      </c>
      <c r="BV168" s="80">
        <v>0</v>
      </c>
      <c r="BW168" s="80">
        <v>0</v>
      </c>
      <c r="BX168" s="80">
        <v>0</v>
      </c>
      <c r="BY168" s="80">
        <v>0</v>
      </c>
      <c r="BZ168" s="80">
        <v>0</v>
      </c>
      <c r="CA168" s="80">
        <v>0</v>
      </c>
      <c r="CB168" s="80">
        <v>0</v>
      </c>
      <c r="CC168" s="80">
        <v>0</v>
      </c>
    </row>
    <row r="169" spans="1:81">
      <c r="A169" s="80" t="s">
        <v>1993</v>
      </c>
      <c r="B169" s="80">
        <v>247</v>
      </c>
      <c r="C169" s="80">
        <v>9</v>
      </c>
      <c r="D169" s="80">
        <v>15</v>
      </c>
      <c r="E169" s="80">
        <v>2012</v>
      </c>
      <c r="F169" s="80" t="s">
        <v>88</v>
      </c>
      <c r="G169" s="80" t="s">
        <v>1984</v>
      </c>
      <c r="H169" s="80" t="s">
        <v>1985</v>
      </c>
      <c r="I169" s="177"/>
      <c r="J169" s="81">
        <v>0.59037356028928878</v>
      </c>
      <c r="K169" s="81">
        <v>0.43215410341313243</v>
      </c>
      <c r="L169" s="81">
        <v>0</v>
      </c>
      <c r="M169" s="81">
        <v>1.7853485043849946</v>
      </c>
      <c r="N169" s="81">
        <v>3.1822164368916912</v>
      </c>
      <c r="O169" s="81">
        <v>2.4320162764830999</v>
      </c>
      <c r="P169" s="81">
        <v>3.4487923586116569</v>
      </c>
      <c r="Q169" s="81">
        <v>0.15058794881278431</v>
      </c>
      <c r="R169" s="81">
        <v>0</v>
      </c>
      <c r="S169" s="81">
        <v>0.36323818088601995</v>
      </c>
      <c r="T169" s="82"/>
      <c r="U169" s="81">
        <v>106589</v>
      </c>
      <c r="V169" s="81">
        <v>172</v>
      </c>
      <c r="W169" s="81">
        <v>0</v>
      </c>
      <c r="X169" s="81">
        <v>352</v>
      </c>
      <c r="Y169" s="81">
        <v>764</v>
      </c>
      <c r="Z169" s="81">
        <v>1272</v>
      </c>
      <c r="AA169" s="81">
        <v>693</v>
      </c>
      <c r="AB169" s="81">
        <v>1975</v>
      </c>
      <c r="AC169" s="81">
        <v>0</v>
      </c>
      <c r="AD169" s="81">
        <v>0.36323818088601995</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0</v>
      </c>
      <c r="BJ169" s="81">
        <v>0</v>
      </c>
      <c r="BK169" s="81">
        <v>0</v>
      </c>
      <c r="BL169" s="81">
        <v>0</v>
      </c>
      <c r="BM169" s="82"/>
      <c r="BN169" s="81">
        <v>0</v>
      </c>
      <c r="BO169" s="81">
        <v>0</v>
      </c>
      <c r="BP169" s="81">
        <v>0</v>
      </c>
      <c r="BQ169" s="81">
        <v>0</v>
      </c>
      <c r="BR169" s="81">
        <v>0</v>
      </c>
      <c r="BS169" s="81">
        <v>0</v>
      </c>
      <c r="BT169"/>
      <c r="BU169" s="80">
        <v>0</v>
      </c>
      <c r="BV169" s="80">
        <v>0</v>
      </c>
      <c r="BW169" s="80">
        <v>0</v>
      </c>
      <c r="BX169" s="80">
        <v>0</v>
      </c>
      <c r="BY169" s="80">
        <v>0</v>
      </c>
      <c r="BZ169" s="80">
        <v>0</v>
      </c>
      <c r="CA169" s="80">
        <v>0</v>
      </c>
      <c r="CB169" s="80">
        <v>0</v>
      </c>
      <c r="CC169" s="80">
        <v>0</v>
      </c>
    </row>
    <row r="170" spans="1:81">
      <c r="A170" s="80" t="s">
        <v>1994</v>
      </c>
      <c r="B170" s="80">
        <v>248</v>
      </c>
      <c r="C170" s="80">
        <v>10</v>
      </c>
      <c r="D170" s="80">
        <v>15</v>
      </c>
      <c r="E170" s="80">
        <v>2013</v>
      </c>
      <c r="F170" s="80" t="s">
        <v>89</v>
      </c>
      <c r="G170" s="80" t="s">
        <v>1984</v>
      </c>
      <c r="H170" s="80" t="s">
        <v>1985</v>
      </c>
      <c r="I170" s="177"/>
      <c r="J170" s="81">
        <v>0.54123435675627152</v>
      </c>
      <c r="K170" s="81">
        <v>0.35548354463696935</v>
      </c>
      <c r="L170" s="81">
        <v>0</v>
      </c>
      <c r="M170" s="81">
        <v>1.7211093038276062</v>
      </c>
      <c r="N170" s="81">
        <v>3.4370146868462896</v>
      </c>
      <c r="O170" s="81">
        <v>2.3719980264398544</v>
      </c>
      <c r="P170" s="81">
        <v>3.8114624955864298</v>
      </c>
      <c r="Q170" s="81">
        <v>0.15386151288972516</v>
      </c>
      <c r="R170" s="81">
        <v>0</v>
      </c>
      <c r="S170" s="81">
        <v>0.30857627707912894</v>
      </c>
      <c r="T170" s="82"/>
      <c r="U170" s="81">
        <v>97037</v>
      </c>
      <c r="V170" s="81">
        <v>172</v>
      </c>
      <c r="W170" s="81">
        <v>0</v>
      </c>
      <c r="X170" s="81">
        <v>352</v>
      </c>
      <c r="Y170" s="81">
        <v>771</v>
      </c>
      <c r="Z170" s="81">
        <v>1296</v>
      </c>
      <c r="AA170" s="81">
        <v>763</v>
      </c>
      <c r="AB170" s="81">
        <v>1989</v>
      </c>
      <c r="AC170" s="81">
        <v>0</v>
      </c>
      <c r="AD170" s="81">
        <v>0.30857627707912894</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0</v>
      </c>
      <c r="BJ170" s="81">
        <v>0</v>
      </c>
      <c r="BK170" s="81">
        <v>0</v>
      </c>
      <c r="BL170" s="81">
        <v>0</v>
      </c>
      <c r="BM170" s="82"/>
      <c r="BN170" s="81">
        <v>0</v>
      </c>
      <c r="BO170" s="81">
        <v>0</v>
      </c>
      <c r="BP170" s="81">
        <v>0</v>
      </c>
      <c r="BQ170" s="81">
        <v>0</v>
      </c>
      <c r="BR170" s="81">
        <v>0</v>
      </c>
      <c r="BS170" s="81">
        <v>0</v>
      </c>
      <c r="BT170"/>
      <c r="BU170" s="80">
        <v>0</v>
      </c>
      <c r="BV170" s="80">
        <v>0</v>
      </c>
      <c r="BW170" s="80">
        <v>0</v>
      </c>
      <c r="BX170" s="80">
        <v>0</v>
      </c>
      <c r="BY170" s="80">
        <v>0</v>
      </c>
      <c r="BZ170" s="80">
        <v>0</v>
      </c>
      <c r="CA170" s="80">
        <v>0</v>
      </c>
      <c r="CB170" s="80">
        <v>0</v>
      </c>
      <c r="CC170" s="80">
        <v>0</v>
      </c>
    </row>
    <row r="171" spans="1:81">
      <c r="A171" s="80" t="s">
        <v>1995</v>
      </c>
      <c r="B171" s="80">
        <v>249</v>
      </c>
      <c r="C171" s="80">
        <v>11</v>
      </c>
      <c r="D171" s="80">
        <v>15</v>
      </c>
      <c r="E171" s="80">
        <v>2014</v>
      </c>
      <c r="F171" s="80" t="s">
        <v>90</v>
      </c>
      <c r="G171" s="80" t="s">
        <v>1984</v>
      </c>
      <c r="H171" s="80" t="s">
        <v>1985</v>
      </c>
      <c r="I171" s="177"/>
      <c r="J171" s="81">
        <v>0.43472960376129399</v>
      </c>
      <c r="K171" s="81">
        <v>0.31308546988480623</v>
      </c>
      <c r="L171" s="81">
        <v>0</v>
      </c>
      <c r="M171" s="81">
        <v>1.7864265171764566</v>
      </c>
      <c r="N171" s="81">
        <v>3.3720579253304774</v>
      </c>
      <c r="O171" s="81">
        <v>2.2469446234854247</v>
      </c>
      <c r="P171" s="81">
        <v>3.7860941304946438</v>
      </c>
      <c r="Q171" s="81">
        <v>0.14532236021265318</v>
      </c>
      <c r="R171" s="81">
        <v>0</v>
      </c>
      <c r="S171" s="81">
        <v>0.32320057799247548</v>
      </c>
      <c r="T171" s="82"/>
      <c r="U171" s="81">
        <v>85320</v>
      </c>
      <c r="V171" s="81">
        <v>129</v>
      </c>
      <c r="W171" s="81">
        <v>0</v>
      </c>
      <c r="X171" s="81">
        <v>367</v>
      </c>
      <c r="Y171" s="81">
        <v>763</v>
      </c>
      <c r="Z171" s="81">
        <v>1293</v>
      </c>
      <c r="AA171" s="81">
        <v>754</v>
      </c>
      <c r="AB171" s="81">
        <v>1958</v>
      </c>
      <c r="AC171" s="81">
        <v>0</v>
      </c>
      <c r="AD171" s="81">
        <v>0.32320057799247548</v>
      </c>
      <c r="AE171" s="82"/>
      <c r="AF171" s="81">
        <v>606106.73783745093</v>
      </c>
      <c r="AG171" s="81">
        <v>258046.00949256716</v>
      </c>
      <c r="AH171" s="81">
        <v>0</v>
      </c>
      <c r="AI171" s="81">
        <v>2220997.4310454284</v>
      </c>
      <c r="AJ171" s="81">
        <v>4188437.1282622493</v>
      </c>
      <c r="AK171" s="81">
        <v>0</v>
      </c>
      <c r="AL171" s="81">
        <v>0</v>
      </c>
      <c r="AM171" s="81">
        <v>268804.14118509355</v>
      </c>
      <c r="AN171" s="81">
        <v>0</v>
      </c>
      <c r="AO171" s="81">
        <v>0</v>
      </c>
      <c r="AP171" s="82"/>
      <c r="AQ171" s="81">
        <v>37</v>
      </c>
      <c r="AR171" s="81">
        <v>22</v>
      </c>
      <c r="AS171" s="81">
        <v>0</v>
      </c>
      <c r="AT171" s="81">
        <v>0</v>
      </c>
      <c r="AU171" s="81">
        <v>0</v>
      </c>
      <c r="AV171" s="81">
        <v>0</v>
      </c>
      <c r="AW171" s="81" t="s">
        <v>564</v>
      </c>
      <c r="AX171" s="82"/>
      <c r="AY171" s="81">
        <v>181.2</v>
      </c>
      <c r="AZ171" s="81">
        <v>725.8</v>
      </c>
      <c r="BA171" s="81">
        <v>0</v>
      </c>
      <c r="BB171" s="81">
        <v>0</v>
      </c>
      <c r="BC171" s="81">
        <v>0</v>
      </c>
      <c r="BD171" s="81">
        <v>0</v>
      </c>
      <c r="BE171" s="81" t="s">
        <v>564</v>
      </c>
      <c r="BF171" s="82"/>
      <c r="BG171" s="81">
        <v>0</v>
      </c>
      <c r="BH171" s="81">
        <v>0</v>
      </c>
      <c r="BI171" s="81">
        <v>0</v>
      </c>
      <c r="BJ171" s="81">
        <v>0</v>
      </c>
      <c r="BK171" s="81">
        <v>0</v>
      </c>
      <c r="BL171" s="81">
        <v>0</v>
      </c>
      <c r="BM171" s="82"/>
      <c r="BN171" s="81">
        <v>0</v>
      </c>
      <c r="BO171" s="81">
        <v>0</v>
      </c>
      <c r="BP171" s="81">
        <v>0</v>
      </c>
      <c r="BQ171" s="81">
        <v>0</v>
      </c>
      <c r="BR171" s="81">
        <v>0</v>
      </c>
      <c r="BS171" s="81">
        <v>0</v>
      </c>
      <c r="BT171"/>
      <c r="BU171" s="80">
        <v>0</v>
      </c>
      <c r="BV171" s="80">
        <v>0</v>
      </c>
      <c r="BW171" s="80">
        <v>0</v>
      </c>
      <c r="BX171" s="80">
        <v>0</v>
      </c>
      <c r="BY171" s="80">
        <v>0</v>
      </c>
      <c r="BZ171" s="80">
        <v>0</v>
      </c>
      <c r="CA171" s="80">
        <v>0</v>
      </c>
      <c r="CB171" s="80">
        <v>0</v>
      </c>
      <c r="CC171" s="80">
        <v>0</v>
      </c>
    </row>
    <row r="172" spans="1:81">
      <c r="A172" s="80" t="s">
        <v>1996</v>
      </c>
      <c r="B172" s="80">
        <v>250</v>
      </c>
      <c r="C172" s="80">
        <v>12</v>
      </c>
      <c r="D172" s="80">
        <v>15</v>
      </c>
      <c r="E172" s="80">
        <v>2015</v>
      </c>
      <c r="F172" s="80" t="s">
        <v>91</v>
      </c>
      <c r="G172" s="80" t="s">
        <v>1984</v>
      </c>
      <c r="H172" s="80" t="s">
        <v>1985</v>
      </c>
      <c r="I172" s="177"/>
      <c r="J172" s="81">
        <v>0.31708607027083152</v>
      </c>
      <c r="K172" s="81">
        <v>0.291356900059697</v>
      </c>
      <c r="L172" s="81">
        <v>0</v>
      </c>
      <c r="M172" s="81">
        <v>1.9044182710066888</v>
      </c>
      <c r="N172" s="81">
        <v>2.8181918992068042</v>
      </c>
      <c r="O172" s="81">
        <v>2.210011703748243</v>
      </c>
      <c r="P172" s="81">
        <v>3.6734912876735364</v>
      </c>
      <c r="Q172" s="81">
        <v>0.13826721408722725</v>
      </c>
      <c r="R172" s="81">
        <v>0</v>
      </c>
      <c r="S172" s="81">
        <v>0.41573372017491611</v>
      </c>
      <c r="T172" s="82"/>
      <c r="U172" s="81">
        <v>67175</v>
      </c>
      <c r="V172" s="81">
        <v>129</v>
      </c>
      <c r="W172" s="81">
        <v>0</v>
      </c>
      <c r="X172" s="81">
        <v>367</v>
      </c>
      <c r="Y172" s="81">
        <v>744</v>
      </c>
      <c r="Z172" s="81">
        <v>1284</v>
      </c>
      <c r="AA172" s="81">
        <v>731</v>
      </c>
      <c r="AB172" s="81">
        <v>1903</v>
      </c>
      <c r="AC172" s="81">
        <v>0</v>
      </c>
      <c r="AD172" s="81">
        <v>0.41573372017491611</v>
      </c>
      <c r="AE172" s="82"/>
      <c r="AF172" s="81">
        <v>456245.04054268496</v>
      </c>
      <c r="AG172" s="81">
        <v>224000.82616637094</v>
      </c>
      <c r="AH172" s="81">
        <v>0</v>
      </c>
      <c r="AI172" s="81">
        <v>2383307.9519167482</v>
      </c>
      <c r="AJ172" s="81">
        <v>3532694.2053153408</v>
      </c>
      <c r="AK172" s="81">
        <v>0</v>
      </c>
      <c r="AL172" s="81">
        <v>0</v>
      </c>
      <c r="AM172" s="81">
        <v>260798.16721523827</v>
      </c>
      <c r="AN172" s="81">
        <v>0</v>
      </c>
      <c r="AO172" s="81">
        <v>0</v>
      </c>
      <c r="AP172" s="82"/>
      <c r="AQ172" s="81">
        <v>39</v>
      </c>
      <c r="AR172" s="81">
        <v>30</v>
      </c>
      <c r="AS172" s="81">
        <v>0</v>
      </c>
      <c r="AT172" s="81">
        <v>0</v>
      </c>
      <c r="AU172" s="81">
        <v>0</v>
      </c>
      <c r="AV172" s="81">
        <v>0</v>
      </c>
      <c r="AW172" s="81" t="s">
        <v>564</v>
      </c>
      <c r="AX172" s="82"/>
      <c r="AY172" s="81">
        <v>197.5</v>
      </c>
      <c r="AZ172" s="81">
        <v>1048.0999999999999</v>
      </c>
      <c r="BA172" s="81">
        <v>0</v>
      </c>
      <c r="BB172" s="81">
        <v>0</v>
      </c>
      <c r="BC172" s="81">
        <v>0</v>
      </c>
      <c r="BD172" s="81">
        <v>0</v>
      </c>
      <c r="BE172" s="81" t="s">
        <v>564</v>
      </c>
      <c r="BF172" s="82"/>
      <c r="BG172" s="81">
        <v>0</v>
      </c>
      <c r="BH172" s="81">
        <v>0</v>
      </c>
      <c r="BI172" s="81">
        <v>0</v>
      </c>
      <c r="BJ172" s="81">
        <v>0</v>
      </c>
      <c r="BK172" s="81">
        <v>0</v>
      </c>
      <c r="BL172" s="81">
        <v>0</v>
      </c>
      <c r="BM172" s="82"/>
      <c r="BN172" s="81">
        <v>0</v>
      </c>
      <c r="BO172" s="81">
        <v>0</v>
      </c>
      <c r="BP172" s="81">
        <v>0</v>
      </c>
      <c r="BQ172" s="81">
        <v>0</v>
      </c>
      <c r="BR172" s="81">
        <v>0</v>
      </c>
      <c r="BS172" s="81">
        <v>0</v>
      </c>
      <c r="BT172"/>
      <c r="BU172" s="80">
        <v>0</v>
      </c>
      <c r="BV172" s="80">
        <v>0</v>
      </c>
      <c r="BW172" s="80">
        <v>0</v>
      </c>
      <c r="BX172" s="80">
        <v>0</v>
      </c>
      <c r="BY172" s="80">
        <v>0</v>
      </c>
      <c r="BZ172" s="80">
        <v>0</v>
      </c>
      <c r="CA172" s="80">
        <v>0</v>
      </c>
      <c r="CB172" s="80">
        <v>0</v>
      </c>
      <c r="CC172" s="80">
        <v>0</v>
      </c>
    </row>
    <row r="173" spans="1:81">
      <c r="A173" s="80" t="s">
        <v>1997</v>
      </c>
      <c r="B173" s="80">
        <v>251</v>
      </c>
      <c r="C173" s="80">
        <v>13</v>
      </c>
      <c r="D173" s="80">
        <v>15</v>
      </c>
      <c r="E173" s="80">
        <v>2016</v>
      </c>
      <c r="F173" s="80" t="s">
        <v>92</v>
      </c>
      <c r="G173" s="80" t="s">
        <v>1984</v>
      </c>
      <c r="H173" s="80" t="s">
        <v>1985</v>
      </c>
      <c r="I173" s="177"/>
      <c r="J173" s="81">
        <v>0.35267914099047565</v>
      </c>
      <c r="K173" s="81">
        <v>0.29310771589486839</v>
      </c>
      <c r="L173" s="81">
        <v>0</v>
      </c>
      <c r="M173" s="81">
        <v>1.5395057562166632</v>
      </c>
      <c r="N173" s="81">
        <v>2.9640783572937353</v>
      </c>
      <c r="O173" s="81">
        <v>2.1185634595931369</v>
      </c>
      <c r="P173" s="81">
        <v>3.7509333330948746</v>
      </c>
      <c r="Q173" s="81">
        <v>0.13229378816549628</v>
      </c>
      <c r="R173" s="81">
        <v>0</v>
      </c>
      <c r="S173" s="81">
        <v>0.47714684682396269</v>
      </c>
      <c r="T173" s="82"/>
      <c r="U173" s="81">
        <v>74147</v>
      </c>
      <c r="V173" s="81">
        <v>129</v>
      </c>
      <c r="W173" s="81">
        <v>0</v>
      </c>
      <c r="X173" s="81">
        <v>367</v>
      </c>
      <c r="Y173" s="81">
        <v>735</v>
      </c>
      <c r="Z173" s="81">
        <v>1246</v>
      </c>
      <c r="AA173" s="81">
        <v>772</v>
      </c>
      <c r="AB173" s="81">
        <v>1873</v>
      </c>
      <c r="AC173" s="81">
        <v>0</v>
      </c>
      <c r="AD173" s="81">
        <v>0.47714684682396269</v>
      </c>
      <c r="AE173" s="82"/>
      <c r="AF173" s="81">
        <v>518055.11964898813</v>
      </c>
      <c r="AG173" s="81">
        <v>216598.2878627422</v>
      </c>
      <c r="AH173" s="81">
        <v>0</v>
      </c>
      <c r="AI173" s="81">
        <v>2318565.8473778549</v>
      </c>
      <c r="AJ173" s="81">
        <v>3653671.9249875699</v>
      </c>
      <c r="AK173" s="81">
        <v>0</v>
      </c>
      <c r="AL173" s="81">
        <v>0</v>
      </c>
      <c r="AM173" s="81">
        <v>256886.21351283079</v>
      </c>
      <c r="AN173" s="81">
        <v>0</v>
      </c>
      <c r="AO173" s="81">
        <v>0</v>
      </c>
      <c r="AP173" s="82"/>
      <c r="AQ173" s="81">
        <v>41</v>
      </c>
      <c r="AR173" s="81">
        <v>31</v>
      </c>
      <c r="AS173" s="81">
        <v>0</v>
      </c>
      <c r="AT173" s="81">
        <v>1</v>
      </c>
      <c r="AU173" s="81">
        <v>0</v>
      </c>
      <c r="AV173" s="81">
        <v>0</v>
      </c>
      <c r="AW173" s="81" t="s">
        <v>564</v>
      </c>
      <c r="AX173" s="82"/>
      <c r="AY173" s="81">
        <v>207.5</v>
      </c>
      <c r="AZ173" s="81">
        <v>1097.5999999999999</v>
      </c>
      <c r="BA173" s="81">
        <v>0</v>
      </c>
      <c r="BB173" s="81">
        <v>21220</v>
      </c>
      <c r="BC173" s="81">
        <v>0</v>
      </c>
      <c r="BD173" s="81">
        <v>0</v>
      </c>
      <c r="BE173" s="81" t="s">
        <v>564</v>
      </c>
      <c r="BF173" s="82"/>
      <c r="BG173" s="81">
        <v>0</v>
      </c>
      <c r="BH173" s="81">
        <v>0</v>
      </c>
      <c r="BI173" s="81">
        <v>0</v>
      </c>
      <c r="BJ173" s="81">
        <v>0</v>
      </c>
      <c r="BK173" s="81">
        <v>0</v>
      </c>
      <c r="BL173" s="81">
        <v>0</v>
      </c>
      <c r="BM173" s="82"/>
      <c r="BN173" s="81">
        <v>0</v>
      </c>
      <c r="BO173" s="81">
        <v>0</v>
      </c>
      <c r="BP173" s="81">
        <v>0</v>
      </c>
      <c r="BQ173" s="81">
        <v>0</v>
      </c>
      <c r="BR173" s="81">
        <v>0</v>
      </c>
      <c r="BS173" s="81">
        <v>0</v>
      </c>
      <c r="BT173"/>
      <c r="BU173" s="80">
        <v>0</v>
      </c>
      <c r="BV173" s="80">
        <v>0</v>
      </c>
      <c r="BW173" s="80">
        <v>0</v>
      </c>
      <c r="BX173" s="80">
        <v>0</v>
      </c>
      <c r="BY173" s="80">
        <v>0</v>
      </c>
      <c r="BZ173" s="80">
        <v>0</v>
      </c>
      <c r="CA173" s="80">
        <v>0</v>
      </c>
      <c r="CB173" s="80">
        <v>0</v>
      </c>
      <c r="CC173" s="80">
        <v>0</v>
      </c>
    </row>
    <row r="174" spans="1:81">
      <c r="A174" s="80" t="s">
        <v>1998</v>
      </c>
      <c r="B174" s="80">
        <v>252</v>
      </c>
      <c r="C174" s="80">
        <v>14</v>
      </c>
      <c r="D174" s="80">
        <v>15</v>
      </c>
      <c r="E174" s="80">
        <v>2017</v>
      </c>
      <c r="F174" s="80" t="s">
        <v>71</v>
      </c>
      <c r="G174" s="80" t="s">
        <v>1984</v>
      </c>
      <c r="H174" s="80" t="s">
        <v>1985</v>
      </c>
      <c r="I174" s="177"/>
      <c r="J174" s="81">
        <v>0.31166895296891106</v>
      </c>
      <c r="K174" s="81">
        <v>0.28905638056807076</v>
      </c>
      <c r="L174" s="81">
        <v>0</v>
      </c>
      <c r="M174" s="81">
        <v>1.4625268868745074</v>
      </c>
      <c r="N174" s="81">
        <v>3.020566023479446</v>
      </c>
      <c r="O174" s="81">
        <v>2.0522151590801805</v>
      </c>
      <c r="P174" s="81">
        <v>3.6885489605148449</v>
      </c>
      <c r="Q174" s="81">
        <v>0.12444380045284935</v>
      </c>
      <c r="R174" s="81">
        <v>0</v>
      </c>
      <c r="S174" s="81">
        <v>0.40927440998852921</v>
      </c>
      <c r="T174" s="82"/>
      <c r="U174" s="81">
        <v>69563</v>
      </c>
      <c r="V174" s="81">
        <v>129</v>
      </c>
      <c r="W174" s="81">
        <v>0</v>
      </c>
      <c r="X174" s="81">
        <v>367</v>
      </c>
      <c r="Y174" s="81">
        <v>727</v>
      </c>
      <c r="Z174" s="81">
        <v>1227</v>
      </c>
      <c r="AA174" s="81">
        <v>764</v>
      </c>
      <c r="AB174" s="81">
        <v>1822</v>
      </c>
      <c r="AC174" s="81">
        <v>0</v>
      </c>
      <c r="AD174" s="81">
        <v>0.40927440998852921</v>
      </c>
      <c r="AE174" s="82"/>
      <c r="AF174" s="81">
        <v>464054.69487572659</v>
      </c>
      <c r="AG174" s="81">
        <v>216017.5898250716</v>
      </c>
      <c r="AH174" s="81">
        <v>0</v>
      </c>
      <c r="AI174" s="81">
        <v>2296506.3349734731</v>
      </c>
      <c r="AJ174" s="81">
        <v>3567519.1169840042</v>
      </c>
      <c r="AK174" s="81">
        <v>0</v>
      </c>
      <c r="AL174" s="81">
        <v>0</v>
      </c>
      <c r="AM174" s="81">
        <v>250282.4593236318</v>
      </c>
      <c r="AN174" s="81">
        <v>0</v>
      </c>
      <c r="AO174" s="81">
        <v>0</v>
      </c>
      <c r="AP174" s="82"/>
      <c r="AQ174" s="81">
        <v>42</v>
      </c>
      <c r="AR174" s="81">
        <v>43</v>
      </c>
      <c r="AS174" s="81">
        <v>0</v>
      </c>
      <c r="AT174" s="81">
        <v>1</v>
      </c>
      <c r="AU174" s="81">
        <v>0</v>
      </c>
      <c r="AV174" s="81">
        <v>0</v>
      </c>
      <c r="AW174" s="81" t="s">
        <v>564</v>
      </c>
      <c r="AX174" s="82"/>
      <c r="AY174" s="81">
        <v>217</v>
      </c>
      <c r="AZ174" s="81">
        <v>1691.6</v>
      </c>
      <c r="BA174" s="81">
        <v>0</v>
      </c>
      <c r="BB174" s="81">
        <v>21220</v>
      </c>
      <c r="BC174" s="81">
        <v>0</v>
      </c>
      <c r="BD174" s="81">
        <v>0</v>
      </c>
      <c r="BE174" s="81" t="s">
        <v>564</v>
      </c>
      <c r="BF174" s="82"/>
      <c r="BG174" s="81">
        <v>0</v>
      </c>
      <c r="BH174" s="81">
        <v>0</v>
      </c>
      <c r="BI174" s="81">
        <v>0</v>
      </c>
      <c r="BJ174" s="81">
        <v>0</v>
      </c>
      <c r="BK174" s="81">
        <v>0</v>
      </c>
      <c r="BL174" s="81">
        <v>0</v>
      </c>
      <c r="BM174" s="82"/>
      <c r="BN174" s="81">
        <v>0</v>
      </c>
      <c r="BO174" s="81">
        <v>0</v>
      </c>
      <c r="BP174" s="81">
        <v>0</v>
      </c>
      <c r="BQ174" s="81">
        <v>0</v>
      </c>
      <c r="BR174" s="81">
        <v>0</v>
      </c>
      <c r="BS174" s="81">
        <v>0</v>
      </c>
      <c r="BT174"/>
      <c r="BU174" s="80">
        <v>0</v>
      </c>
      <c r="BV174" s="80">
        <v>0</v>
      </c>
      <c r="BW174" s="80">
        <v>0</v>
      </c>
      <c r="BX174" s="80">
        <v>0</v>
      </c>
      <c r="BY174" s="80">
        <v>0</v>
      </c>
      <c r="BZ174" s="80">
        <v>0</v>
      </c>
      <c r="CA174" s="80">
        <v>0</v>
      </c>
      <c r="CB174" s="80">
        <v>0</v>
      </c>
      <c r="CC174" s="80">
        <v>0</v>
      </c>
    </row>
    <row r="175" spans="1:81">
      <c r="A175" s="80" t="s">
        <v>1999</v>
      </c>
      <c r="B175" s="80">
        <v>253</v>
      </c>
      <c r="C175" s="80">
        <v>15</v>
      </c>
      <c r="D175" s="80">
        <v>15</v>
      </c>
      <c r="E175" s="80">
        <v>2018</v>
      </c>
      <c r="F175" s="80" t="s">
        <v>93</v>
      </c>
      <c r="G175" s="80" t="s">
        <v>1984</v>
      </c>
      <c r="H175" s="80" t="s">
        <v>1985</v>
      </c>
      <c r="I175" s="177"/>
      <c r="J175" s="81">
        <v>0.3408022911357978</v>
      </c>
      <c r="K175" s="81">
        <v>0.27123795574455362</v>
      </c>
      <c r="L175" s="81">
        <v>0</v>
      </c>
      <c r="M175" s="81">
        <v>1.4233569463910243</v>
      </c>
      <c r="N175" s="81">
        <v>2.9034213191141256</v>
      </c>
      <c r="O175" s="81">
        <v>1.9857594158536258</v>
      </c>
      <c r="P175" s="81">
        <v>3.5801339911333088</v>
      </c>
      <c r="Q175" s="81">
        <v>0.11116775626321339</v>
      </c>
      <c r="R175" s="81">
        <v>0</v>
      </c>
      <c r="S175" s="81">
        <v>0.48384953845337991</v>
      </c>
      <c r="T175" s="82"/>
      <c r="U175" s="81">
        <v>81777</v>
      </c>
      <c r="V175" s="81">
        <v>129</v>
      </c>
      <c r="W175" s="81">
        <v>0</v>
      </c>
      <c r="X175" s="81">
        <v>367</v>
      </c>
      <c r="Y175" s="81">
        <v>721</v>
      </c>
      <c r="Z175" s="81">
        <v>1210</v>
      </c>
      <c r="AA175" s="81">
        <v>749</v>
      </c>
      <c r="AB175" s="81">
        <v>1754</v>
      </c>
      <c r="AC175" s="81">
        <v>0</v>
      </c>
      <c r="AD175" s="81">
        <v>0.48384953845337991</v>
      </c>
      <c r="AE175" s="82"/>
      <c r="AF175" s="81">
        <v>521625.37810450251</v>
      </c>
      <c r="AG175" s="81">
        <v>191887.12450170849</v>
      </c>
      <c r="AH175" s="81">
        <v>0</v>
      </c>
      <c r="AI175" s="81">
        <v>2193577.267969185</v>
      </c>
      <c r="AJ175" s="81">
        <v>3529927.3461150141</v>
      </c>
      <c r="AK175" s="81">
        <v>0</v>
      </c>
      <c r="AL175" s="81">
        <v>0</v>
      </c>
      <c r="AM175" s="81">
        <v>241440.04818823209</v>
      </c>
      <c r="AN175" s="81">
        <v>0</v>
      </c>
      <c r="AO175" s="81">
        <v>0</v>
      </c>
      <c r="AP175" s="82"/>
      <c r="AQ175" s="81">
        <v>43</v>
      </c>
      <c r="AR175" s="81">
        <v>44</v>
      </c>
      <c r="AS175" s="81">
        <v>0</v>
      </c>
      <c r="AT175" s="81">
        <v>1</v>
      </c>
      <c r="AU175" s="81">
        <v>0</v>
      </c>
      <c r="AV175" s="81">
        <v>0</v>
      </c>
      <c r="AW175" s="81" t="s">
        <v>564</v>
      </c>
      <c r="AX175" s="82"/>
      <c r="AY175" s="81">
        <v>221</v>
      </c>
      <c r="AZ175" s="81">
        <v>1741</v>
      </c>
      <c r="BA175" s="81">
        <v>0</v>
      </c>
      <c r="BB175" s="81">
        <v>6180</v>
      </c>
      <c r="BC175" s="81">
        <v>0</v>
      </c>
      <c r="BD175" s="81">
        <v>0</v>
      </c>
      <c r="BE175" s="81" t="s">
        <v>564</v>
      </c>
      <c r="BF175" s="82"/>
      <c r="BG175" s="81">
        <v>0</v>
      </c>
      <c r="BH175" s="81">
        <v>0</v>
      </c>
      <c r="BI175" s="81">
        <v>0</v>
      </c>
      <c r="BJ175" s="81">
        <v>0</v>
      </c>
      <c r="BK175" s="81">
        <v>0</v>
      </c>
      <c r="BL175" s="81">
        <v>0</v>
      </c>
      <c r="BM175" s="82"/>
      <c r="BN175" s="81">
        <v>0</v>
      </c>
      <c r="BO175" s="81">
        <v>0</v>
      </c>
      <c r="BP175" s="81">
        <v>0</v>
      </c>
      <c r="BQ175" s="81">
        <v>0</v>
      </c>
      <c r="BR175" s="81">
        <v>0</v>
      </c>
      <c r="BS175" s="81">
        <v>0</v>
      </c>
      <c r="BT175"/>
      <c r="BU175" s="80">
        <v>0</v>
      </c>
      <c r="BV175" s="80">
        <v>0</v>
      </c>
      <c r="BW175" s="80">
        <v>0</v>
      </c>
      <c r="BX175" s="80">
        <v>0</v>
      </c>
      <c r="BY175" s="80">
        <v>0</v>
      </c>
      <c r="BZ175" s="80">
        <v>0</v>
      </c>
      <c r="CA175" s="80">
        <v>0</v>
      </c>
      <c r="CB175" s="80">
        <v>0</v>
      </c>
      <c r="CC175" s="80">
        <v>0</v>
      </c>
    </row>
    <row r="176" spans="1:81">
      <c r="A176" s="80" t="s">
        <v>2000</v>
      </c>
      <c r="B176" s="80">
        <v>254</v>
      </c>
      <c r="C176" s="80">
        <v>16</v>
      </c>
      <c r="D176" s="80">
        <v>15</v>
      </c>
      <c r="E176" s="80">
        <v>2019</v>
      </c>
      <c r="F176" s="80" t="s">
        <v>73</v>
      </c>
      <c r="G176" s="80" t="s">
        <v>1984</v>
      </c>
      <c r="H176" s="80" t="s">
        <v>1985</v>
      </c>
      <c r="I176" s="177"/>
      <c r="J176" s="81">
        <v>0.26316332296595674</v>
      </c>
      <c r="K176" s="81">
        <v>0.24620777591177764</v>
      </c>
      <c r="L176" s="81">
        <v>0</v>
      </c>
      <c r="M176" s="81">
        <v>1.3630155999291633</v>
      </c>
      <c r="N176" s="81">
        <v>2.573447428938656</v>
      </c>
      <c r="O176" s="81">
        <v>1.8991531404116113</v>
      </c>
      <c r="P176" s="81">
        <v>3.4771012766435945</v>
      </c>
      <c r="Q176" s="81">
        <v>0.10737329446217747</v>
      </c>
      <c r="R176" s="81">
        <v>0</v>
      </c>
      <c r="S176" s="81">
        <v>0.47526038884843297</v>
      </c>
      <c r="T176" s="82"/>
      <c r="U176" s="81">
        <v>64010</v>
      </c>
      <c r="V176" s="81">
        <v>129</v>
      </c>
      <c r="W176" s="81">
        <v>0</v>
      </c>
      <c r="X176" s="81">
        <v>367</v>
      </c>
      <c r="Y176" s="81">
        <v>720</v>
      </c>
      <c r="Z176" s="81">
        <v>1189</v>
      </c>
      <c r="AA176" s="81">
        <v>722</v>
      </c>
      <c r="AB176" s="81">
        <v>1740</v>
      </c>
      <c r="AC176" s="81">
        <v>0</v>
      </c>
      <c r="AD176" s="81">
        <v>0.47526038884843302</v>
      </c>
      <c r="AE176" s="82"/>
      <c r="AF176" s="81">
        <v>427463.56178114039</v>
      </c>
      <c r="AG176" s="81">
        <v>185797.56615659629</v>
      </c>
      <c r="AH176" s="81">
        <v>0</v>
      </c>
      <c r="AI176" s="81">
        <v>2247867.4751175982</v>
      </c>
      <c r="AJ176" s="81">
        <v>3251100.2059929147</v>
      </c>
      <c r="AK176" s="81">
        <v>0</v>
      </c>
      <c r="AL176" s="81">
        <v>0</v>
      </c>
      <c r="AM176" s="81">
        <v>236974.90128701302</v>
      </c>
      <c r="AN176" s="81">
        <v>0</v>
      </c>
      <c r="AO176" s="81">
        <v>0</v>
      </c>
      <c r="AP176" s="82"/>
      <c r="AQ176" s="81">
        <v>44</v>
      </c>
      <c r="AR176" s="81">
        <v>53</v>
      </c>
      <c r="AS176" s="81">
        <v>0</v>
      </c>
      <c r="AT176" s="81">
        <v>1</v>
      </c>
      <c r="AU176" s="81">
        <v>0</v>
      </c>
      <c r="AV176" s="81">
        <v>0</v>
      </c>
      <c r="AW176" s="81" t="s">
        <v>564</v>
      </c>
      <c r="AX176" s="82"/>
      <c r="AY176" s="81">
        <v>224.9</v>
      </c>
      <c r="AZ176" s="81">
        <v>2186.6</v>
      </c>
      <c r="BA176" s="81">
        <v>0</v>
      </c>
      <c r="BB176" s="81">
        <v>21220</v>
      </c>
      <c r="BC176" s="81">
        <v>0</v>
      </c>
      <c r="BD176" s="81">
        <v>0</v>
      </c>
      <c r="BE176" s="81" t="s">
        <v>564</v>
      </c>
      <c r="BF176" s="82"/>
      <c r="BG176" s="81">
        <v>0</v>
      </c>
      <c r="BH176" s="81">
        <v>0</v>
      </c>
      <c r="BI176" s="81">
        <v>0</v>
      </c>
      <c r="BJ176" s="81">
        <v>0</v>
      </c>
      <c r="BK176" s="81">
        <v>0</v>
      </c>
      <c r="BL176" s="81">
        <v>0</v>
      </c>
      <c r="BM176" s="82"/>
      <c r="BN176" s="81">
        <v>0</v>
      </c>
      <c r="BO176" s="81">
        <v>0</v>
      </c>
      <c r="BP176" s="81">
        <v>0</v>
      </c>
      <c r="BQ176" s="81">
        <v>0</v>
      </c>
      <c r="BR176" s="81">
        <v>0</v>
      </c>
      <c r="BS176" s="81">
        <v>0</v>
      </c>
      <c r="BT176"/>
      <c r="BU176" s="80">
        <v>0</v>
      </c>
      <c r="BV176" s="80">
        <v>0</v>
      </c>
      <c r="BW176" s="80">
        <v>0</v>
      </c>
      <c r="BX176" s="80">
        <v>0</v>
      </c>
      <c r="BY176" s="80">
        <v>0</v>
      </c>
      <c r="BZ176" s="80">
        <v>0</v>
      </c>
      <c r="CA176" s="80">
        <v>0</v>
      </c>
      <c r="CB176" s="80">
        <v>0</v>
      </c>
      <c r="CC176" s="80">
        <v>0</v>
      </c>
    </row>
    <row r="177" spans="1:81">
      <c r="A177" s="80" t="s">
        <v>2001</v>
      </c>
      <c r="B177" s="80">
        <v>255</v>
      </c>
      <c r="C177" s="80">
        <v>17</v>
      </c>
      <c r="D177" s="80">
        <v>15</v>
      </c>
      <c r="E177" s="80">
        <v>2020</v>
      </c>
      <c r="F177" s="80" t="s">
        <v>218</v>
      </c>
      <c r="G177" s="80" t="s">
        <v>1984</v>
      </c>
      <c r="H177" s="80" t="s">
        <v>1985</v>
      </c>
      <c r="I177" s="177"/>
      <c r="J177" s="81">
        <v>0.19725851991532689</v>
      </c>
      <c r="K177" s="81">
        <v>0.21596195336761989</v>
      </c>
      <c r="L177" s="81">
        <v>0.24464201286544715</v>
      </c>
      <c r="M177" s="81">
        <v>1.0595930736770789</v>
      </c>
      <c r="N177" s="81">
        <v>2.5053667831300825</v>
      </c>
      <c r="O177" s="81">
        <v>1.686317826137359</v>
      </c>
      <c r="P177" s="81">
        <v>3.3731979667430063</v>
      </c>
      <c r="Q177" s="81">
        <v>0.10165250689398944</v>
      </c>
      <c r="R177" s="81">
        <v>0</v>
      </c>
      <c r="S177" s="81">
        <v>0.40070072907646842</v>
      </c>
      <c r="T177" s="82"/>
      <c r="U177" s="81">
        <v>48815</v>
      </c>
      <c r="V177" s="81">
        <v>99</v>
      </c>
      <c r="W177" s="81">
        <v>11</v>
      </c>
      <c r="X177" s="81">
        <v>317</v>
      </c>
      <c r="Y177" s="81">
        <v>715</v>
      </c>
      <c r="Z177" s="81">
        <v>1205</v>
      </c>
      <c r="AA177" s="81">
        <v>761</v>
      </c>
      <c r="AB177" s="81">
        <v>1724</v>
      </c>
      <c r="AC177" s="81">
        <v>0</v>
      </c>
      <c r="AD177" s="81">
        <v>0.40070072907646842</v>
      </c>
      <c r="AE177" s="82"/>
      <c r="AF177" s="81">
        <v>329090.51141113992</v>
      </c>
      <c r="AG177" s="81">
        <v>155725.72444256401</v>
      </c>
      <c r="AH177" s="81">
        <v>62949.350326977583</v>
      </c>
      <c r="AI177" s="81">
        <v>1831711.3755921121</v>
      </c>
      <c r="AJ177" s="81">
        <v>3262372.0549420468</v>
      </c>
      <c r="AK177" s="81"/>
      <c r="AL177" s="81"/>
      <c r="AM177" s="81">
        <v>225001.1540394967</v>
      </c>
      <c r="AN177" s="81"/>
      <c r="AO177" s="81"/>
      <c r="AP177" s="82"/>
      <c r="AQ177" s="81">
        <v>44</v>
      </c>
      <c r="AR177" s="81">
        <v>54</v>
      </c>
      <c r="AS177" s="81">
        <v>0</v>
      </c>
      <c r="AT177" s="81">
        <v>1</v>
      </c>
      <c r="AU177" s="81">
        <v>0</v>
      </c>
      <c r="AV177" s="81">
        <v>0</v>
      </c>
      <c r="AW177" s="81">
        <v>0</v>
      </c>
      <c r="AX177" s="82"/>
      <c r="AY177" s="81">
        <v>224.9</v>
      </c>
      <c r="AZ177" s="81">
        <v>2202.1</v>
      </c>
      <c r="BA177" s="81">
        <v>0</v>
      </c>
      <c r="BB177" s="81">
        <v>21220</v>
      </c>
      <c r="BC177" s="81">
        <v>0</v>
      </c>
      <c r="BD177" s="81">
        <v>0</v>
      </c>
      <c r="BE177" s="81">
        <v>0</v>
      </c>
      <c r="BF177" s="82"/>
      <c r="BG177" s="81">
        <v>0</v>
      </c>
      <c r="BH177" s="81">
        <v>0</v>
      </c>
      <c r="BI177" s="81">
        <v>0</v>
      </c>
      <c r="BJ177" s="81">
        <v>0</v>
      </c>
      <c r="BK177" s="81">
        <v>0</v>
      </c>
      <c r="BL177" s="81">
        <v>0</v>
      </c>
      <c r="BM177" s="82"/>
      <c r="BN177" s="81">
        <v>0</v>
      </c>
      <c r="BO177" s="81">
        <v>0</v>
      </c>
      <c r="BP177" s="81">
        <v>0</v>
      </c>
      <c r="BQ177" s="81">
        <v>0</v>
      </c>
      <c r="BR177" s="81">
        <v>0</v>
      </c>
      <c r="BS177" s="81">
        <v>0</v>
      </c>
      <c r="BT177"/>
      <c r="BU177" s="80">
        <v>0</v>
      </c>
      <c r="BV177" s="80">
        <v>0</v>
      </c>
      <c r="BW177" s="80">
        <v>0</v>
      </c>
      <c r="BX177" s="80">
        <v>0</v>
      </c>
      <c r="BY177" s="80">
        <v>0</v>
      </c>
      <c r="BZ177" s="80">
        <v>0</v>
      </c>
      <c r="CA177" s="80">
        <v>0</v>
      </c>
      <c r="CB177" s="80">
        <v>0</v>
      </c>
      <c r="CC177" s="80">
        <v>0</v>
      </c>
    </row>
    <row r="178" spans="1:81">
      <c r="A178" s="80" t="s">
        <v>2002</v>
      </c>
      <c r="B178" s="80">
        <v>255</v>
      </c>
      <c r="C178" s="80">
        <v>18</v>
      </c>
      <c r="D178" s="80">
        <v>15</v>
      </c>
      <c r="E178" s="80">
        <v>2021</v>
      </c>
      <c r="F178" s="80" t="s">
        <v>75</v>
      </c>
      <c r="G178" s="174" t="s">
        <v>1984</v>
      </c>
      <c r="H178" s="80" t="s">
        <v>1985</v>
      </c>
      <c r="I178" s="177"/>
      <c r="J178" s="81">
        <v>0.36683190141741467</v>
      </c>
      <c r="K178" s="81">
        <v>0.2315789767392181</v>
      </c>
      <c r="L178" s="81">
        <v>0.32095099708954933</v>
      </c>
      <c r="M178" s="81">
        <v>1.3161984757686092</v>
      </c>
      <c r="N178" s="81">
        <v>2.6611585187987963</v>
      </c>
      <c r="O178" s="81">
        <v>1.6417794181225438</v>
      </c>
      <c r="P178" s="81">
        <v>3.3998783500119005</v>
      </c>
      <c r="Q178" s="81">
        <v>0.10173867464506275</v>
      </c>
      <c r="R178" s="81">
        <v>0</v>
      </c>
      <c r="S178" s="81">
        <v>0.40965814996782668</v>
      </c>
      <c r="T178" s="82"/>
      <c r="U178" s="81">
        <v>96017</v>
      </c>
      <c r="V178" s="81">
        <v>99</v>
      </c>
      <c r="W178" s="81">
        <v>11</v>
      </c>
      <c r="X178" s="81">
        <v>317</v>
      </c>
      <c r="Y178" s="81">
        <v>714</v>
      </c>
      <c r="Z178" s="81">
        <v>1208</v>
      </c>
      <c r="AA178" s="81">
        <v>748</v>
      </c>
      <c r="AB178" s="81">
        <v>1705</v>
      </c>
      <c r="AC178" s="81">
        <v>0</v>
      </c>
      <c r="AD178" s="81">
        <v>0.40965814996782668</v>
      </c>
      <c r="AE178" s="82"/>
      <c r="AF178" s="81">
        <v>579390.78998703498</v>
      </c>
      <c r="AG178" s="81">
        <v>160365.27619700046</v>
      </c>
      <c r="AH178" s="81">
        <v>75404.628071212413</v>
      </c>
      <c r="AI178" s="81">
        <v>2135492.2932755225</v>
      </c>
      <c r="AJ178" s="81">
        <v>3302884.5623076009</v>
      </c>
      <c r="AK178" s="81">
        <v>0</v>
      </c>
      <c r="AL178" s="81">
        <v>0</v>
      </c>
      <c r="AM178" s="81">
        <v>223804.92871230398</v>
      </c>
      <c r="AN178" s="81">
        <v>0</v>
      </c>
      <c r="AO178" s="81">
        <v>0</v>
      </c>
      <c r="AP178" s="82"/>
      <c r="AQ178" s="81">
        <v>45</v>
      </c>
      <c r="AR178" s="81">
        <v>55</v>
      </c>
      <c r="AS178" s="81">
        <v>0</v>
      </c>
      <c r="AT178" s="81">
        <v>1</v>
      </c>
      <c r="AU178" s="81">
        <v>0</v>
      </c>
      <c r="AV178" s="81">
        <v>0</v>
      </c>
      <c r="AW178" s="81"/>
      <c r="AX178" s="82"/>
      <c r="AY178" s="81">
        <v>230.4</v>
      </c>
      <c r="AZ178" s="81">
        <v>2251.6</v>
      </c>
      <c r="BA178" s="81">
        <v>0</v>
      </c>
      <c r="BB178" s="81">
        <v>21220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2003</v>
      </c>
      <c r="B179" s="80">
        <v>255</v>
      </c>
      <c r="C179" s="80">
        <v>19</v>
      </c>
      <c r="D179" s="80">
        <v>15</v>
      </c>
      <c r="E179" s="80">
        <v>2022</v>
      </c>
      <c r="F179" s="80" t="s">
        <v>568</v>
      </c>
      <c r="G179" s="174" t="s">
        <v>1984</v>
      </c>
      <c r="H179" s="80" t="s">
        <v>1985</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45</v>
      </c>
      <c r="AR179" s="81">
        <v>55</v>
      </c>
      <c r="AS179" s="81">
        <v>0</v>
      </c>
      <c r="AT179" s="81">
        <v>1</v>
      </c>
      <c r="AU179" s="81">
        <v>0</v>
      </c>
      <c r="AV179" s="81">
        <v>0</v>
      </c>
      <c r="AW179" s="81"/>
      <c r="AX179" s="82"/>
      <c r="AY179" s="81">
        <v>230.4</v>
      </c>
      <c r="AZ179" s="81">
        <v>2251.6</v>
      </c>
      <c r="BA179" s="81">
        <v>0</v>
      </c>
      <c r="BB179" s="81">
        <v>21220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2004</v>
      </c>
      <c r="B180" s="80">
        <v>86</v>
      </c>
      <c r="C180" s="80">
        <v>1</v>
      </c>
      <c r="D180" s="80">
        <v>6</v>
      </c>
      <c r="E180" s="80">
        <v>1990</v>
      </c>
      <c r="F180" s="80" t="s">
        <v>562</v>
      </c>
      <c r="G180" s="80" t="s">
        <v>1661</v>
      </c>
      <c r="H180" s="80" t="s">
        <v>1662</v>
      </c>
      <c r="I180" s="177"/>
      <c r="J180" s="81">
        <v>5.2833535957510884</v>
      </c>
      <c r="K180" s="81">
        <v>0.23036952812566763</v>
      </c>
      <c r="L180" s="81">
        <v>2.5820650791158335</v>
      </c>
      <c r="M180" s="81">
        <v>1.3351246046079901</v>
      </c>
      <c r="N180" s="81">
        <v>4.5263964683836839</v>
      </c>
      <c r="O180" s="81">
        <v>1.6824223831433014</v>
      </c>
      <c r="P180" s="81">
        <v>1.7956345975221311</v>
      </c>
      <c r="Q180" s="81">
        <v>0.20293653540402529</v>
      </c>
      <c r="R180" s="81">
        <v>0</v>
      </c>
      <c r="S180" s="81">
        <v>0.23327031596771941</v>
      </c>
      <c r="T180" s="82"/>
      <c r="U180" s="81">
        <v>112109</v>
      </c>
      <c r="V180" s="81">
        <v>71</v>
      </c>
      <c r="W180" s="81">
        <v>34</v>
      </c>
      <c r="X180" s="81">
        <v>555</v>
      </c>
      <c r="Y180" s="81">
        <v>994</v>
      </c>
      <c r="Z180" s="81">
        <v>692</v>
      </c>
      <c r="AA180" s="81">
        <v>436</v>
      </c>
      <c r="AB180" s="81">
        <v>3295</v>
      </c>
      <c r="AC180" s="81">
        <v>0</v>
      </c>
      <c r="AD180" s="81">
        <v>0.23327031596771941</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2005</v>
      </c>
      <c r="B181" s="80">
        <v>87</v>
      </c>
      <c r="C181" s="80">
        <v>2</v>
      </c>
      <c r="D181" s="80">
        <v>6</v>
      </c>
      <c r="E181" s="80">
        <v>2005</v>
      </c>
      <c r="F181" s="80" t="s">
        <v>565</v>
      </c>
      <c r="G181" s="80" t="s">
        <v>1661</v>
      </c>
      <c r="H181" s="80" t="s">
        <v>1662</v>
      </c>
      <c r="I181" s="177"/>
      <c r="J181" s="81">
        <v>4.3441587552134964</v>
      </c>
      <c r="K181" s="81">
        <v>0.27595063090231009</v>
      </c>
      <c r="L181" s="81">
        <v>0</v>
      </c>
      <c r="M181" s="81">
        <v>2.1715636500943316</v>
      </c>
      <c r="N181" s="81">
        <v>6.6263319565447274</v>
      </c>
      <c r="O181" s="81">
        <v>2.2060396744206998</v>
      </c>
      <c r="P181" s="81">
        <v>2.237755261075228</v>
      </c>
      <c r="Q181" s="81">
        <v>0.16295834480360213</v>
      </c>
      <c r="R181" s="81">
        <v>0</v>
      </c>
      <c r="S181" s="81">
        <v>0.44796646708910709</v>
      </c>
      <c r="T181" s="82"/>
      <c r="U181" s="81">
        <v>108486</v>
      </c>
      <c r="V181" s="81">
        <v>93</v>
      </c>
      <c r="W181" s="81">
        <v>0</v>
      </c>
      <c r="X181" s="81">
        <v>361</v>
      </c>
      <c r="Y181" s="81">
        <v>1011</v>
      </c>
      <c r="Z181" s="81">
        <v>1050</v>
      </c>
      <c r="AA181" s="81">
        <v>445</v>
      </c>
      <c r="AB181" s="81">
        <v>2766</v>
      </c>
      <c r="AC181" s="81">
        <v>0</v>
      </c>
      <c r="AD181" s="81">
        <v>0.44796646708910709</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2006</v>
      </c>
      <c r="B182" s="80">
        <v>88</v>
      </c>
      <c r="C182" s="80">
        <v>3</v>
      </c>
      <c r="D182" s="80">
        <v>6</v>
      </c>
      <c r="E182" s="80">
        <v>2006</v>
      </c>
      <c r="F182" s="80" t="s">
        <v>566</v>
      </c>
      <c r="G182" s="80" t="s">
        <v>1661</v>
      </c>
      <c r="H182" s="80" t="s">
        <v>1662</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2007</v>
      </c>
      <c r="B183" s="80">
        <v>89</v>
      </c>
      <c r="C183" s="80">
        <v>4</v>
      </c>
      <c r="D183" s="80">
        <v>6</v>
      </c>
      <c r="E183" s="80">
        <v>2007</v>
      </c>
      <c r="F183" s="80" t="s">
        <v>567</v>
      </c>
      <c r="G183" s="80" t="s">
        <v>1661</v>
      </c>
      <c r="H183" s="80" t="s">
        <v>1662</v>
      </c>
      <c r="I183" s="177"/>
      <c r="J183" s="81">
        <v>3.0619953828915927</v>
      </c>
      <c r="K183" s="81">
        <v>0.32117010909108795</v>
      </c>
      <c r="L183" s="81">
        <v>0.75845993124980815</v>
      </c>
      <c r="M183" s="81">
        <v>2.3749052083072102</v>
      </c>
      <c r="N183" s="81">
        <v>5.6314118022446555</v>
      </c>
      <c r="O183" s="81">
        <v>2.0250963197117691</v>
      </c>
      <c r="P183" s="81">
        <v>2.1600500965940328</v>
      </c>
      <c r="Q183" s="81">
        <v>0.16123408123218308</v>
      </c>
      <c r="R183" s="81">
        <v>0</v>
      </c>
      <c r="S183" s="81">
        <v>0.56513861043232294</v>
      </c>
      <c r="T183" s="82"/>
      <c r="U183" s="81">
        <v>118827</v>
      </c>
      <c r="V183" s="81">
        <v>101</v>
      </c>
      <c r="W183" s="81">
        <v>9</v>
      </c>
      <c r="X183" s="81">
        <v>514</v>
      </c>
      <c r="Y183" s="81">
        <v>998</v>
      </c>
      <c r="Z183" s="81">
        <v>1002</v>
      </c>
      <c r="AA183" s="81">
        <v>423</v>
      </c>
      <c r="AB183" s="81">
        <v>2592</v>
      </c>
      <c r="AC183" s="81">
        <v>0</v>
      </c>
      <c r="AD183" s="81">
        <v>0.56513861043232294</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2008</v>
      </c>
      <c r="B184" s="80">
        <v>90</v>
      </c>
      <c r="C184" s="80">
        <v>5</v>
      </c>
      <c r="D184" s="80">
        <v>6</v>
      </c>
      <c r="E184" s="80">
        <v>2008</v>
      </c>
      <c r="F184" s="80" t="s">
        <v>84</v>
      </c>
      <c r="G184" s="80" t="s">
        <v>1661</v>
      </c>
      <c r="H184" s="80" t="s">
        <v>1662</v>
      </c>
      <c r="I184" s="177"/>
      <c r="J184" s="81">
        <v>2.8528451426625385</v>
      </c>
      <c r="K184" s="81">
        <v>0.23153075201909373</v>
      </c>
      <c r="L184" s="81">
        <v>0.67454465633855099</v>
      </c>
      <c r="M184" s="81">
        <v>2.5031538958494384</v>
      </c>
      <c r="N184" s="81">
        <v>5.4040543123901683</v>
      </c>
      <c r="O184" s="81">
        <v>1.9388563709999411</v>
      </c>
      <c r="P184" s="81">
        <v>2.1014809000185775</v>
      </c>
      <c r="Q184" s="81">
        <v>0.15422116908585429</v>
      </c>
      <c r="R184" s="81">
        <v>0</v>
      </c>
      <c r="S184" s="81">
        <v>0.47355946749831279</v>
      </c>
      <c r="T184" s="82"/>
      <c r="U184" s="81">
        <v>121401</v>
      </c>
      <c r="V184" s="81">
        <v>101</v>
      </c>
      <c r="W184" s="81">
        <v>9</v>
      </c>
      <c r="X184" s="81">
        <v>514</v>
      </c>
      <c r="Y184" s="81">
        <v>1007</v>
      </c>
      <c r="Z184" s="81">
        <v>993</v>
      </c>
      <c r="AA184" s="81">
        <v>412</v>
      </c>
      <c r="AB184" s="81">
        <v>2520</v>
      </c>
      <c r="AC184" s="81">
        <v>0</v>
      </c>
      <c r="AD184" s="81">
        <v>0.47355946749831279</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2009</v>
      </c>
      <c r="B185" s="80">
        <v>91</v>
      </c>
      <c r="C185" s="80">
        <v>6</v>
      </c>
      <c r="D185" s="80">
        <v>6</v>
      </c>
      <c r="E185" s="80">
        <v>2009</v>
      </c>
      <c r="F185" s="80" t="s">
        <v>85</v>
      </c>
      <c r="G185" s="80" t="s">
        <v>1661</v>
      </c>
      <c r="H185" s="80" t="s">
        <v>1662</v>
      </c>
      <c r="I185" s="177"/>
      <c r="J185" s="81">
        <v>2.1679047234988862</v>
      </c>
      <c r="K185" s="81">
        <v>0.1874677247408475</v>
      </c>
      <c r="L185" s="81">
        <v>0.53749071563950512</v>
      </c>
      <c r="M185" s="81">
        <v>2.2712423767858385</v>
      </c>
      <c r="N185" s="81">
        <v>5.6610443475915062</v>
      </c>
      <c r="O185" s="81">
        <v>1.9860563647571454</v>
      </c>
      <c r="P185" s="81">
        <v>2.0420357770137576</v>
      </c>
      <c r="Q185" s="81">
        <v>0.14428808870291718</v>
      </c>
      <c r="R185" s="81">
        <v>0</v>
      </c>
      <c r="S185" s="81">
        <v>0.57863363215426167</v>
      </c>
      <c r="T185" s="82"/>
      <c r="U185" s="81">
        <v>87137</v>
      </c>
      <c r="V185" s="81">
        <v>85</v>
      </c>
      <c r="W185" s="81">
        <v>9</v>
      </c>
      <c r="X185" s="81">
        <v>477</v>
      </c>
      <c r="Y185" s="81">
        <v>1033</v>
      </c>
      <c r="Z185" s="81">
        <v>1004</v>
      </c>
      <c r="AA185" s="81">
        <v>411</v>
      </c>
      <c r="AB185" s="81">
        <v>2475</v>
      </c>
      <c r="AC185" s="81">
        <v>0</v>
      </c>
      <c r="AD185" s="81">
        <v>0.57863363215426167</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2010</v>
      </c>
      <c r="B186" s="80">
        <v>92</v>
      </c>
      <c r="C186" s="80">
        <v>7</v>
      </c>
      <c r="D186" s="80">
        <v>6</v>
      </c>
      <c r="E186" s="80">
        <v>2010</v>
      </c>
      <c r="F186" s="80" t="s">
        <v>86</v>
      </c>
      <c r="G186" s="80" t="s">
        <v>1661</v>
      </c>
      <c r="H186" s="80" t="s">
        <v>1662</v>
      </c>
      <c r="I186" s="177"/>
      <c r="J186" s="81">
        <v>1.9376430215130487</v>
      </c>
      <c r="K186" s="81">
        <v>0.21779288963404475</v>
      </c>
      <c r="L186" s="81">
        <v>0.49616639839134496</v>
      </c>
      <c r="M186" s="81">
        <v>2.158252771381409</v>
      </c>
      <c r="N186" s="81">
        <v>5.8208106681255414</v>
      </c>
      <c r="O186" s="81">
        <v>2.0477540386721937</v>
      </c>
      <c r="P186" s="81">
        <v>2.0229991329328163</v>
      </c>
      <c r="Q186" s="81">
        <v>0.14893943772507129</v>
      </c>
      <c r="R186" s="81">
        <v>0</v>
      </c>
      <c r="S186" s="81">
        <v>0.54789395802462759</v>
      </c>
      <c r="T186" s="82"/>
      <c r="U186" s="81">
        <v>76784</v>
      </c>
      <c r="V186" s="81">
        <v>85</v>
      </c>
      <c r="W186" s="81">
        <v>9</v>
      </c>
      <c r="X186" s="81">
        <v>477</v>
      </c>
      <c r="Y186" s="81">
        <v>1041</v>
      </c>
      <c r="Z186" s="81">
        <v>1040</v>
      </c>
      <c r="AA186" s="81">
        <v>397</v>
      </c>
      <c r="AB186" s="81">
        <v>2448</v>
      </c>
      <c r="AC186" s="81">
        <v>0</v>
      </c>
      <c r="AD186" s="81">
        <v>0.54789395802462759</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2011</v>
      </c>
      <c r="B187" s="80">
        <v>93</v>
      </c>
      <c r="C187" s="80">
        <v>8</v>
      </c>
      <c r="D187" s="80">
        <v>6</v>
      </c>
      <c r="E187" s="80">
        <v>2011</v>
      </c>
      <c r="F187" s="80" t="s">
        <v>87</v>
      </c>
      <c r="G187" s="80" t="s">
        <v>1661</v>
      </c>
      <c r="H187" s="80" t="s">
        <v>1662</v>
      </c>
      <c r="I187" s="177"/>
      <c r="J187" s="81">
        <v>1.9719767387679963</v>
      </c>
      <c r="K187" s="81">
        <v>0.25325325727484738</v>
      </c>
      <c r="L187" s="81">
        <v>0.44924486192067864</v>
      </c>
      <c r="M187" s="81">
        <v>2.5423647503026223</v>
      </c>
      <c r="N187" s="81">
        <v>6.5396357287064442</v>
      </c>
      <c r="O187" s="81">
        <v>1.9598885834947644</v>
      </c>
      <c r="P187" s="81">
        <v>2.018970653258604</v>
      </c>
      <c r="Q187" s="81">
        <v>0.16534011195669512</v>
      </c>
      <c r="R187" s="81">
        <v>0</v>
      </c>
      <c r="S187" s="81">
        <v>0.44048981606088033</v>
      </c>
      <c r="T187" s="82"/>
      <c r="U187" s="81">
        <v>74013</v>
      </c>
      <c r="V187" s="81">
        <v>85</v>
      </c>
      <c r="W187" s="81">
        <v>9</v>
      </c>
      <c r="X187" s="81">
        <v>477</v>
      </c>
      <c r="Y187" s="81">
        <v>1027</v>
      </c>
      <c r="Z187" s="81">
        <v>1017</v>
      </c>
      <c r="AA187" s="81">
        <v>408</v>
      </c>
      <c r="AB187" s="81">
        <v>2356</v>
      </c>
      <c r="AC187" s="81">
        <v>0</v>
      </c>
      <c r="AD187" s="81">
        <v>0.44048981606088033</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0</v>
      </c>
      <c r="BK187" s="81">
        <v>0</v>
      </c>
      <c r="BL187" s="81">
        <v>0</v>
      </c>
      <c r="BM187" s="82"/>
      <c r="BN187" s="81">
        <v>0</v>
      </c>
      <c r="BO187" s="81">
        <v>0</v>
      </c>
      <c r="BP187" s="81">
        <v>0</v>
      </c>
      <c r="BQ187" s="81">
        <v>0</v>
      </c>
      <c r="BR187" s="81">
        <v>0</v>
      </c>
      <c r="BS187" s="81">
        <v>0</v>
      </c>
      <c r="BT187"/>
      <c r="BU187" s="80">
        <v>0</v>
      </c>
      <c r="BV187" s="80">
        <v>0</v>
      </c>
      <c r="BW187" s="80">
        <v>0</v>
      </c>
      <c r="BX187" s="80">
        <v>0</v>
      </c>
      <c r="BY187" s="80">
        <v>0</v>
      </c>
      <c r="BZ187" s="80">
        <v>0</v>
      </c>
      <c r="CA187" s="80">
        <v>0</v>
      </c>
      <c r="CB187" s="80">
        <v>0</v>
      </c>
      <c r="CC187" s="80">
        <v>0</v>
      </c>
    </row>
    <row r="188" spans="1:81">
      <c r="A188" s="80" t="s">
        <v>2012</v>
      </c>
      <c r="B188" s="80">
        <v>94</v>
      </c>
      <c r="C188" s="80">
        <v>9</v>
      </c>
      <c r="D188" s="80">
        <v>6</v>
      </c>
      <c r="E188" s="80">
        <v>2012</v>
      </c>
      <c r="F188" s="80" t="s">
        <v>88</v>
      </c>
      <c r="G188" s="80" t="s">
        <v>1661</v>
      </c>
      <c r="H188" s="80" t="s">
        <v>1662</v>
      </c>
      <c r="I188" s="177"/>
      <c r="J188" s="81">
        <v>2.1443094848398818</v>
      </c>
      <c r="K188" s="81">
        <v>0.27852230449924986</v>
      </c>
      <c r="L188" s="81">
        <v>0.43776889078238601</v>
      </c>
      <c r="M188" s="81">
        <v>2.756842198886309</v>
      </c>
      <c r="N188" s="81">
        <v>6.4107490692774745</v>
      </c>
      <c r="O188" s="81">
        <v>1.973145280920251</v>
      </c>
      <c r="P188" s="81">
        <v>2.0354344511863887</v>
      </c>
      <c r="Q188" s="81">
        <v>0.17468202062282981</v>
      </c>
      <c r="R188" s="81">
        <v>0</v>
      </c>
      <c r="S188" s="81">
        <v>0.64282774156503941</v>
      </c>
      <c r="T188" s="82"/>
      <c r="U188" s="81">
        <v>71252</v>
      </c>
      <c r="V188" s="81">
        <v>85</v>
      </c>
      <c r="W188" s="81">
        <v>9</v>
      </c>
      <c r="X188" s="81">
        <v>477</v>
      </c>
      <c r="Y188" s="81">
        <v>1005</v>
      </c>
      <c r="Z188" s="81">
        <v>1032</v>
      </c>
      <c r="AA188" s="81">
        <v>409</v>
      </c>
      <c r="AB188" s="81">
        <v>2291</v>
      </c>
      <c r="AC188" s="81">
        <v>0</v>
      </c>
      <c r="AD188" s="81">
        <v>0.64282774156503941</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0</v>
      </c>
      <c r="BK188" s="81">
        <v>0</v>
      </c>
      <c r="BL188" s="81">
        <v>0</v>
      </c>
      <c r="BM188" s="82"/>
      <c r="BN188" s="81">
        <v>0</v>
      </c>
      <c r="BO188" s="81">
        <v>0</v>
      </c>
      <c r="BP188" s="81">
        <v>0</v>
      </c>
      <c r="BQ188" s="81">
        <v>0</v>
      </c>
      <c r="BR188" s="81">
        <v>0</v>
      </c>
      <c r="BS188" s="81">
        <v>0</v>
      </c>
      <c r="BT188"/>
      <c r="BU188" s="80">
        <v>0</v>
      </c>
      <c r="BV188" s="80">
        <v>0</v>
      </c>
      <c r="BW188" s="80">
        <v>0</v>
      </c>
      <c r="BX188" s="80">
        <v>0</v>
      </c>
      <c r="BY188" s="80">
        <v>0</v>
      </c>
      <c r="BZ188" s="80">
        <v>0</v>
      </c>
      <c r="CA188" s="80">
        <v>0</v>
      </c>
      <c r="CB188" s="80">
        <v>0</v>
      </c>
      <c r="CC188" s="80">
        <v>0</v>
      </c>
    </row>
    <row r="189" spans="1:81">
      <c r="A189" s="80" t="s">
        <v>2013</v>
      </c>
      <c r="B189" s="80">
        <v>95</v>
      </c>
      <c r="C189" s="80">
        <v>10</v>
      </c>
      <c r="D189" s="80">
        <v>6</v>
      </c>
      <c r="E189" s="80">
        <v>2013</v>
      </c>
      <c r="F189" s="80" t="s">
        <v>89</v>
      </c>
      <c r="G189" s="80" t="s">
        <v>1661</v>
      </c>
      <c r="H189" s="80" t="s">
        <v>1662</v>
      </c>
      <c r="I189" s="177"/>
      <c r="J189" s="81">
        <v>2.1390490994302587</v>
      </c>
      <c r="K189" s="81">
        <v>0.25739610799804047</v>
      </c>
      <c r="L189" s="81">
        <v>0.37783894608394825</v>
      </c>
      <c r="M189" s="81">
        <v>2.5695852215675314</v>
      </c>
      <c r="N189" s="81">
        <v>6.1390582553639081</v>
      </c>
      <c r="O189" s="81">
        <v>1.8723410347592366</v>
      </c>
      <c r="P189" s="81">
        <v>2.0331130218921061</v>
      </c>
      <c r="Q189" s="81">
        <v>0.17250436085675569</v>
      </c>
      <c r="R189" s="81">
        <v>0</v>
      </c>
      <c r="S189" s="81">
        <v>0.66821614079917946</v>
      </c>
      <c r="T189" s="82"/>
      <c r="U189" s="81">
        <v>71198</v>
      </c>
      <c r="V189" s="81">
        <v>85</v>
      </c>
      <c r="W189" s="81">
        <v>9</v>
      </c>
      <c r="X189" s="81">
        <v>477</v>
      </c>
      <c r="Y189" s="81">
        <v>980</v>
      </c>
      <c r="Z189" s="81">
        <v>1023</v>
      </c>
      <c r="AA189" s="81">
        <v>407</v>
      </c>
      <c r="AB189" s="81">
        <v>2230</v>
      </c>
      <c r="AC189" s="81">
        <v>0</v>
      </c>
      <c r="AD189" s="81">
        <v>0.66821614079917946</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0</v>
      </c>
      <c r="BK189" s="81">
        <v>0</v>
      </c>
      <c r="BL189" s="81">
        <v>0</v>
      </c>
      <c r="BM189" s="82"/>
      <c r="BN189" s="81">
        <v>0</v>
      </c>
      <c r="BO189" s="81">
        <v>0</v>
      </c>
      <c r="BP189" s="81">
        <v>0</v>
      </c>
      <c r="BQ189" s="81">
        <v>0</v>
      </c>
      <c r="BR189" s="81">
        <v>0</v>
      </c>
      <c r="BS189" s="81">
        <v>0</v>
      </c>
      <c r="BT189"/>
      <c r="BU189" s="80">
        <v>0</v>
      </c>
      <c r="BV189" s="80">
        <v>0</v>
      </c>
      <c r="BW189" s="80">
        <v>0</v>
      </c>
      <c r="BX189" s="80">
        <v>0</v>
      </c>
      <c r="BY189" s="80">
        <v>0</v>
      </c>
      <c r="BZ189" s="80">
        <v>0</v>
      </c>
      <c r="CA189" s="80">
        <v>0</v>
      </c>
      <c r="CB189" s="80">
        <v>0</v>
      </c>
      <c r="CC189" s="80">
        <v>0</v>
      </c>
    </row>
    <row r="190" spans="1:81">
      <c r="A190" s="80" t="s">
        <v>2014</v>
      </c>
      <c r="B190" s="80">
        <v>96</v>
      </c>
      <c r="C190" s="80">
        <v>11</v>
      </c>
      <c r="D190" s="80">
        <v>6</v>
      </c>
      <c r="E190" s="80">
        <v>2014</v>
      </c>
      <c r="F190" s="80" t="s">
        <v>90</v>
      </c>
      <c r="G190" s="80" t="s">
        <v>1661</v>
      </c>
      <c r="H190" s="80" t="s">
        <v>1662</v>
      </c>
      <c r="I190" s="177"/>
      <c r="J190" s="81">
        <v>2.271053507024563</v>
      </c>
      <c r="K190" s="81">
        <v>0.26330038187898031</v>
      </c>
      <c r="L190" s="81">
        <v>0.66099041536268666</v>
      </c>
      <c r="M190" s="81">
        <v>2.2754393418173948</v>
      </c>
      <c r="N190" s="81">
        <v>5.8257206031498479</v>
      </c>
      <c r="O190" s="81">
        <v>1.7673183929502529</v>
      </c>
      <c r="P190" s="81">
        <v>1.9683672402571624</v>
      </c>
      <c r="Q190" s="81">
        <v>0.16009209958053774</v>
      </c>
      <c r="R190" s="81">
        <v>0</v>
      </c>
      <c r="S190" s="81">
        <v>0.4556197311444668</v>
      </c>
      <c r="T190" s="82"/>
      <c r="U190" s="81">
        <v>89090</v>
      </c>
      <c r="V190" s="81">
        <v>79</v>
      </c>
      <c r="W190" s="81">
        <v>13</v>
      </c>
      <c r="X190" s="81">
        <v>413</v>
      </c>
      <c r="Y190" s="81">
        <v>969</v>
      </c>
      <c r="Z190" s="81">
        <v>1017</v>
      </c>
      <c r="AA190" s="81">
        <v>392</v>
      </c>
      <c r="AB190" s="81">
        <v>2157</v>
      </c>
      <c r="AC190" s="81">
        <v>0</v>
      </c>
      <c r="AD190" s="81">
        <v>0.4556197311444668</v>
      </c>
      <c r="AE190" s="82"/>
      <c r="AF190" s="81">
        <v>1249034.0061012553</v>
      </c>
      <c r="AG190" s="81">
        <v>213666.00709699804</v>
      </c>
      <c r="AH190" s="81">
        <v>117557.73663876033</v>
      </c>
      <c r="AI190" s="81">
        <v>2659442.7839861121</v>
      </c>
      <c r="AJ190" s="81">
        <v>5493694.1347315572</v>
      </c>
      <c r="AK190" s="81">
        <v>0</v>
      </c>
      <c r="AL190" s="81">
        <v>0</v>
      </c>
      <c r="AM190" s="81">
        <v>296123.86748531502</v>
      </c>
      <c r="AN190" s="81">
        <v>0</v>
      </c>
      <c r="AO190" s="81">
        <v>0</v>
      </c>
      <c r="AP190" s="82"/>
      <c r="AQ190" s="81">
        <v>1</v>
      </c>
      <c r="AR190" s="81">
        <v>0</v>
      </c>
      <c r="AS190" s="81">
        <v>2</v>
      </c>
      <c r="AT190" s="81">
        <v>0</v>
      </c>
      <c r="AU190" s="81">
        <v>0</v>
      </c>
      <c r="AV190" s="81">
        <v>0</v>
      </c>
      <c r="AW190" s="81" t="s">
        <v>564</v>
      </c>
      <c r="AX190" s="82"/>
      <c r="AY190" s="81">
        <v>3.6</v>
      </c>
      <c r="AZ190" s="81">
        <v>0</v>
      </c>
      <c r="BA190" s="81">
        <v>800</v>
      </c>
      <c r="BB190" s="81">
        <v>0</v>
      </c>
      <c r="BC190" s="81">
        <v>0</v>
      </c>
      <c r="BD190" s="81">
        <v>0</v>
      </c>
      <c r="BE190" s="81" t="s">
        <v>564</v>
      </c>
      <c r="BF190" s="82"/>
      <c r="BG190" s="81">
        <v>0</v>
      </c>
      <c r="BH190" s="81">
        <v>0</v>
      </c>
      <c r="BI190" s="81">
        <v>0</v>
      </c>
      <c r="BJ190" s="81">
        <v>0</v>
      </c>
      <c r="BK190" s="81">
        <v>0</v>
      </c>
      <c r="BL190" s="81">
        <v>0</v>
      </c>
      <c r="BM190" s="82"/>
      <c r="BN190" s="81">
        <v>0</v>
      </c>
      <c r="BO190" s="81">
        <v>0</v>
      </c>
      <c r="BP190" s="81">
        <v>0</v>
      </c>
      <c r="BQ190" s="81">
        <v>0</v>
      </c>
      <c r="BR190" s="81">
        <v>0</v>
      </c>
      <c r="BS190" s="81">
        <v>0</v>
      </c>
      <c r="BT190"/>
      <c r="BU190" s="80">
        <v>0</v>
      </c>
      <c r="BV190" s="80">
        <v>0</v>
      </c>
      <c r="BW190" s="80">
        <v>0</v>
      </c>
      <c r="BX190" s="80">
        <v>0</v>
      </c>
      <c r="BY190" s="80">
        <v>0</v>
      </c>
      <c r="BZ190" s="80">
        <v>0</v>
      </c>
      <c r="CA190" s="80">
        <v>0</v>
      </c>
      <c r="CB190" s="80">
        <v>0</v>
      </c>
      <c r="CC190" s="80">
        <v>0</v>
      </c>
    </row>
    <row r="191" spans="1:81">
      <c r="A191" s="80" t="s">
        <v>2015</v>
      </c>
      <c r="B191" s="80">
        <v>97</v>
      </c>
      <c r="C191" s="80">
        <v>12</v>
      </c>
      <c r="D191" s="80">
        <v>6</v>
      </c>
      <c r="E191" s="80">
        <v>2015</v>
      </c>
      <c r="F191" s="80" t="s">
        <v>91</v>
      </c>
      <c r="G191" s="80" t="s">
        <v>1661</v>
      </c>
      <c r="H191" s="80" t="s">
        <v>1662</v>
      </c>
      <c r="I191" s="177"/>
      <c r="J191" s="81">
        <v>2.2017479338168324</v>
      </c>
      <c r="K191" s="81">
        <v>0.25368577270974185</v>
      </c>
      <c r="L191" s="81">
        <v>0.58423875549938509</v>
      </c>
      <c r="M191" s="81">
        <v>1.969719642799395</v>
      </c>
      <c r="N191" s="81">
        <v>5.3743456540819627</v>
      </c>
      <c r="O191" s="81">
        <v>1.7108657581976277</v>
      </c>
      <c r="P191" s="81">
        <v>1.9749412805139532</v>
      </c>
      <c r="Q191" s="81">
        <v>0.1532346581765435</v>
      </c>
      <c r="R191" s="81">
        <v>0</v>
      </c>
      <c r="S191" s="81">
        <v>0.45734989039923912</v>
      </c>
      <c r="T191" s="82"/>
      <c r="U191" s="81">
        <v>86241</v>
      </c>
      <c r="V191" s="81">
        <v>79</v>
      </c>
      <c r="W191" s="81">
        <v>13</v>
      </c>
      <c r="X191" s="81">
        <v>413</v>
      </c>
      <c r="Y191" s="81">
        <v>965</v>
      </c>
      <c r="Z191" s="81">
        <v>994</v>
      </c>
      <c r="AA191" s="81">
        <v>393</v>
      </c>
      <c r="AB191" s="81">
        <v>2109</v>
      </c>
      <c r="AC191" s="81">
        <v>0</v>
      </c>
      <c r="AD191" s="81">
        <v>0.45734989039923912</v>
      </c>
      <c r="AE191" s="82"/>
      <c r="AF191" s="81">
        <v>1205931.7225865319</v>
      </c>
      <c r="AG191" s="81">
        <v>197834.59058474869</v>
      </c>
      <c r="AH191" s="81">
        <v>87912.041800053441</v>
      </c>
      <c r="AI191" s="81">
        <v>2521909.106475607</v>
      </c>
      <c r="AJ191" s="81">
        <v>4907106.6480404511</v>
      </c>
      <c r="AK191" s="81">
        <v>0</v>
      </c>
      <c r="AL191" s="81">
        <v>0</v>
      </c>
      <c r="AM191" s="81">
        <v>289029.60307773907</v>
      </c>
      <c r="AN191" s="81">
        <v>0</v>
      </c>
      <c r="AO191" s="81">
        <v>0</v>
      </c>
      <c r="AP191" s="82"/>
      <c r="AQ191" s="81">
        <v>2</v>
      </c>
      <c r="AR191" s="81">
        <v>0</v>
      </c>
      <c r="AS191" s="81">
        <v>2</v>
      </c>
      <c r="AT191" s="81">
        <v>0</v>
      </c>
      <c r="AU191" s="81">
        <v>0</v>
      </c>
      <c r="AV191" s="81">
        <v>0</v>
      </c>
      <c r="AW191" s="81" t="s">
        <v>564</v>
      </c>
      <c r="AX191" s="82"/>
      <c r="AY191" s="81">
        <v>7.6</v>
      </c>
      <c r="AZ191" s="81">
        <v>0</v>
      </c>
      <c r="BA191" s="81">
        <v>800</v>
      </c>
      <c r="BB191" s="81">
        <v>0</v>
      </c>
      <c r="BC191" s="81">
        <v>0</v>
      </c>
      <c r="BD191" s="81">
        <v>0</v>
      </c>
      <c r="BE191" s="81" t="s">
        <v>564</v>
      </c>
      <c r="BF191" s="82"/>
      <c r="BG191" s="81">
        <v>0</v>
      </c>
      <c r="BH191" s="81">
        <v>0</v>
      </c>
      <c r="BI191" s="81">
        <v>0</v>
      </c>
      <c r="BJ191" s="81">
        <v>0</v>
      </c>
      <c r="BK191" s="81">
        <v>0</v>
      </c>
      <c r="BL191" s="81">
        <v>0</v>
      </c>
      <c r="BM191" s="82"/>
      <c r="BN191" s="81">
        <v>0</v>
      </c>
      <c r="BO191" s="81">
        <v>0</v>
      </c>
      <c r="BP191" s="81">
        <v>0</v>
      </c>
      <c r="BQ191" s="81">
        <v>0</v>
      </c>
      <c r="BR191" s="81">
        <v>0</v>
      </c>
      <c r="BS191" s="81">
        <v>0</v>
      </c>
      <c r="BT191"/>
      <c r="BU191" s="80">
        <v>0</v>
      </c>
      <c r="BV191" s="80">
        <v>0</v>
      </c>
      <c r="BW191" s="80">
        <v>0</v>
      </c>
      <c r="BX191" s="80">
        <v>0</v>
      </c>
      <c r="BY191" s="80">
        <v>0</v>
      </c>
      <c r="BZ191" s="80">
        <v>0</v>
      </c>
      <c r="CA191" s="80">
        <v>0</v>
      </c>
      <c r="CB191" s="80">
        <v>0</v>
      </c>
      <c r="CC191" s="80">
        <v>0</v>
      </c>
    </row>
    <row r="192" spans="1:81">
      <c r="A192" s="80" t="s">
        <v>2016</v>
      </c>
      <c r="B192" s="80">
        <v>98</v>
      </c>
      <c r="C192" s="80">
        <v>13</v>
      </c>
      <c r="D192" s="80">
        <v>6</v>
      </c>
      <c r="E192" s="80">
        <v>2016</v>
      </c>
      <c r="F192" s="80" t="s">
        <v>92</v>
      </c>
      <c r="G192" s="80" t="s">
        <v>1661</v>
      </c>
      <c r="H192" s="80" t="s">
        <v>1662</v>
      </c>
      <c r="I192" s="177"/>
      <c r="J192" s="81">
        <v>1.6381259530373178</v>
      </c>
      <c r="K192" s="81">
        <v>0.23350577284933066</v>
      </c>
      <c r="L192" s="81">
        <v>0.72595392363089006</v>
      </c>
      <c r="M192" s="81">
        <v>1.8534222722103091</v>
      </c>
      <c r="N192" s="81">
        <v>5.7570537752006707</v>
      </c>
      <c r="O192" s="81">
        <v>1.6560841168890168</v>
      </c>
      <c r="P192" s="81">
        <v>1.8851841104155589</v>
      </c>
      <c r="Q192" s="81">
        <v>0.14472502506732615</v>
      </c>
      <c r="R192" s="81">
        <v>0</v>
      </c>
      <c r="S192" s="81">
        <v>0.54927058490525782</v>
      </c>
      <c r="T192" s="82"/>
      <c r="U192" s="81">
        <v>73446</v>
      </c>
      <c r="V192" s="81">
        <v>79</v>
      </c>
      <c r="W192" s="81">
        <v>13</v>
      </c>
      <c r="X192" s="81">
        <v>413</v>
      </c>
      <c r="Y192" s="81">
        <v>953</v>
      </c>
      <c r="Z192" s="81">
        <v>974</v>
      </c>
      <c r="AA192" s="81">
        <v>388</v>
      </c>
      <c r="AB192" s="81">
        <v>2049</v>
      </c>
      <c r="AC192" s="81">
        <v>0</v>
      </c>
      <c r="AD192" s="81">
        <v>0.54927058490525782</v>
      </c>
      <c r="AE192" s="82"/>
      <c r="AF192" s="81">
        <v>898149.59009059682</v>
      </c>
      <c r="AG192" s="81">
        <v>185426.81901979321</v>
      </c>
      <c r="AH192" s="81">
        <v>80540.895446188486</v>
      </c>
      <c r="AI192" s="81">
        <v>2574888.5405625459</v>
      </c>
      <c r="AJ192" s="81">
        <v>5264227.4461484589</v>
      </c>
      <c r="AK192" s="81">
        <v>0</v>
      </c>
      <c r="AL192" s="81">
        <v>0</v>
      </c>
      <c r="AM192" s="81">
        <v>281025.01414190623</v>
      </c>
      <c r="AN192" s="81">
        <v>0</v>
      </c>
      <c r="AO192" s="81">
        <v>0</v>
      </c>
      <c r="AP192" s="82"/>
      <c r="AQ192" s="81">
        <v>3</v>
      </c>
      <c r="AR192" s="81">
        <v>0</v>
      </c>
      <c r="AS192" s="81">
        <v>2</v>
      </c>
      <c r="AT192" s="81">
        <v>0</v>
      </c>
      <c r="AU192" s="81">
        <v>0</v>
      </c>
      <c r="AV192" s="81">
        <v>0</v>
      </c>
      <c r="AW192" s="81" t="s">
        <v>564</v>
      </c>
      <c r="AX192" s="82"/>
      <c r="AY192" s="81">
        <v>10.6</v>
      </c>
      <c r="AZ192" s="81">
        <v>0</v>
      </c>
      <c r="BA192" s="81">
        <v>800</v>
      </c>
      <c r="BB192" s="81">
        <v>0</v>
      </c>
      <c r="BC192" s="81">
        <v>0</v>
      </c>
      <c r="BD192" s="81">
        <v>0</v>
      </c>
      <c r="BE192" s="81" t="s">
        <v>564</v>
      </c>
      <c r="BF192" s="82"/>
      <c r="BG192" s="81">
        <v>0</v>
      </c>
      <c r="BH192" s="81">
        <v>0</v>
      </c>
      <c r="BI192" s="81">
        <v>0</v>
      </c>
      <c r="BJ192" s="81">
        <v>0</v>
      </c>
      <c r="BK192" s="81">
        <v>0</v>
      </c>
      <c r="BL192" s="81">
        <v>0</v>
      </c>
      <c r="BM192" s="82"/>
      <c r="BN192" s="81">
        <v>0</v>
      </c>
      <c r="BO192" s="81">
        <v>0</v>
      </c>
      <c r="BP192" s="81">
        <v>0</v>
      </c>
      <c r="BQ192" s="81">
        <v>0</v>
      </c>
      <c r="BR192" s="81">
        <v>0</v>
      </c>
      <c r="BS192" s="81">
        <v>0</v>
      </c>
      <c r="BT192"/>
      <c r="BU192" s="80">
        <v>0</v>
      </c>
      <c r="BV192" s="80">
        <v>0</v>
      </c>
      <c r="BW192" s="80">
        <v>0</v>
      </c>
      <c r="BX192" s="80">
        <v>0</v>
      </c>
      <c r="BY192" s="80">
        <v>0</v>
      </c>
      <c r="BZ192" s="80">
        <v>0</v>
      </c>
      <c r="CA192" s="80">
        <v>0</v>
      </c>
      <c r="CB192" s="80">
        <v>0</v>
      </c>
      <c r="CC192" s="80">
        <v>0</v>
      </c>
    </row>
    <row r="193" spans="1:81">
      <c r="A193" s="80" t="s">
        <v>2017</v>
      </c>
      <c r="B193" s="80">
        <v>99</v>
      </c>
      <c r="C193" s="80">
        <v>14</v>
      </c>
      <c r="D193" s="80">
        <v>6</v>
      </c>
      <c r="E193" s="80">
        <v>2017</v>
      </c>
      <c r="F193" s="80" t="s">
        <v>71</v>
      </c>
      <c r="G193" s="80" t="s">
        <v>1661</v>
      </c>
      <c r="H193" s="80" t="s">
        <v>1662</v>
      </c>
      <c r="I193" s="177"/>
      <c r="J193" s="81">
        <v>1.5026870247064115</v>
      </c>
      <c r="K193" s="81">
        <v>0.25552933034762298</v>
      </c>
      <c r="L193" s="81">
        <v>0.70853990100015229</v>
      </c>
      <c r="M193" s="81">
        <v>1.652707372269252</v>
      </c>
      <c r="N193" s="81">
        <v>5.1614742631902217</v>
      </c>
      <c r="O193" s="81">
        <v>1.5738667193923799</v>
      </c>
      <c r="P193" s="81">
        <v>1.810478874598255</v>
      </c>
      <c r="Q193" s="81">
        <v>0.13537190587132128</v>
      </c>
      <c r="R193" s="81">
        <v>0</v>
      </c>
      <c r="S193" s="81">
        <v>0.36128989533637823</v>
      </c>
      <c r="T193" s="82"/>
      <c r="U193" s="81">
        <v>68758</v>
      </c>
      <c r="V193" s="81">
        <v>79</v>
      </c>
      <c r="W193" s="81">
        <v>13</v>
      </c>
      <c r="X193" s="81">
        <v>413</v>
      </c>
      <c r="Y193" s="81">
        <v>944</v>
      </c>
      <c r="Z193" s="81">
        <v>941</v>
      </c>
      <c r="AA193" s="81">
        <v>375</v>
      </c>
      <c r="AB193" s="81">
        <v>1982</v>
      </c>
      <c r="AC193" s="81">
        <v>0</v>
      </c>
      <c r="AD193" s="81">
        <v>0.36128989533637818</v>
      </c>
      <c r="AE193" s="82"/>
      <c r="AF193" s="81">
        <v>875397.38561232097</v>
      </c>
      <c r="AG193" s="81">
        <v>198726.35462845731</v>
      </c>
      <c r="AH193" s="81">
        <v>108899.29889796241</v>
      </c>
      <c r="AI193" s="81">
        <v>2395906.2402619808</v>
      </c>
      <c r="AJ193" s="81">
        <v>4956718.0357327443</v>
      </c>
      <c r="AK193" s="81">
        <v>0</v>
      </c>
      <c r="AL193" s="81">
        <v>0</v>
      </c>
      <c r="AM193" s="81">
        <v>272261.16047170048</v>
      </c>
      <c r="AN193" s="81">
        <v>0</v>
      </c>
      <c r="AO193" s="81">
        <v>0</v>
      </c>
      <c r="AP193" s="82"/>
      <c r="AQ193" s="81">
        <v>3</v>
      </c>
      <c r="AR193" s="81">
        <v>0</v>
      </c>
      <c r="AS193" s="81">
        <v>8</v>
      </c>
      <c r="AT193" s="81">
        <v>0</v>
      </c>
      <c r="AU193" s="81">
        <v>0</v>
      </c>
      <c r="AV193" s="81">
        <v>0</v>
      </c>
      <c r="AW193" s="81" t="s">
        <v>564</v>
      </c>
      <c r="AX193" s="82"/>
      <c r="AY193" s="81">
        <v>10.6</v>
      </c>
      <c r="AZ193" s="81">
        <v>0</v>
      </c>
      <c r="BA193" s="81">
        <v>917.6</v>
      </c>
      <c r="BB193" s="81">
        <v>0</v>
      </c>
      <c r="BC193" s="81">
        <v>0</v>
      </c>
      <c r="BD193" s="81">
        <v>0</v>
      </c>
      <c r="BE193" s="81" t="s">
        <v>564</v>
      </c>
      <c r="BF193" s="82"/>
      <c r="BG193" s="81">
        <v>0</v>
      </c>
      <c r="BH193" s="81">
        <v>0</v>
      </c>
      <c r="BI193" s="81">
        <v>0</v>
      </c>
      <c r="BJ193" s="81">
        <v>0</v>
      </c>
      <c r="BK193" s="81">
        <v>0</v>
      </c>
      <c r="BL193" s="81">
        <v>0</v>
      </c>
      <c r="BM193" s="82"/>
      <c r="BN193" s="81">
        <v>0</v>
      </c>
      <c r="BO193" s="81">
        <v>0</v>
      </c>
      <c r="BP193" s="81">
        <v>0</v>
      </c>
      <c r="BQ193" s="81">
        <v>0</v>
      </c>
      <c r="BR193" s="81">
        <v>0</v>
      </c>
      <c r="BS193" s="81">
        <v>0</v>
      </c>
      <c r="BT193"/>
      <c r="BU193" s="80">
        <v>0</v>
      </c>
      <c r="BV193" s="80">
        <v>0</v>
      </c>
      <c r="BW193" s="80">
        <v>0</v>
      </c>
      <c r="BX193" s="80">
        <v>0</v>
      </c>
      <c r="BY193" s="80">
        <v>0</v>
      </c>
      <c r="BZ193" s="80">
        <v>0</v>
      </c>
      <c r="CA193" s="80">
        <v>0</v>
      </c>
      <c r="CB193" s="80">
        <v>0</v>
      </c>
      <c r="CC193" s="80">
        <v>0</v>
      </c>
    </row>
    <row r="194" spans="1:81">
      <c r="A194" s="80" t="s">
        <v>2018</v>
      </c>
      <c r="B194" s="80">
        <v>100</v>
      </c>
      <c r="C194" s="80">
        <v>15</v>
      </c>
      <c r="D194" s="80">
        <v>6</v>
      </c>
      <c r="E194" s="80">
        <v>2018</v>
      </c>
      <c r="F194" s="80" t="s">
        <v>93</v>
      </c>
      <c r="G194" s="80" t="s">
        <v>1661</v>
      </c>
      <c r="H194" s="80" t="s">
        <v>1662</v>
      </c>
      <c r="I194" s="177"/>
      <c r="J194" s="81">
        <v>1.3735013086868764</v>
      </c>
      <c r="K194" s="81">
        <v>0.23845217205447708</v>
      </c>
      <c r="L194" s="81">
        <v>0.65386949045146936</v>
      </c>
      <c r="M194" s="81">
        <v>1.7916818454851293</v>
      </c>
      <c r="N194" s="81">
        <v>4.92210061763795</v>
      </c>
      <c r="O194" s="81">
        <v>1.5196803463474855</v>
      </c>
      <c r="P194" s="81">
        <v>1.7924569381508555</v>
      </c>
      <c r="Q194" s="81">
        <v>0.12162538441796267</v>
      </c>
      <c r="R194" s="81">
        <v>0</v>
      </c>
      <c r="S194" s="81">
        <v>0.44288803472572369</v>
      </c>
      <c r="T194" s="82"/>
      <c r="U194" s="81">
        <v>58389</v>
      </c>
      <c r="V194" s="81">
        <v>79</v>
      </c>
      <c r="W194" s="81">
        <v>13</v>
      </c>
      <c r="X194" s="81">
        <v>413</v>
      </c>
      <c r="Y194" s="81">
        <v>930</v>
      </c>
      <c r="Z194" s="81">
        <v>926</v>
      </c>
      <c r="AA194" s="81">
        <v>375</v>
      </c>
      <c r="AB194" s="81">
        <v>1919</v>
      </c>
      <c r="AC194" s="81">
        <v>0</v>
      </c>
      <c r="AD194" s="81">
        <v>0.44288803472572369</v>
      </c>
      <c r="AE194" s="82"/>
      <c r="AF194" s="81">
        <v>795080.6243626253</v>
      </c>
      <c r="AG194" s="81">
        <v>182186.9461437393</v>
      </c>
      <c r="AH194" s="81">
        <v>103638.4147294517</v>
      </c>
      <c r="AI194" s="81">
        <v>2535116.412398804</v>
      </c>
      <c r="AJ194" s="81">
        <v>4626399.1503561325</v>
      </c>
      <c r="AK194" s="81">
        <v>0</v>
      </c>
      <c r="AL194" s="81">
        <v>0</v>
      </c>
      <c r="AM194" s="81">
        <v>264152.4814556542</v>
      </c>
      <c r="AN194" s="81">
        <v>0</v>
      </c>
      <c r="AO194" s="81">
        <v>0</v>
      </c>
      <c r="AP194" s="82"/>
      <c r="AQ194" s="81">
        <v>3</v>
      </c>
      <c r="AR194" s="81">
        <v>0</v>
      </c>
      <c r="AS194" s="81">
        <v>11</v>
      </c>
      <c r="AT194" s="81">
        <v>0</v>
      </c>
      <c r="AU194" s="81">
        <v>0</v>
      </c>
      <c r="AV194" s="81">
        <v>0</v>
      </c>
      <c r="AW194" s="81" t="s">
        <v>564</v>
      </c>
      <c r="AX194" s="82"/>
      <c r="AY194" s="81">
        <v>11</v>
      </c>
      <c r="AZ194" s="81">
        <v>0</v>
      </c>
      <c r="BA194" s="81">
        <v>977</v>
      </c>
      <c r="BB194" s="81">
        <v>0</v>
      </c>
      <c r="BC194" s="81">
        <v>0</v>
      </c>
      <c r="BD194" s="81">
        <v>0</v>
      </c>
      <c r="BE194" s="81" t="s">
        <v>564</v>
      </c>
      <c r="BF194" s="82"/>
      <c r="BG194" s="81">
        <v>0</v>
      </c>
      <c r="BH194" s="81">
        <v>0</v>
      </c>
      <c r="BI194" s="81">
        <v>0</v>
      </c>
      <c r="BJ194" s="81">
        <v>0</v>
      </c>
      <c r="BK194" s="81">
        <v>0</v>
      </c>
      <c r="BL194" s="81">
        <v>0</v>
      </c>
      <c r="BM194" s="82"/>
      <c r="BN194" s="81">
        <v>0</v>
      </c>
      <c r="BO194" s="81">
        <v>0</v>
      </c>
      <c r="BP194" s="81">
        <v>0</v>
      </c>
      <c r="BQ194" s="81">
        <v>0</v>
      </c>
      <c r="BR194" s="81">
        <v>0</v>
      </c>
      <c r="BS194" s="81">
        <v>0</v>
      </c>
      <c r="BT194"/>
      <c r="BU194" s="80">
        <v>0</v>
      </c>
      <c r="BV194" s="80">
        <v>0</v>
      </c>
      <c r="BW194" s="80">
        <v>0</v>
      </c>
      <c r="BX194" s="80">
        <v>0</v>
      </c>
      <c r="BY194" s="80">
        <v>0</v>
      </c>
      <c r="BZ194" s="80">
        <v>0</v>
      </c>
      <c r="CA194" s="80">
        <v>0</v>
      </c>
      <c r="CB194" s="80">
        <v>0</v>
      </c>
      <c r="CC194" s="80">
        <v>0</v>
      </c>
    </row>
    <row r="195" spans="1:81">
      <c r="A195" s="80" t="s">
        <v>2019</v>
      </c>
      <c r="B195" s="80">
        <v>101</v>
      </c>
      <c r="C195" s="80">
        <v>16</v>
      </c>
      <c r="D195" s="80">
        <v>6</v>
      </c>
      <c r="E195" s="80">
        <v>2019</v>
      </c>
      <c r="F195" s="80" t="s">
        <v>73</v>
      </c>
      <c r="G195" s="80" t="s">
        <v>1661</v>
      </c>
      <c r="H195" s="80" t="s">
        <v>1662</v>
      </c>
      <c r="I195" s="177"/>
      <c r="J195" s="81">
        <v>1.2505776264482769</v>
      </c>
      <c r="K195" s="81">
        <v>0.21159867586009934</v>
      </c>
      <c r="L195" s="81">
        <v>0.66069916061817247</v>
      </c>
      <c r="M195" s="81">
        <v>1.6591614840525726</v>
      </c>
      <c r="N195" s="81">
        <v>4.7885078491833442</v>
      </c>
      <c r="O195" s="81">
        <v>1.432750518880753</v>
      </c>
      <c r="P195" s="81">
        <v>1.7770780762901475</v>
      </c>
      <c r="Q195" s="81">
        <v>0.11446980530306851</v>
      </c>
      <c r="R195" s="81">
        <v>0</v>
      </c>
      <c r="S195" s="81">
        <v>0.40432261474270292</v>
      </c>
      <c r="T195" s="82"/>
      <c r="U195" s="81">
        <v>53406</v>
      </c>
      <c r="V195" s="81">
        <v>79</v>
      </c>
      <c r="W195" s="81">
        <v>13</v>
      </c>
      <c r="X195" s="81">
        <v>413</v>
      </c>
      <c r="Y195" s="81">
        <v>921</v>
      </c>
      <c r="Z195" s="81">
        <v>897</v>
      </c>
      <c r="AA195" s="81">
        <v>369</v>
      </c>
      <c r="AB195" s="81">
        <v>1855</v>
      </c>
      <c r="AC195" s="81">
        <v>0</v>
      </c>
      <c r="AD195" s="81">
        <v>0.40432261474270292</v>
      </c>
      <c r="AE195" s="82"/>
      <c r="AF195" s="81">
        <v>705221.92428788648</v>
      </c>
      <c r="AG195" s="81">
        <v>159583.9987796545</v>
      </c>
      <c r="AH195" s="81">
        <v>110032.4984082719</v>
      </c>
      <c r="AI195" s="81">
        <v>2421969.6118828412</v>
      </c>
      <c r="AJ195" s="81">
        <v>4458106.9806190301</v>
      </c>
      <c r="AK195" s="81">
        <v>0</v>
      </c>
      <c r="AL195" s="81">
        <v>0</v>
      </c>
      <c r="AM195" s="81">
        <v>252637.03556747653</v>
      </c>
      <c r="AN195" s="81">
        <v>0</v>
      </c>
      <c r="AO195" s="81">
        <v>0</v>
      </c>
      <c r="AP195" s="82"/>
      <c r="AQ195" s="81">
        <v>3</v>
      </c>
      <c r="AR195" s="81">
        <v>0</v>
      </c>
      <c r="AS195" s="81">
        <v>15</v>
      </c>
      <c r="AT195" s="81">
        <v>0</v>
      </c>
      <c r="AU195" s="81">
        <v>0</v>
      </c>
      <c r="AV195" s="81">
        <v>0</v>
      </c>
      <c r="AW195" s="81" t="s">
        <v>564</v>
      </c>
      <c r="AX195" s="82"/>
      <c r="AY195" s="81">
        <v>10.6</v>
      </c>
      <c r="AZ195" s="81">
        <v>0</v>
      </c>
      <c r="BA195" s="81">
        <v>1056.2</v>
      </c>
      <c r="BB195" s="81">
        <v>0</v>
      </c>
      <c r="BC195" s="81">
        <v>0</v>
      </c>
      <c r="BD195" s="81">
        <v>0</v>
      </c>
      <c r="BE195" s="81" t="s">
        <v>564</v>
      </c>
      <c r="BF195" s="82"/>
      <c r="BG195" s="81">
        <v>0</v>
      </c>
      <c r="BH195" s="81">
        <v>0</v>
      </c>
      <c r="BI195" s="81">
        <v>0</v>
      </c>
      <c r="BJ195" s="81">
        <v>0</v>
      </c>
      <c r="BK195" s="81">
        <v>0</v>
      </c>
      <c r="BL195" s="81">
        <v>0</v>
      </c>
      <c r="BM195" s="82"/>
      <c r="BN195" s="81">
        <v>0</v>
      </c>
      <c r="BO195" s="81">
        <v>0</v>
      </c>
      <c r="BP195" s="81">
        <v>0</v>
      </c>
      <c r="BQ195" s="81">
        <v>0</v>
      </c>
      <c r="BR195" s="81">
        <v>0</v>
      </c>
      <c r="BS195" s="81">
        <v>0</v>
      </c>
      <c r="BT195"/>
      <c r="BU195" s="80">
        <v>0</v>
      </c>
      <c r="BV195" s="80">
        <v>0</v>
      </c>
      <c r="BW195" s="80">
        <v>0</v>
      </c>
      <c r="BX195" s="80">
        <v>0</v>
      </c>
      <c r="BY195" s="80">
        <v>0</v>
      </c>
      <c r="BZ195" s="80">
        <v>0</v>
      </c>
      <c r="CA195" s="80">
        <v>0</v>
      </c>
      <c r="CB195" s="80">
        <v>0</v>
      </c>
      <c r="CC195" s="80">
        <v>0</v>
      </c>
    </row>
    <row r="196" spans="1:81">
      <c r="A196" s="80" t="s">
        <v>2020</v>
      </c>
      <c r="B196" s="80">
        <v>102</v>
      </c>
      <c r="C196" s="80">
        <v>17</v>
      </c>
      <c r="D196" s="80">
        <v>6</v>
      </c>
      <c r="E196" s="80">
        <v>2020</v>
      </c>
      <c r="F196" s="80" t="s">
        <v>218</v>
      </c>
      <c r="G196" s="80" t="s">
        <v>1661</v>
      </c>
      <c r="H196" s="80" t="s">
        <v>1662</v>
      </c>
      <c r="I196" s="177"/>
      <c r="J196" s="81">
        <v>0.85343777887196648</v>
      </c>
      <c r="K196" s="81">
        <v>0.14997542077979778</v>
      </c>
      <c r="L196" s="81">
        <v>0.32928959989502854</v>
      </c>
      <c r="M196" s="81">
        <v>1.2621412417278224</v>
      </c>
      <c r="N196" s="81">
        <v>4.103632621214989</v>
      </c>
      <c r="O196" s="81">
        <v>1.2594904925507246</v>
      </c>
      <c r="P196" s="81">
        <v>1.6045961418672381</v>
      </c>
      <c r="Q196" s="81">
        <v>0.10589785520974769</v>
      </c>
      <c r="R196" s="81">
        <v>0</v>
      </c>
      <c r="S196" s="81">
        <v>0.38308132137114032</v>
      </c>
      <c r="T196" s="82"/>
      <c r="U196" s="81">
        <v>42975</v>
      </c>
      <c r="V196" s="81">
        <v>50</v>
      </c>
      <c r="W196" s="81">
        <v>7</v>
      </c>
      <c r="X196" s="81">
        <v>341</v>
      </c>
      <c r="Y196" s="81">
        <v>902</v>
      </c>
      <c r="Z196" s="81">
        <v>900</v>
      </c>
      <c r="AA196" s="81">
        <v>362</v>
      </c>
      <c r="AB196" s="81">
        <v>1796</v>
      </c>
      <c r="AC196" s="81">
        <v>0</v>
      </c>
      <c r="AD196" s="81">
        <v>0.38308132137114032</v>
      </c>
      <c r="AE196" s="82"/>
      <c r="AF196" s="81">
        <v>502879.97897890449</v>
      </c>
      <c r="AG196" s="81">
        <v>115542.70749207205</v>
      </c>
      <c r="AH196" s="81">
        <v>57418.312555616962</v>
      </c>
      <c r="AI196" s="81">
        <v>1927074.9250400066</v>
      </c>
      <c r="AJ196" s="81">
        <v>3990392.5109892637</v>
      </c>
      <c r="AK196" s="81"/>
      <c r="AL196" s="81"/>
      <c r="AM196" s="81">
        <v>234397.95397618102</v>
      </c>
      <c r="AN196" s="81"/>
      <c r="AO196" s="81"/>
      <c r="AP196" s="82"/>
      <c r="AQ196" s="81">
        <v>4</v>
      </c>
      <c r="AR196" s="81">
        <v>0</v>
      </c>
      <c r="AS196" s="81">
        <v>13</v>
      </c>
      <c r="AT196" s="81">
        <v>0</v>
      </c>
      <c r="AU196" s="81">
        <v>0</v>
      </c>
      <c r="AV196" s="81">
        <v>0</v>
      </c>
      <c r="AW196" s="81">
        <v>13</v>
      </c>
      <c r="AX196" s="82"/>
      <c r="AY196" s="81">
        <v>18.600000000000001</v>
      </c>
      <c r="AZ196" s="81">
        <v>0</v>
      </c>
      <c r="BA196" s="81">
        <v>256.2</v>
      </c>
      <c r="BB196" s="81">
        <v>0</v>
      </c>
      <c r="BC196" s="81">
        <v>0</v>
      </c>
      <c r="BD196" s="81">
        <v>0</v>
      </c>
      <c r="BE196" s="81">
        <v>256.20000000000005</v>
      </c>
      <c r="BF196" s="82"/>
      <c r="BG196" s="81">
        <v>0</v>
      </c>
      <c r="BH196" s="81">
        <v>0</v>
      </c>
      <c r="BI196" s="81">
        <v>0</v>
      </c>
      <c r="BJ196" s="81">
        <v>0</v>
      </c>
      <c r="BK196" s="81">
        <v>0</v>
      </c>
      <c r="BL196" s="81">
        <v>0</v>
      </c>
      <c r="BM196" s="82"/>
      <c r="BN196" s="81">
        <v>0</v>
      </c>
      <c r="BO196" s="81">
        <v>0</v>
      </c>
      <c r="BP196" s="81">
        <v>0</v>
      </c>
      <c r="BQ196" s="81">
        <v>0</v>
      </c>
      <c r="BR196" s="81">
        <v>0</v>
      </c>
      <c r="BS196" s="81">
        <v>0</v>
      </c>
      <c r="BT196"/>
      <c r="BU196" s="80">
        <v>0</v>
      </c>
      <c r="BV196" s="80">
        <v>0</v>
      </c>
      <c r="BW196" s="80">
        <v>0</v>
      </c>
      <c r="BX196" s="80">
        <v>0</v>
      </c>
      <c r="BY196" s="80">
        <v>0</v>
      </c>
      <c r="BZ196" s="80">
        <v>0</v>
      </c>
      <c r="CA196" s="80">
        <v>0</v>
      </c>
      <c r="CB196" s="80">
        <v>0</v>
      </c>
      <c r="CC196" s="80">
        <v>0</v>
      </c>
    </row>
    <row r="197" spans="1:81">
      <c r="A197" s="80" t="s">
        <v>1663</v>
      </c>
      <c r="B197" s="80">
        <v>102</v>
      </c>
      <c r="C197" s="80">
        <v>18</v>
      </c>
      <c r="D197" s="80">
        <v>6</v>
      </c>
      <c r="E197" s="80">
        <v>2021</v>
      </c>
      <c r="F197" s="80" t="s">
        <v>75</v>
      </c>
      <c r="G197" s="174" t="s">
        <v>1661</v>
      </c>
      <c r="H197" s="80" t="s">
        <v>1662</v>
      </c>
      <c r="I197" s="177"/>
      <c r="J197" s="81">
        <v>0.96254409930448281</v>
      </c>
      <c r="K197" s="81">
        <v>0.17776323961876156</v>
      </c>
      <c r="L197" s="81">
        <v>0.26265844380461589</v>
      </c>
      <c r="M197" s="81">
        <v>1.4281763436830222</v>
      </c>
      <c r="N197" s="81">
        <v>3.9088056469058752</v>
      </c>
      <c r="O197" s="81">
        <v>1.2095891408353179</v>
      </c>
      <c r="P197" s="81">
        <v>1.6044880448585572</v>
      </c>
      <c r="Q197" s="81">
        <v>0.10382715183719013</v>
      </c>
      <c r="R197" s="81">
        <v>0</v>
      </c>
      <c r="S197" s="81">
        <v>0.48346986213138671</v>
      </c>
      <c r="T197" s="82"/>
      <c r="U197" s="81">
        <v>44738</v>
      </c>
      <c r="V197" s="81">
        <v>50</v>
      </c>
      <c r="W197" s="81">
        <v>7</v>
      </c>
      <c r="X197" s="81">
        <v>341</v>
      </c>
      <c r="Y197" s="81">
        <v>879</v>
      </c>
      <c r="Z197" s="81">
        <v>890</v>
      </c>
      <c r="AA197" s="81">
        <v>353</v>
      </c>
      <c r="AB197" s="81">
        <v>1740</v>
      </c>
      <c r="AC197" s="81">
        <v>0</v>
      </c>
      <c r="AD197" s="81">
        <v>0.48346986213138671</v>
      </c>
      <c r="AE197" s="82"/>
      <c r="AF197" s="81">
        <v>567602.26527522865</v>
      </c>
      <c r="AG197" s="81">
        <v>127931.13104792639</v>
      </c>
      <c r="AH197" s="81">
        <v>44065.435147025375</v>
      </c>
      <c r="AI197" s="81">
        <v>2150601.3337788158</v>
      </c>
      <c r="AJ197" s="81">
        <v>4100775.3475227286</v>
      </c>
      <c r="AK197" s="81">
        <v>0</v>
      </c>
      <c r="AL197" s="81">
        <v>0</v>
      </c>
      <c r="AM197" s="81">
        <v>228399.1647855771</v>
      </c>
      <c r="AN197" s="81">
        <v>0</v>
      </c>
      <c r="AO197" s="81">
        <v>0</v>
      </c>
      <c r="AP197" s="82"/>
      <c r="AQ197" s="81">
        <v>4</v>
      </c>
      <c r="AR197" s="81">
        <v>0</v>
      </c>
      <c r="AS197" s="81">
        <v>22</v>
      </c>
      <c r="AT197" s="81">
        <v>0</v>
      </c>
      <c r="AU197" s="81">
        <v>0</v>
      </c>
      <c r="AV197" s="81">
        <v>0</v>
      </c>
      <c r="AW197" s="81"/>
      <c r="AX197" s="82"/>
      <c r="AY197" s="81">
        <v>18.600000000000001</v>
      </c>
      <c r="AZ197" s="81">
        <v>0</v>
      </c>
      <c r="BA197" s="81">
        <v>430.80000000000013</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1664</v>
      </c>
      <c r="B198" s="80">
        <v>102</v>
      </c>
      <c r="C198" s="80">
        <v>19</v>
      </c>
      <c r="D198" s="80">
        <v>6</v>
      </c>
      <c r="E198" s="80">
        <v>2022</v>
      </c>
      <c r="F198" s="80" t="s">
        <v>568</v>
      </c>
      <c r="G198" s="174" t="s">
        <v>1661</v>
      </c>
      <c r="H198" s="80" t="s">
        <v>1662</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5</v>
      </c>
      <c r="AR198" s="81">
        <v>0</v>
      </c>
      <c r="AS198" s="81">
        <v>30</v>
      </c>
      <c r="AT198" s="81">
        <v>0</v>
      </c>
      <c r="AU198" s="81">
        <v>0</v>
      </c>
      <c r="AV198" s="81">
        <v>0</v>
      </c>
      <c r="AW198" s="81"/>
      <c r="AX198" s="82"/>
      <c r="AY198" s="81">
        <v>28.400000000000002</v>
      </c>
      <c r="AZ198" s="81">
        <v>0</v>
      </c>
      <c r="BA198" s="81">
        <v>588.00000000000011</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2021</v>
      </c>
      <c r="B199" s="80">
        <v>137</v>
      </c>
      <c r="C199" s="80">
        <v>1</v>
      </c>
      <c r="D199" s="80">
        <v>9</v>
      </c>
      <c r="E199" s="80">
        <v>1990</v>
      </c>
      <c r="F199" s="80" t="s">
        <v>562</v>
      </c>
      <c r="G199" s="80" t="s">
        <v>1716</v>
      </c>
      <c r="H199" s="80" t="s">
        <v>1717</v>
      </c>
      <c r="I199" s="177"/>
      <c r="J199" s="81">
        <v>0.56623964200219923</v>
      </c>
      <c r="K199" s="81">
        <v>1.1859861239865053</v>
      </c>
      <c r="L199" s="81">
        <v>4.4457680659298626</v>
      </c>
      <c r="M199" s="81">
        <v>1.5656416343669091</v>
      </c>
      <c r="N199" s="81">
        <v>4.0668221787344629</v>
      </c>
      <c r="O199" s="81">
        <v>2.2464715058156219</v>
      </c>
      <c r="P199" s="81">
        <v>3.9330987170496217</v>
      </c>
      <c r="Q199" s="81">
        <v>0.18532201366637696</v>
      </c>
      <c r="R199" s="81">
        <v>0</v>
      </c>
      <c r="S199" s="81">
        <v>0.1509099781967228</v>
      </c>
      <c r="T199" s="82"/>
      <c r="U199" s="81">
        <v>15898</v>
      </c>
      <c r="V199" s="81">
        <v>217</v>
      </c>
      <c r="W199" s="81">
        <v>52</v>
      </c>
      <c r="X199" s="81">
        <v>525</v>
      </c>
      <c r="Y199" s="81">
        <v>870</v>
      </c>
      <c r="Z199" s="81">
        <v>924</v>
      </c>
      <c r="AA199" s="81">
        <v>955</v>
      </c>
      <c r="AB199" s="81">
        <v>3009</v>
      </c>
      <c r="AC199" s="81">
        <v>0</v>
      </c>
      <c r="AD199" s="81">
        <v>0.1509099781967228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2022</v>
      </c>
      <c r="B200" s="80">
        <v>138</v>
      </c>
      <c r="C200" s="80">
        <v>2</v>
      </c>
      <c r="D200" s="80">
        <v>9</v>
      </c>
      <c r="E200" s="80">
        <v>2005</v>
      </c>
      <c r="F200" s="80" t="s">
        <v>565</v>
      </c>
      <c r="G200" s="80" t="s">
        <v>1716</v>
      </c>
      <c r="H200" s="80" t="s">
        <v>1717</v>
      </c>
      <c r="I200" s="177"/>
      <c r="J200" s="81">
        <v>0.36243690186077704</v>
      </c>
      <c r="K200" s="81">
        <v>0.78351194618184605</v>
      </c>
      <c r="L200" s="81">
        <v>4.0541063199228677</v>
      </c>
      <c r="M200" s="81">
        <v>2.2537345894087069</v>
      </c>
      <c r="N200" s="81">
        <v>4.3996822098735251</v>
      </c>
      <c r="O200" s="81">
        <v>2.4959763173445633</v>
      </c>
      <c r="P200" s="81">
        <v>3.3390325693347225</v>
      </c>
      <c r="Q200" s="81">
        <v>0.1428683970168963</v>
      </c>
      <c r="R200" s="81">
        <v>0</v>
      </c>
      <c r="S200" s="81">
        <v>0</v>
      </c>
      <c r="T200" s="82"/>
      <c r="U200" s="81">
        <v>11194</v>
      </c>
      <c r="V200" s="81">
        <v>239</v>
      </c>
      <c r="W200" s="81">
        <v>36</v>
      </c>
      <c r="X200" s="81">
        <v>366</v>
      </c>
      <c r="Y200" s="81">
        <v>897</v>
      </c>
      <c r="Z200" s="81">
        <v>1188</v>
      </c>
      <c r="AA200" s="81">
        <v>664</v>
      </c>
      <c r="AB200" s="81">
        <v>2425</v>
      </c>
      <c r="AC200" s="81">
        <v>0</v>
      </c>
      <c r="AD200" s="81">
        <v>0</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2023</v>
      </c>
      <c r="B201" s="80">
        <v>139</v>
      </c>
      <c r="C201" s="80">
        <v>3</v>
      </c>
      <c r="D201" s="80">
        <v>9</v>
      </c>
      <c r="E201" s="80">
        <v>2006</v>
      </c>
      <c r="F201" s="80" t="s">
        <v>566</v>
      </c>
      <c r="G201" s="80" t="s">
        <v>1716</v>
      </c>
      <c r="H201" s="80" t="s">
        <v>1717</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2024</v>
      </c>
      <c r="B202" s="80">
        <v>140</v>
      </c>
      <c r="C202" s="80">
        <v>4</v>
      </c>
      <c r="D202" s="80">
        <v>9</v>
      </c>
      <c r="E202" s="80">
        <v>2007</v>
      </c>
      <c r="F202" s="80" t="s">
        <v>567</v>
      </c>
      <c r="G202" s="80" t="s">
        <v>1716</v>
      </c>
      <c r="H202" s="80" t="s">
        <v>1717</v>
      </c>
      <c r="I202" s="177"/>
      <c r="J202" s="81">
        <v>0</v>
      </c>
      <c r="K202" s="81">
        <v>0.652208040400999</v>
      </c>
      <c r="L202" s="81">
        <v>7.3041246751822895</v>
      </c>
      <c r="M202" s="81">
        <v>2.5318255017227349</v>
      </c>
      <c r="N202" s="81">
        <v>4.2902944662089908</v>
      </c>
      <c r="O202" s="81">
        <v>2.3626123729970643</v>
      </c>
      <c r="P202" s="81">
        <v>3.2783739054689578</v>
      </c>
      <c r="Q202" s="81">
        <v>0.14462547795710864</v>
      </c>
      <c r="R202" s="81">
        <v>0</v>
      </c>
      <c r="S202" s="81">
        <v>0</v>
      </c>
      <c r="T202" s="82"/>
      <c r="U202" s="81">
        <v>0</v>
      </c>
      <c r="V202" s="81">
        <v>217</v>
      </c>
      <c r="W202" s="81">
        <v>89</v>
      </c>
      <c r="X202" s="81">
        <v>515</v>
      </c>
      <c r="Y202" s="81">
        <v>877</v>
      </c>
      <c r="Z202" s="81">
        <v>1169</v>
      </c>
      <c r="AA202" s="81">
        <v>642</v>
      </c>
      <c r="AB202" s="81">
        <v>2325</v>
      </c>
      <c r="AC202" s="81">
        <v>0</v>
      </c>
      <c r="AD202" s="81">
        <v>0</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2025</v>
      </c>
      <c r="B203" s="80">
        <v>141</v>
      </c>
      <c r="C203" s="80">
        <v>5</v>
      </c>
      <c r="D203" s="80">
        <v>9</v>
      </c>
      <c r="E203" s="80">
        <v>2008</v>
      </c>
      <c r="F203" s="80" t="s">
        <v>84</v>
      </c>
      <c r="G203" s="80" t="s">
        <v>1716</v>
      </c>
      <c r="H203" s="80" t="s">
        <v>1717</v>
      </c>
      <c r="I203" s="177"/>
      <c r="J203" s="81">
        <v>0</v>
      </c>
      <c r="K203" s="81">
        <v>0.57241526154115663</v>
      </c>
      <c r="L203" s="81">
        <v>6.3068359852609062</v>
      </c>
      <c r="M203" s="81">
        <v>2.9624810075411068</v>
      </c>
      <c r="N203" s="81">
        <v>4.4025780680444555</v>
      </c>
      <c r="O203" s="81">
        <v>2.2864056499908672</v>
      </c>
      <c r="P203" s="81">
        <v>3.2848390767280673</v>
      </c>
      <c r="Q203" s="81">
        <v>0.14002302970969627</v>
      </c>
      <c r="R203" s="81">
        <v>0</v>
      </c>
      <c r="S203" s="81">
        <v>0</v>
      </c>
      <c r="T203" s="82"/>
      <c r="U203" s="81">
        <v>0</v>
      </c>
      <c r="V203" s="81">
        <v>217</v>
      </c>
      <c r="W203" s="81">
        <v>89</v>
      </c>
      <c r="X203" s="81">
        <v>515</v>
      </c>
      <c r="Y203" s="81">
        <v>888</v>
      </c>
      <c r="Z203" s="81">
        <v>1171</v>
      </c>
      <c r="AA203" s="81">
        <v>644</v>
      </c>
      <c r="AB203" s="81">
        <v>2288</v>
      </c>
      <c r="AC203" s="81">
        <v>0</v>
      </c>
      <c r="AD203" s="81">
        <v>0</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2026</v>
      </c>
      <c r="B204" s="80">
        <v>142</v>
      </c>
      <c r="C204" s="80">
        <v>6</v>
      </c>
      <c r="D204" s="80">
        <v>9</v>
      </c>
      <c r="E204" s="80">
        <v>2009</v>
      </c>
      <c r="F204" s="80" t="s">
        <v>85</v>
      </c>
      <c r="G204" s="80" t="s">
        <v>1716</v>
      </c>
      <c r="H204" s="80" t="s">
        <v>1717</v>
      </c>
      <c r="I204" s="177"/>
      <c r="J204" s="81">
        <v>0</v>
      </c>
      <c r="K204" s="81">
        <v>0.54490460886557102</v>
      </c>
      <c r="L204" s="81">
        <v>9.585121873925285</v>
      </c>
      <c r="M204" s="81">
        <v>2.3412109845286642</v>
      </c>
      <c r="N204" s="81">
        <v>3.7304015414478378</v>
      </c>
      <c r="O204" s="81">
        <v>2.2768435018281616</v>
      </c>
      <c r="P204" s="81">
        <v>3.1996862296760584</v>
      </c>
      <c r="Q204" s="81">
        <v>0.13047141111803179</v>
      </c>
      <c r="R204" s="81">
        <v>0</v>
      </c>
      <c r="S204" s="81">
        <v>0</v>
      </c>
      <c r="T204" s="82"/>
      <c r="U204" s="81">
        <v>0</v>
      </c>
      <c r="V204" s="81">
        <v>253</v>
      </c>
      <c r="W204" s="81">
        <v>155</v>
      </c>
      <c r="X204" s="81">
        <v>514</v>
      </c>
      <c r="Y204" s="81">
        <v>876</v>
      </c>
      <c r="Z204" s="81">
        <v>1151</v>
      </c>
      <c r="AA204" s="81">
        <v>644</v>
      </c>
      <c r="AB204" s="81">
        <v>2238</v>
      </c>
      <c r="AC204" s="81">
        <v>0</v>
      </c>
      <c r="AD204" s="81">
        <v>0</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2027</v>
      </c>
      <c r="B205" s="80">
        <v>143</v>
      </c>
      <c r="C205" s="80">
        <v>7</v>
      </c>
      <c r="D205" s="80">
        <v>9</v>
      </c>
      <c r="E205" s="80">
        <v>2010</v>
      </c>
      <c r="F205" s="80" t="s">
        <v>86</v>
      </c>
      <c r="G205" s="80" t="s">
        <v>1716</v>
      </c>
      <c r="H205" s="80" t="s">
        <v>1717</v>
      </c>
      <c r="I205" s="177"/>
      <c r="J205" s="81">
        <v>0</v>
      </c>
      <c r="K205" s="81">
        <v>0.56828440840691463</v>
      </c>
      <c r="L205" s="81">
        <v>8.7263165503952127</v>
      </c>
      <c r="M205" s="81">
        <v>2.0957103547954894</v>
      </c>
      <c r="N205" s="81">
        <v>3.6679305437013738</v>
      </c>
      <c r="O205" s="81">
        <v>2.240715476931689</v>
      </c>
      <c r="P205" s="81">
        <v>3.2510666166527371</v>
      </c>
      <c r="Q205" s="81">
        <v>0.13452005588649207</v>
      </c>
      <c r="R205" s="81">
        <v>0</v>
      </c>
      <c r="S205" s="81">
        <v>0</v>
      </c>
      <c r="T205" s="82"/>
      <c r="U205" s="81">
        <v>0</v>
      </c>
      <c r="V205" s="81">
        <v>253</v>
      </c>
      <c r="W205" s="81">
        <v>155</v>
      </c>
      <c r="X205" s="81">
        <v>514</v>
      </c>
      <c r="Y205" s="81">
        <v>876</v>
      </c>
      <c r="Z205" s="81">
        <v>1138</v>
      </c>
      <c r="AA205" s="81">
        <v>638</v>
      </c>
      <c r="AB205" s="81">
        <v>2211</v>
      </c>
      <c r="AC205" s="81">
        <v>0</v>
      </c>
      <c r="AD205" s="81">
        <v>0</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2028</v>
      </c>
      <c r="B206" s="80">
        <v>144</v>
      </c>
      <c r="C206" s="80">
        <v>8</v>
      </c>
      <c r="D206" s="80">
        <v>9</v>
      </c>
      <c r="E206" s="80">
        <v>2011</v>
      </c>
      <c r="F206" s="80" t="s">
        <v>87</v>
      </c>
      <c r="G206" s="80" t="s">
        <v>1716</v>
      </c>
      <c r="H206" s="80" t="s">
        <v>1717</v>
      </c>
      <c r="I206" s="177"/>
      <c r="J206" s="81">
        <v>0</v>
      </c>
      <c r="K206" s="81">
        <v>0.79627216081274332</v>
      </c>
      <c r="L206" s="81">
        <v>8.1422891831876392</v>
      </c>
      <c r="M206" s="81">
        <v>2.6474713754729136</v>
      </c>
      <c r="N206" s="81">
        <v>4.4049302005994591</v>
      </c>
      <c r="O206" s="81">
        <v>2.208488020339233</v>
      </c>
      <c r="P206" s="81">
        <v>3.1967035343261236</v>
      </c>
      <c r="Q206" s="81">
        <v>0.15249748017058509</v>
      </c>
      <c r="R206" s="81">
        <v>0</v>
      </c>
      <c r="S206" s="81">
        <v>0</v>
      </c>
      <c r="T206" s="82"/>
      <c r="U206" s="81">
        <v>0</v>
      </c>
      <c r="V206" s="81">
        <v>253</v>
      </c>
      <c r="W206" s="81">
        <v>155</v>
      </c>
      <c r="X206" s="81">
        <v>514</v>
      </c>
      <c r="Y206" s="81">
        <v>874</v>
      </c>
      <c r="Z206" s="81">
        <v>1146</v>
      </c>
      <c r="AA206" s="81">
        <v>646</v>
      </c>
      <c r="AB206" s="81">
        <v>2173</v>
      </c>
      <c r="AC206" s="81">
        <v>0</v>
      </c>
      <c r="AD206" s="81">
        <v>0</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2029</v>
      </c>
      <c r="B207" s="80">
        <v>145</v>
      </c>
      <c r="C207" s="80">
        <v>9</v>
      </c>
      <c r="D207" s="80">
        <v>9</v>
      </c>
      <c r="E207" s="80">
        <v>2012</v>
      </c>
      <c r="F207" s="80" t="s">
        <v>88</v>
      </c>
      <c r="G207" s="80" t="s">
        <v>1716</v>
      </c>
      <c r="H207" s="80" t="s">
        <v>1717</v>
      </c>
      <c r="I207" s="177"/>
      <c r="J207" s="81">
        <v>0</v>
      </c>
      <c r="K207" s="81">
        <v>0.89703138579760822</v>
      </c>
      <c r="L207" s="81">
        <v>8.2153276684037717</v>
      </c>
      <c r="M207" s="81">
        <v>3.2881510364287942</v>
      </c>
      <c r="N207" s="81">
        <v>4.7945670857859355</v>
      </c>
      <c r="O207" s="81">
        <v>2.208316666146211</v>
      </c>
      <c r="P207" s="81">
        <v>3.2347980275578312</v>
      </c>
      <c r="Q207" s="81">
        <v>0.1611100434640067</v>
      </c>
      <c r="R207" s="81">
        <v>0</v>
      </c>
      <c r="S207" s="81">
        <v>4.7500805181779945E-2</v>
      </c>
      <c r="T207" s="82"/>
      <c r="U207" s="81">
        <v>0</v>
      </c>
      <c r="V207" s="81">
        <v>253</v>
      </c>
      <c r="W207" s="81">
        <v>155</v>
      </c>
      <c r="X207" s="81">
        <v>514</v>
      </c>
      <c r="Y207" s="81">
        <v>866</v>
      </c>
      <c r="Z207" s="81">
        <v>1155</v>
      </c>
      <c r="AA207" s="81">
        <v>650</v>
      </c>
      <c r="AB207" s="81">
        <v>2113</v>
      </c>
      <c r="AC207" s="81">
        <v>0</v>
      </c>
      <c r="AD207" s="81">
        <v>4.7500805181779945E-2</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2030</v>
      </c>
      <c r="B208" s="80">
        <v>146</v>
      </c>
      <c r="C208" s="80">
        <v>10</v>
      </c>
      <c r="D208" s="80">
        <v>9</v>
      </c>
      <c r="E208" s="80">
        <v>2013</v>
      </c>
      <c r="F208" s="80" t="s">
        <v>89</v>
      </c>
      <c r="G208" s="80" t="s">
        <v>1716</v>
      </c>
      <c r="H208" s="80" t="s">
        <v>1717</v>
      </c>
      <c r="I208" s="177"/>
      <c r="J208" s="81">
        <v>0</v>
      </c>
      <c r="K208" s="81">
        <v>0.7413995001058129</v>
      </c>
      <c r="L208" s="81">
        <v>7.2547821231108962</v>
      </c>
      <c r="M208" s="81">
        <v>3.0580590776551717</v>
      </c>
      <c r="N208" s="81">
        <v>4.6251109981760825</v>
      </c>
      <c r="O208" s="81">
        <v>2.1212544079041598</v>
      </c>
      <c r="P208" s="81">
        <v>3.2569771259794917</v>
      </c>
      <c r="Q208" s="81">
        <v>0.16090092851213086</v>
      </c>
      <c r="R208" s="81">
        <v>0</v>
      </c>
      <c r="S208" s="81">
        <v>0.15099881105572846</v>
      </c>
      <c r="T208" s="82"/>
      <c r="U208" s="81">
        <v>0</v>
      </c>
      <c r="V208" s="81">
        <v>253</v>
      </c>
      <c r="W208" s="81">
        <v>155</v>
      </c>
      <c r="X208" s="81">
        <v>514</v>
      </c>
      <c r="Y208" s="81">
        <v>862</v>
      </c>
      <c r="Z208" s="81">
        <v>1159</v>
      </c>
      <c r="AA208" s="81">
        <v>652</v>
      </c>
      <c r="AB208" s="81">
        <v>2080</v>
      </c>
      <c r="AC208" s="81">
        <v>0</v>
      </c>
      <c r="AD208" s="81">
        <v>0.15099881105572846</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2031</v>
      </c>
      <c r="B209" s="80">
        <v>147</v>
      </c>
      <c r="C209" s="80">
        <v>11</v>
      </c>
      <c r="D209" s="80">
        <v>9</v>
      </c>
      <c r="E209" s="80">
        <v>2014</v>
      </c>
      <c r="F209" s="80" t="s">
        <v>90</v>
      </c>
      <c r="G209" s="80" t="s">
        <v>1716</v>
      </c>
      <c r="H209" s="80" t="s">
        <v>1717</v>
      </c>
      <c r="I209" s="177"/>
      <c r="J209" s="81">
        <v>0</v>
      </c>
      <c r="K209" s="81">
        <v>0.65429831500929281</v>
      </c>
      <c r="L209" s="81">
        <v>7.7033144046773803</v>
      </c>
      <c r="M209" s="81">
        <v>2.9913452844310053</v>
      </c>
      <c r="N209" s="81">
        <v>4.8633069106853828</v>
      </c>
      <c r="O209" s="81">
        <v>2.0053937320202477</v>
      </c>
      <c r="P209" s="81">
        <v>3.2086394554192013</v>
      </c>
      <c r="Q209" s="81">
        <v>0.15148260326558996</v>
      </c>
      <c r="R209" s="81">
        <v>0</v>
      </c>
      <c r="S209" s="81">
        <v>0.20217937901141853</v>
      </c>
      <c r="T209" s="82"/>
      <c r="U209" s="81">
        <v>0</v>
      </c>
      <c r="V209" s="81">
        <v>194</v>
      </c>
      <c r="W209" s="81">
        <v>168</v>
      </c>
      <c r="X209" s="81">
        <v>478</v>
      </c>
      <c r="Y209" s="81">
        <v>856</v>
      </c>
      <c r="Z209" s="81">
        <v>1154</v>
      </c>
      <c r="AA209" s="81">
        <v>639</v>
      </c>
      <c r="AB209" s="81">
        <v>2041</v>
      </c>
      <c r="AC209" s="81">
        <v>0</v>
      </c>
      <c r="AD209" s="81">
        <v>0.20217937901141853</v>
      </c>
      <c r="AE209" s="82"/>
      <c r="AF209" s="81">
        <v>0</v>
      </c>
      <c r="AG209" s="81">
        <v>459117.62101844297</v>
      </c>
      <c r="AH209" s="81">
        <v>1252944.8834472045</v>
      </c>
      <c r="AI209" s="81">
        <v>3147827.77578949</v>
      </c>
      <c r="AJ209" s="81">
        <v>3681635.3486218988</v>
      </c>
      <c r="AK209" s="81">
        <v>0</v>
      </c>
      <c r="AL209" s="81">
        <v>0</v>
      </c>
      <c r="AM209" s="81">
        <v>280198.80089825124</v>
      </c>
      <c r="AN209" s="81">
        <v>0</v>
      </c>
      <c r="AO209" s="81">
        <v>0</v>
      </c>
      <c r="AP209" s="82"/>
      <c r="AQ209" s="81">
        <v>4</v>
      </c>
      <c r="AR209" s="81">
        <v>2</v>
      </c>
      <c r="AS209" s="81">
        <v>0</v>
      </c>
      <c r="AT209" s="81">
        <v>0</v>
      </c>
      <c r="AU209" s="81">
        <v>0</v>
      </c>
      <c r="AV209" s="81">
        <v>0</v>
      </c>
      <c r="AW209" s="81" t="s">
        <v>564</v>
      </c>
      <c r="AX209" s="82"/>
      <c r="AY209" s="81">
        <v>22.9</v>
      </c>
      <c r="AZ209" s="81">
        <v>23.3</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2032</v>
      </c>
      <c r="B210" s="80">
        <v>148</v>
      </c>
      <c r="C210" s="80">
        <v>12</v>
      </c>
      <c r="D210" s="80">
        <v>9</v>
      </c>
      <c r="E210" s="80">
        <v>2015</v>
      </c>
      <c r="F210" s="80" t="s">
        <v>91</v>
      </c>
      <c r="G210" s="80" t="s">
        <v>1716</v>
      </c>
      <c r="H210" s="80" t="s">
        <v>1717</v>
      </c>
      <c r="I210" s="177"/>
      <c r="J210" s="81">
        <v>0</v>
      </c>
      <c r="K210" s="81">
        <v>0.62740406795989123</v>
      </c>
      <c r="L210" s="81">
        <v>8.1085420494387144</v>
      </c>
      <c r="M210" s="81">
        <v>2.8943444570319894</v>
      </c>
      <c r="N210" s="81">
        <v>4.4395798157391528</v>
      </c>
      <c r="O210" s="81">
        <v>1.9828142388769288</v>
      </c>
      <c r="P210" s="81">
        <v>3.2061387709106928</v>
      </c>
      <c r="Q210" s="81">
        <v>0.14495170368051413</v>
      </c>
      <c r="R210" s="81">
        <v>0</v>
      </c>
      <c r="S210" s="81">
        <v>0.17429378257066339</v>
      </c>
      <c r="T210" s="82"/>
      <c r="U210" s="81">
        <v>0</v>
      </c>
      <c r="V210" s="81">
        <v>194</v>
      </c>
      <c r="W210" s="81">
        <v>168</v>
      </c>
      <c r="X210" s="81">
        <v>478</v>
      </c>
      <c r="Y210" s="81">
        <v>849</v>
      </c>
      <c r="Z210" s="81">
        <v>1152</v>
      </c>
      <c r="AA210" s="81">
        <v>638</v>
      </c>
      <c r="AB210" s="81">
        <v>1995</v>
      </c>
      <c r="AC210" s="81">
        <v>0</v>
      </c>
      <c r="AD210" s="81">
        <v>0.17429378257066339</v>
      </c>
      <c r="AE210" s="82"/>
      <c r="AF210" s="81">
        <v>0</v>
      </c>
      <c r="AG210" s="81">
        <v>417989.05521009921</v>
      </c>
      <c r="AH210" s="81">
        <v>1048449.6044400616</v>
      </c>
      <c r="AI210" s="81">
        <v>3040118.7964978246</v>
      </c>
      <c r="AJ210" s="81">
        <v>3504293.9504768271</v>
      </c>
      <c r="AK210" s="81">
        <v>0</v>
      </c>
      <c r="AL210" s="81">
        <v>0</v>
      </c>
      <c r="AM210" s="81">
        <v>273406.38128975319</v>
      </c>
      <c r="AN210" s="81">
        <v>0</v>
      </c>
      <c r="AO210" s="81">
        <v>0</v>
      </c>
      <c r="AP210" s="82"/>
      <c r="AQ210" s="81">
        <v>4</v>
      </c>
      <c r="AR210" s="81">
        <v>2</v>
      </c>
      <c r="AS210" s="81">
        <v>0</v>
      </c>
      <c r="AT210" s="81">
        <v>0</v>
      </c>
      <c r="AU210" s="81">
        <v>0</v>
      </c>
      <c r="AV210" s="81">
        <v>0</v>
      </c>
      <c r="AW210" s="81" t="s">
        <v>564</v>
      </c>
      <c r="AX210" s="82"/>
      <c r="AY210" s="81">
        <v>22.9</v>
      </c>
      <c r="AZ210" s="81">
        <v>23.3</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2033</v>
      </c>
      <c r="B211" s="80">
        <v>149</v>
      </c>
      <c r="C211" s="80">
        <v>13</v>
      </c>
      <c r="D211" s="80">
        <v>9</v>
      </c>
      <c r="E211" s="80">
        <v>2016</v>
      </c>
      <c r="F211" s="80" t="s">
        <v>92</v>
      </c>
      <c r="G211" s="80" t="s">
        <v>1716</v>
      </c>
      <c r="H211" s="80" t="s">
        <v>1717</v>
      </c>
      <c r="I211" s="177"/>
      <c r="J211" s="81">
        <v>0</v>
      </c>
      <c r="K211" s="81">
        <v>0.59181649085840349</v>
      </c>
      <c r="L211" s="81">
        <v>8.7195058861631178</v>
      </c>
      <c r="M211" s="81">
        <v>2.4815647040539863</v>
      </c>
      <c r="N211" s="81">
        <v>4.5200770952726703</v>
      </c>
      <c r="O211" s="81">
        <v>1.9400328309757371</v>
      </c>
      <c r="P211" s="81">
        <v>3.2261913642163167</v>
      </c>
      <c r="Q211" s="81">
        <v>0.13850940661641123</v>
      </c>
      <c r="R211" s="81">
        <v>0</v>
      </c>
      <c r="S211" s="81">
        <v>0.18530718741619165</v>
      </c>
      <c r="T211" s="82"/>
      <c r="U211" s="81">
        <v>0</v>
      </c>
      <c r="V211" s="81">
        <v>194</v>
      </c>
      <c r="W211" s="81">
        <v>168</v>
      </c>
      <c r="X211" s="81">
        <v>478</v>
      </c>
      <c r="Y211" s="81">
        <v>850</v>
      </c>
      <c r="Z211" s="81">
        <v>1141</v>
      </c>
      <c r="AA211" s="81">
        <v>664</v>
      </c>
      <c r="AB211" s="81">
        <v>1961</v>
      </c>
      <c r="AC211" s="81">
        <v>0</v>
      </c>
      <c r="AD211" s="81">
        <v>0.18530718741619159</v>
      </c>
      <c r="AE211" s="82"/>
      <c r="AF211" s="81">
        <v>0</v>
      </c>
      <c r="AG211" s="81">
        <v>398429.05286806577</v>
      </c>
      <c r="AH211" s="81">
        <v>888612.70274934173</v>
      </c>
      <c r="AI211" s="81">
        <v>3034644.6903081448</v>
      </c>
      <c r="AJ211" s="81">
        <v>3651765.9211042412</v>
      </c>
      <c r="AK211" s="81">
        <v>0</v>
      </c>
      <c r="AL211" s="81">
        <v>0</v>
      </c>
      <c r="AM211" s="81">
        <v>268955.61382736848</v>
      </c>
      <c r="AN211" s="81">
        <v>0</v>
      </c>
      <c r="AO211" s="81">
        <v>0</v>
      </c>
      <c r="AP211" s="82"/>
      <c r="AQ211" s="81">
        <v>6</v>
      </c>
      <c r="AR211" s="81">
        <v>2</v>
      </c>
      <c r="AS211" s="81">
        <v>0</v>
      </c>
      <c r="AT211" s="81">
        <v>0</v>
      </c>
      <c r="AU211" s="81">
        <v>0</v>
      </c>
      <c r="AV211" s="81">
        <v>0</v>
      </c>
      <c r="AW211" s="81" t="s">
        <v>564</v>
      </c>
      <c r="AX211" s="82"/>
      <c r="AY211" s="81">
        <v>36.5</v>
      </c>
      <c r="AZ211" s="81">
        <v>23.3</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2034</v>
      </c>
      <c r="B212" s="80">
        <v>150</v>
      </c>
      <c r="C212" s="80">
        <v>14</v>
      </c>
      <c r="D212" s="80">
        <v>9</v>
      </c>
      <c r="E212" s="80">
        <v>2017</v>
      </c>
      <c r="F212" s="80" t="s">
        <v>71</v>
      </c>
      <c r="G212" s="80" t="s">
        <v>1716</v>
      </c>
      <c r="H212" s="80" t="s">
        <v>1717</v>
      </c>
      <c r="I212" s="177"/>
      <c r="J212" s="81">
        <v>0</v>
      </c>
      <c r="K212" s="81">
        <v>0.6047478421482898</v>
      </c>
      <c r="L212" s="81">
        <v>7.8711856385481243</v>
      </c>
      <c r="M212" s="81">
        <v>2.4882400398673696</v>
      </c>
      <c r="N212" s="81">
        <v>4.376322948927954</v>
      </c>
      <c r="O212" s="81">
        <v>1.8966682888320492</v>
      </c>
      <c r="P212" s="81">
        <v>3.1960987066241193</v>
      </c>
      <c r="Q212" s="81">
        <v>0.13031765711527801</v>
      </c>
      <c r="R212" s="81">
        <v>0</v>
      </c>
      <c r="S212" s="81">
        <v>0.16934016599500001</v>
      </c>
      <c r="T212" s="82"/>
      <c r="U212" s="81">
        <v>0</v>
      </c>
      <c r="V212" s="81">
        <v>194</v>
      </c>
      <c r="W212" s="81">
        <v>168</v>
      </c>
      <c r="X212" s="81">
        <v>478</v>
      </c>
      <c r="Y212" s="81">
        <v>841</v>
      </c>
      <c r="Z212" s="81">
        <v>1134</v>
      </c>
      <c r="AA212" s="81">
        <v>662</v>
      </c>
      <c r="AB212" s="81">
        <v>1908</v>
      </c>
      <c r="AC212" s="81">
        <v>0</v>
      </c>
      <c r="AD212" s="81">
        <v>0.16934016599500001</v>
      </c>
      <c r="AE212" s="82"/>
      <c r="AF212" s="81">
        <v>0</v>
      </c>
      <c r="AG212" s="81">
        <v>399586.70767210663</v>
      </c>
      <c r="AH212" s="81">
        <v>1085534.4344528739</v>
      </c>
      <c r="AI212" s="81">
        <v>2959565.6704710112</v>
      </c>
      <c r="AJ212" s="81">
        <v>3166298.7454461288</v>
      </c>
      <c r="AK212" s="81">
        <v>0</v>
      </c>
      <c r="AL212" s="81">
        <v>0</v>
      </c>
      <c r="AM212" s="81">
        <v>262096.01119071871</v>
      </c>
      <c r="AN212" s="81">
        <v>0</v>
      </c>
      <c r="AO212" s="81">
        <v>0</v>
      </c>
      <c r="AP212" s="82"/>
      <c r="AQ212" s="81">
        <v>7</v>
      </c>
      <c r="AR212" s="81">
        <v>2</v>
      </c>
      <c r="AS212" s="81">
        <v>0</v>
      </c>
      <c r="AT212" s="81">
        <v>0</v>
      </c>
      <c r="AU212" s="81">
        <v>0</v>
      </c>
      <c r="AV212" s="81">
        <v>0</v>
      </c>
      <c r="AW212" s="81" t="s">
        <v>564</v>
      </c>
      <c r="AX212" s="82"/>
      <c r="AY212" s="81">
        <v>42.5</v>
      </c>
      <c r="AZ212" s="81">
        <v>23.3</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2035</v>
      </c>
      <c r="B213" s="80">
        <v>151</v>
      </c>
      <c r="C213" s="80">
        <v>15</v>
      </c>
      <c r="D213" s="80">
        <v>9</v>
      </c>
      <c r="E213" s="80">
        <v>2018</v>
      </c>
      <c r="F213" s="80" t="s">
        <v>93</v>
      </c>
      <c r="G213" s="80" t="s">
        <v>1716</v>
      </c>
      <c r="H213" s="80" t="s">
        <v>1717</v>
      </c>
      <c r="I213" s="177"/>
      <c r="J213" s="81">
        <v>0</v>
      </c>
      <c r="K213" s="81">
        <v>0.56285644259858714</v>
      </c>
      <c r="L213" s="81">
        <v>7.2207989869242102</v>
      </c>
      <c r="M213" s="81">
        <v>2.5005122297960254</v>
      </c>
      <c r="N213" s="81">
        <v>4.0100427323186079</v>
      </c>
      <c r="O213" s="81">
        <v>1.8544695371195015</v>
      </c>
      <c r="P213" s="81">
        <v>3.22642248867154</v>
      </c>
      <c r="Q213" s="81">
        <v>0.1183930266246765</v>
      </c>
      <c r="R213" s="81">
        <v>0</v>
      </c>
      <c r="S213" s="81">
        <v>0.17536779284431292</v>
      </c>
      <c r="T213" s="82"/>
      <c r="U213" s="81">
        <v>0</v>
      </c>
      <c r="V213" s="81">
        <v>194</v>
      </c>
      <c r="W213" s="81">
        <v>168</v>
      </c>
      <c r="X213" s="81">
        <v>478</v>
      </c>
      <c r="Y213" s="81">
        <v>837</v>
      </c>
      <c r="Z213" s="81">
        <v>1130</v>
      </c>
      <c r="AA213" s="81">
        <v>675</v>
      </c>
      <c r="AB213" s="81">
        <v>1868</v>
      </c>
      <c r="AC213" s="81">
        <v>0</v>
      </c>
      <c r="AD213" s="81">
        <v>0.17536779284431289</v>
      </c>
      <c r="AE213" s="82"/>
      <c r="AF213" s="81">
        <v>0</v>
      </c>
      <c r="AG213" s="81">
        <v>361530.38056425098</v>
      </c>
      <c r="AH213" s="81">
        <v>1023116.338040909</v>
      </c>
      <c r="AI213" s="81">
        <v>3025280.6494848579</v>
      </c>
      <c r="AJ213" s="81">
        <v>3054110.3260599519</v>
      </c>
      <c r="AK213" s="81">
        <v>0</v>
      </c>
      <c r="AL213" s="81">
        <v>0</v>
      </c>
      <c r="AM213" s="81">
        <v>257132.2748093601</v>
      </c>
      <c r="AN213" s="81">
        <v>0</v>
      </c>
      <c r="AO213" s="81">
        <v>0</v>
      </c>
      <c r="AP213" s="82"/>
      <c r="AQ213" s="81">
        <v>7</v>
      </c>
      <c r="AR213" s="81">
        <v>2</v>
      </c>
      <c r="AS213" s="81">
        <v>0</v>
      </c>
      <c r="AT213" s="81">
        <v>0</v>
      </c>
      <c r="AU213" s="81">
        <v>0</v>
      </c>
      <c r="AV213" s="81">
        <v>0</v>
      </c>
      <c r="AW213" s="81" t="s">
        <v>564</v>
      </c>
      <c r="AX213" s="82"/>
      <c r="AY213" s="81">
        <v>42.8</v>
      </c>
      <c r="AZ213" s="81">
        <v>23</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2036</v>
      </c>
      <c r="B214" s="80">
        <v>152</v>
      </c>
      <c r="C214" s="80">
        <v>16</v>
      </c>
      <c r="D214" s="80">
        <v>9</v>
      </c>
      <c r="E214" s="80">
        <v>2019</v>
      </c>
      <c r="F214" s="80" t="s">
        <v>73</v>
      </c>
      <c r="G214" s="80" t="s">
        <v>1716</v>
      </c>
      <c r="H214" s="80" t="s">
        <v>1717</v>
      </c>
      <c r="I214" s="177"/>
      <c r="J214" s="81">
        <v>0</v>
      </c>
      <c r="K214" s="81">
        <v>0.52228933267588185</v>
      </c>
      <c r="L214" s="81">
        <v>7.2531506302020663</v>
      </c>
      <c r="M214" s="81">
        <v>2.2431865240122573</v>
      </c>
      <c r="N214" s="81">
        <v>3.9771148027357355</v>
      </c>
      <c r="O214" s="81">
        <v>1.7841497542807145</v>
      </c>
      <c r="P214" s="81">
        <v>3.1736977026428375</v>
      </c>
      <c r="Q214" s="81">
        <v>0.11095240427758338</v>
      </c>
      <c r="R214" s="81">
        <v>0</v>
      </c>
      <c r="S214" s="81">
        <v>0.157481727628105</v>
      </c>
      <c r="T214" s="82"/>
      <c r="U214" s="81">
        <v>0</v>
      </c>
      <c r="V214" s="81">
        <v>194</v>
      </c>
      <c r="W214" s="81">
        <v>168</v>
      </c>
      <c r="X214" s="81">
        <v>478</v>
      </c>
      <c r="Y214" s="81">
        <v>820</v>
      </c>
      <c r="Z214" s="81">
        <v>1117</v>
      </c>
      <c r="AA214" s="81">
        <v>659</v>
      </c>
      <c r="AB214" s="81">
        <v>1798</v>
      </c>
      <c r="AC214" s="81">
        <v>0</v>
      </c>
      <c r="AD214" s="81">
        <v>0.157481727628105</v>
      </c>
      <c r="AE214" s="82"/>
      <c r="AF214" s="81">
        <v>0</v>
      </c>
      <c r="AG214" s="81">
        <v>361423.3212722973</v>
      </c>
      <c r="AH214" s="81">
        <v>1104660.038033193</v>
      </c>
      <c r="AI214" s="81">
        <v>2964523.892124909</v>
      </c>
      <c r="AJ214" s="81">
        <v>3043071.4014211204</v>
      </c>
      <c r="AK214" s="81">
        <v>0</v>
      </c>
      <c r="AL214" s="81">
        <v>0</v>
      </c>
      <c r="AM214" s="81">
        <v>244874.06466324677</v>
      </c>
      <c r="AN214" s="81">
        <v>0</v>
      </c>
      <c r="AO214" s="81">
        <v>0</v>
      </c>
      <c r="AP214" s="82"/>
      <c r="AQ214" s="81">
        <v>8</v>
      </c>
      <c r="AR214" s="81">
        <v>2</v>
      </c>
      <c r="AS214" s="81">
        <v>0</v>
      </c>
      <c r="AT214" s="81">
        <v>0</v>
      </c>
      <c r="AU214" s="81">
        <v>0</v>
      </c>
      <c r="AV214" s="81">
        <v>0</v>
      </c>
      <c r="AW214" s="81" t="s">
        <v>564</v>
      </c>
      <c r="AX214" s="82"/>
      <c r="AY214" s="81">
        <v>46.2</v>
      </c>
      <c r="AZ214" s="81">
        <v>23.3</v>
      </c>
      <c r="BA214" s="81">
        <v>0</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2037</v>
      </c>
      <c r="B215" s="80">
        <v>153</v>
      </c>
      <c r="C215" s="80">
        <v>17</v>
      </c>
      <c r="D215" s="80">
        <v>9</v>
      </c>
      <c r="E215" s="80">
        <v>2020</v>
      </c>
      <c r="F215" s="80" t="s">
        <v>218</v>
      </c>
      <c r="G215" s="80" t="s">
        <v>1716</v>
      </c>
      <c r="H215" s="80" t="s">
        <v>1717</v>
      </c>
      <c r="I215" s="177"/>
      <c r="J215" s="81">
        <v>0.48305386074092288</v>
      </c>
      <c r="K215" s="81">
        <v>0.46558533574208322</v>
      </c>
      <c r="L215" s="81">
        <v>6.8022935858094202</v>
      </c>
      <c r="M215" s="81">
        <v>1.9278926004948187</v>
      </c>
      <c r="N215" s="81">
        <v>3.6052414093270131</v>
      </c>
      <c r="O215" s="81">
        <v>1.5477738719567793</v>
      </c>
      <c r="P215" s="81">
        <v>2.9786978103170831</v>
      </c>
      <c r="Q215" s="81">
        <v>0.10353932836765978</v>
      </c>
      <c r="R215" s="81">
        <v>0</v>
      </c>
      <c r="S215" s="81">
        <v>0.1800292268886024</v>
      </c>
      <c r="T215" s="82"/>
      <c r="U215" s="81">
        <v>22497</v>
      </c>
      <c r="V215" s="81">
        <v>160</v>
      </c>
      <c r="W215" s="81">
        <v>140</v>
      </c>
      <c r="X215" s="81">
        <v>432</v>
      </c>
      <c r="Y215" s="81">
        <v>811</v>
      </c>
      <c r="Z215" s="81">
        <v>1106</v>
      </c>
      <c r="AA215" s="81">
        <v>672</v>
      </c>
      <c r="AB215" s="81">
        <v>1756</v>
      </c>
      <c r="AC215" s="81">
        <v>0</v>
      </c>
      <c r="AD215" s="81">
        <v>0.1800292268886024</v>
      </c>
      <c r="AE215" s="82"/>
      <c r="AF215" s="81">
        <v>175654.49354714059</v>
      </c>
      <c r="AG215" s="81">
        <v>298300.80207024579</v>
      </c>
      <c r="AH215" s="81">
        <v>997544.70937834331</v>
      </c>
      <c r="AI215" s="81">
        <v>2480406.4762837905</v>
      </c>
      <c r="AJ215" s="81">
        <v>3072570.190500509</v>
      </c>
      <c r="AK215" s="81"/>
      <c r="AL215" s="81"/>
      <c r="AM215" s="81">
        <v>229177.50956691193</v>
      </c>
      <c r="AN215" s="81"/>
      <c r="AO215" s="81"/>
      <c r="AP215" s="82"/>
      <c r="AQ215" s="81">
        <v>11</v>
      </c>
      <c r="AR215" s="81">
        <v>2</v>
      </c>
      <c r="AS215" s="81">
        <v>0</v>
      </c>
      <c r="AT215" s="81">
        <v>0</v>
      </c>
      <c r="AU215" s="81">
        <v>0</v>
      </c>
      <c r="AV215" s="81">
        <v>0</v>
      </c>
      <c r="AW215" s="81">
        <v>0</v>
      </c>
      <c r="AX215" s="82"/>
      <c r="AY215" s="81">
        <v>71.5</v>
      </c>
      <c r="AZ215" s="81">
        <v>23.3</v>
      </c>
      <c r="BA215" s="81">
        <v>0</v>
      </c>
      <c r="BB215" s="81">
        <v>0</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1724</v>
      </c>
      <c r="B216" s="80">
        <v>153</v>
      </c>
      <c r="C216" s="80">
        <v>18</v>
      </c>
      <c r="D216" s="80">
        <v>9</v>
      </c>
      <c r="E216" s="80">
        <v>2021</v>
      </c>
      <c r="F216" s="80" t="s">
        <v>75</v>
      </c>
      <c r="G216" s="174" t="s">
        <v>1716</v>
      </c>
      <c r="H216" s="80" t="s">
        <v>1717</v>
      </c>
      <c r="I216" s="177"/>
      <c r="J216" s="81">
        <v>0.48355827311676569</v>
      </c>
      <c r="K216" s="81">
        <v>0.44848791686287537</v>
      </c>
      <c r="L216" s="81">
        <v>6.2076979185768444</v>
      </c>
      <c r="M216" s="81">
        <v>1.9472328233591008</v>
      </c>
      <c r="N216" s="81">
        <v>3.3570829177361099</v>
      </c>
      <c r="O216" s="81">
        <v>1.4963569034378483</v>
      </c>
      <c r="P216" s="81">
        <v>3.0680720404519155</v>
      </c>
      <c r="Q216" s="81">
        <v>0.10221604086040616</v>
      </c>
      <c r="R216" s="81">
        <v>0</v>
      </c>
      <c r="S216" s="81">
        <v>0.16091284254527219</v>
      </c>
      <c r="T216" s="82"/>
      <c r="U216" s="81">
        <v>23127</v>
      </c>
      <c r="V216" s="81">
        <v>160</v>
      </c>
      <c r="W216" s="81">
        <v>140</v>
      </c>
      <c r="X216" s="81">
        <v>432</v>
      </c>
      <c r="Y216" s="81">
        <v>795</v>
      </c>
      <c r="Z216" s="81">
        <v>1101</v>
      </c>
      <c r="AA216" s="81">
        <v>675</v>
      </c>
      <c r="AB216" s="81">
        <v>1713</v>
      </c>
      <c r="AC216" s="81">
        <v>0</v>
      </c>
      <c r="AD216" s="81">
        <v>0.16091284254527219</v>
      </c>
      <c r="AE216" s="82"/>
      <c r="AF216" s="81">
        <v>177142.86531678998</v>
      </c>
      <c r="AG216" s="81">
        <v>303451.98868983396</v>
      </c>
      <c r="AH216" s="81">
        <v>894356.88544956013</v>
      </c>
      <c r="AI216" s="81">
        <v>2706489.9075919152</v>
      </c>
      <c r="AJ216" s="81">
        <v>2935218.4671342974</v>
      </c>
      <c r="AK216" s="81">
        <v>0</v>
      </c>
      <c r="AL216" s="81">
        <v>0</v>
      </c>
      <c r="AM216" s="81">
        <v>224855.03981476641</v>
      </c>
      <c r="AN216" s="81">
        <v>0</v>
      </c>
      <c r="AO216" s="81">
        <v>0</v>
      </c>
      <c r="AP216" s="82"/>
      <c r="AQ216" s="81">
        <v>11</v>
      </c>
      <c r="AR216" s="81">
        <v>2</v>
      </c>
      <c r="AS216" s="81">
        <v>0</v>
      </c>
      <c r="AT216" s="81">
        <v>0</v>
      </c>
      <c r="AU216" s="81">
        <v>0</v>
      </c>
      <c r="AV216" s="81">
        <v>0</v>
      </c>
      <c r="AW216" s="81"/>
      <c r="AX216" s="82"/>
      <c r="AY216" s="81">
        <v>71.5</v>
      </c>
      <c r="AZ216" s="81">
        <v>23.3</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1715</v>
      </c>
      <c r="B217" s="80">
        <v>153</v>
      </c>
      <c r="C217" s="80">
        <v>19</v>
      </c>
      <c r="D217" s="80">
        <v>9</v>
      </c>
      <c r="E217" s="80">
        <v>2022</v>
      </c>
      <c r="F217" s="80" t="s">
        <v>568</v>
      </c>
      <c r="G217" s="174" t="s">
        <v>1716</v>
      </c>
      <c r="H217" s="80" t="s">
        <v>1717</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11</v>
      </c>
      <c r="AR217" s="81">
        <v>2</v>
      </c>
      <c r="AS217" s="81">
        <v>0</v>
      </c>
      <c r="AT217" s="81">
        <v>0</v>
      </c>
      <c r="AU217" s="81">
        <v>0</v>
      </c>
      <c r="AV217" s="81">
        <v>0</v>
      </c>
      <c r="AW217" s="81"/>
      <c r="AX217" s="82"/>
      <c r="AY217" s="81">
        <v>71.5</v>
      </c>
      <c r="AZ217" s="81">
        <v>23.299999999999997</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2038</v>
      </c>
      <c r="B218" s="80">
        <v>256</v>
      </c>
      <c r="C218" s="80">
        <v>1</v>
      </c>
      <c r="D218" s="80">
        <v>16</v>
      </c>
      <c r="E218" s="80">
        <v>1990</v>
      </c>
      <c r="F218" s="80" t="s">
        <v>562</v>
      </c>
      <c r="G218" s="80" t="s">
        <v>2039</v>
      </c>
      <c r="H218" s="80" t="s">
        <v>2040</v>
      </c>
      <c r="I218" s="177"/>
      <c r="J218" s="81">
        <v>1.3588856696145992</v>
      </c>
      <c r="K218" s="81">
        <v>0.64309737480008833</v>
      </c>
      <c r="L218" s="81">
        <v>19.128412651467286</v>
      </c>
      <c r="M218" s="81">
        <v>1.0442364863191558</v>
      </c>
      <c r="N218" s="81">
        <v>2.1799184717157383</v>
      </c>
      <c r="O218" s="81">
        <v>1.276404264667967</v>
      </c>
      <c r="P218" s="81">
        <v>2.3104380945181551</v>
      </c>
      <c r="Q218" s="81">
        <v>0.15348037821755114</v>
      </c>
      <c r="R218" s="81">
        <v>0.25310937892137886</v>
      </c>
      <c r="S218" s="81">
        <v>0.12260325239845501</v>
      </c>
      <c r="T218" s="82"/>
      <c r="U218" s="81">
        <v>142014</v>
      </c>
      <c r="V218" s="81">
        <v>160</v>
      </c>
      <c r="W218" s="81">
        <v>211</v>
      </c>
      <c r="X218" s="81">
        <v>390</v>
      </c>
      <c r="Y218" s="81">
        <v>1033</v>
      </c>
      <c r="Z218" s="81">
        <v>525</v>
      </c>
      <c r="AA218" s="81">
        <v>561</v>
      </c>
      <c r="AB218" s="81">
        <v>2492</v>
      </c>
      <c r="AC218" s="81">
        <v>43839</v>
      </c>
      <c r="AD218" s="81">
        <v>0.12260325239845501</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2041</v>
      </c>
      <c r="B219" s="80">
        <v>257</v>
      </c>
      <c r="C219" s="80">
        <v>2</v>
      </c>
      <c r="D219" s="80">
        <v>16</v>
      </c>
      <c r="E219" s="80">
        <v>2005</v>
      </c>
      <c r="F219" s="80" t="s">
        <v>565</v>
      </c>
      <c r="G219" s="80" t="s">
        <v>2039</v>
      </c>
      <c r="H219" s="80" t="s">
        <v>2040</v>
      </c>
      <c r="I219" s="177"/>
      <c r="J219" s="81">
        <v>1.5753310372913432</v>
      </c>
      <c r="K219" s="81">
        <v>0.3660214269536593</v>
      </c>
      <c r="L219" s="81">
        <v>12.69295798808254</v>
      </c>
      <c r="M219" s="81">
        <v>1.2781524039844587</v>
      </c>
      <c r="N219" s="81">
        <v>2.7761931980008172</v>
      </c>
      <c r="O219" s="81">
        <v>1.6891960935564216</v>
      </c>
      <c r="P219" s="81">
        <v>3.0071407778044641</v>
      </c>
      <c r="Q219" s="81">
        <v>0.12266061962440333</v>
      </c>
      <c r="R219" s="81">
        <v>0.18060921500551999</v>
      </c>
      <c r="S219" s="81">
        <v>0.14010317165947883</v>
      </c>
      <c r="T219" s="82"/>
      <c r="U219" s="81">
        <v>170107</v>
      </c>
      <c r="V219" s="81">
        <v>136</v>
      </c>
      <c r="W219" s="81">
        <v>135</v>
      </c>
      <c r="X219" s="81">
        <v>274</v>
      </c>
      <c r="Y219" s="81">
        <v>1112</v>
      </c>
      <c r="Z219" s="81">
        <v>804</v>
      </c>
      <c r="AA219" s="81">
        <v>598</v>
      </c>
      <c r="AB219" s="81">
        <v>2082</v>
      </c>
      <c r="AC219" s="81">
        <v>31937</v>
      </c>
      <c r="AD219" s="81">
        <v>0.14010317165947883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2042</v>
      </c>
      <c r="B220" s="80">
        <v>258</v>
      </c>
      <c r="C220" s="80">
        <v>3</v>
      </c>
      <c r="D220" s="80">
        <v>16</v>
      </c>
      <c r="E220" s="80">
        <v>2006</v>
      </c>
      <c r="F220" s="80" t="s">
        <v>566</v>
      </c>
      <c r="G220" s="80" t="s">
        <v>2039</v>
      </c>
      <c r="H220" s="80" t="s">
        <v>2040</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2043</v>
      </c>
      <c r="B221" s="80">
        <v>259</v>
      </c>
      <c r="C221" s="80">
        <v>4</v>
      </c>
      <c r="D221" s="80">
        <v>16</v>
      </c>
      <c r="E221" s="80">
        <v>2007</v>
      </c>
      <c r="F221" s="80" t="s">
        <v>567</v>
      </c>
      <c r="G221" s="80" t="s">
        <v>2039</v>
      </c>
      <c r="H221" s="80" t="s">
        <v>2040</v>
      </c>
      <c r="I221" s="177"/>
      <c r="J221" s="81">
        <v>0</v>
      </c>
      <c r="K221" s="81">
        <v>0.33379628123140964</v>
      </c>
      <c r="L221" s="81">
        <v>7.2761794535083695</v>
      </c>
      <c r="M221" s="81">
        <v>1.8486812833118924</v>
      </c>
      <c r="N221" s="81">
        <v>2.7062491466916607</v>
      </c>
      <c r="O221" s="81">
        <v>1.6047170437636176</v>
      </c>
      <c r="P221" s="81">
        <v>2.9158123053314249</v>
      </c>
      <c r="Q221" s="81">
        <v>0.12714601158895919</v>
      </c>
      <c r="R221" s="81">
        <v>0.24571339977812851</v>
      </c>
      <c r="S221" s="81">
        <v>0.32462096987980382</v>
      </c>
      <c r="T221" s="82"/>
      <c r="U221" s="81">
        <v>0</v>
      </c>
      <c r="V221" s="81">
        <v>128</v>
      </c>
      <c r="W221" s="81">
        <v>104</v>
      </c>
      <c r="X221" s="81">
        <v>464</v>
      </c>
      <c r="Y221" s="81">
        <v>1091</v>
      </c>
      <c r="Z221" s="81">
        <v>794</v>
      </c>
      <c r="AA221" s="81">
        <v>571</v>
      </c>
      <c r="AB221" s="81">
        <v>2044</v>
      </c>
      <c r="AC221" s="81">
        <v>44696</v>
      </c>
      <c r="AD221" s="81">
        <v>0.32462096987980382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2044</v>
      </c>
      <c r="B222" s="80">
        <v>260</v>
      </c>
      <c r="C222" s="80">
        <v>5</v>
      </c>
      <c r="D222" s="80">
        <v>16</v>
      </c>
      <c r="E222" s="80">
        <v>2008</v>
      </c>
      <c r="F222" s="80" t="s">
        <v>84</v>
      </c>
      <c r="G222" s="80" t="s">
        <v>2039</v>
      </c>
      <c r="H222" s="80" t="s">
        <v>2040</v>
      </c>
      <c r="I222" s="177"/>
      <c r="J222" s="81">
        <v>1.5114135300932408</v>
      </c>
      <c r="K222" s="81">
        <v>0.26037645382079405</v>
      </c>
      <c r="L222" s="81">
        <v>6.2894325121685464</v>
      </c>
      <c r="M222" s="81">
        <v>1.9679689626624592</v>
      </c>
      <c r="N222" s="81">
        <v>2.3984805585140334</v>
      </c>
      <c r="O222" s="81">
        <v>1.5756868996948161</v>
      </c>
      <c r="P222" s="81">
        <v>2.9175899874044324</v>
      </c>
      <c r="Q222" s="81">
        <v>0.12209175885963465</v>
      </c>
      <c r="R222" s="81">
        <v>0.22676082591256755</v>
      </c>
      <c r="S222" s="81">
        <v>0.27915258571922941</v>
      </c>
      <c r="T222" s="82"/>
      <c r="U222" s="81">
        <v>220514</v>
      </c>
      <c r="V222" s="81">
        <v>128</v>
      </c>
      <c r="W222" s="81">
        <v>104</v>
      </c>
      <c r="X222" s="81">
        <v>464</v>
      </c>
      <c r="Y222" s="81">
        <v>1074</v>
      </c>
      <c r="Z222" s="81">
        <v>807</v>
      </c>
      <c r="AA222" s="81">
        <v>572</v>
      </c>
      <c r="AB222" s="81">
        <v>1995</v>
      </c>
      <c r="AC222" s="81">
        <v>42832</v>
      </c>
      <c r="AD222" s="81">
        <v>0.27915258571922941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2045</v>
      </c>
      <c r="B223" s="80">
        <v>261</v>
      </c>
      <c r="C223" s="80">
        <v>6</v>
      </c>
      <c r="D223" s="80">
        <v>16</v>
      </c>
      <c r="E223" s="80">
        <v>2009</v>
      </c>
      <c r="F223" s="80" t="s">
        <v>85</v>
      </c>
      <c r="G223" s="80" t="s">
        <v>2039</v>
      </c>
      <c r="H223" s="80" t="s">
        <v>2040</v>
      </c>
      <c r="I223" s="177"/>
      <c r="J223" s="81">
        <v>1.6903537202787506</v>
      </c>
      <c r="K223" s="81">
        <v>0.29112871402698648</v>
      </c>
      <c r="L223" s="81">
        <v>5.1539865697881826</v>
      </c>
      <c r="M223" s="81">
        <v>1.8456533289919002</v>
      </c>
      <c r="N223" s="81">
        <v>2.2505534179007078</v>
      </c>
      <c r="O223" s="81">
        <v>1.6082309009437838</v>
      </c>
      <c r="P223" s="81">
        <v>2.767430481257088</v>
      </c>
      <c r="Q223" s="81">
        <v>0.11613004957422668</v>
      </c>
      <c r="R223" s="81">
        <v>0.23494946631064717</v>
      </c>
      <c r="S223" s="81">
        <v>0.21221080299269399</v>
      </c>
      <c r="T223" s="82"/>
      <c r="U223" s="81">
        <v>234435</v>
      </c>
      <c r="V223" s="81">
        <v>135</v>
      </c>
      <c r="W223" s="81">
        <v>126</v>
      </c>
      <c r="X223" s="81">
        <v>485</v>
      </c>
      <c r="Y223" s="81">
        <v>1073</v>
      </c>
      <c r="Z223" s="81">
        <v>813</v>
      </c>
      <c r="AA223" s="81">
        <v>557</v>
      </c>
      <c r="AB223" s="81">
        <v>1992</v>
      </c>
      <c r="AC223" s="81">
        <v>43295</v>
      </c>
      <c r="AD223" s="81">
        <v>0.21221080299269399</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2046</v>
      </c>
      <c r="B224" s="80">
        <v>262</v>
      </c>
      <c r="C224" s="80">
        <v>7</v>
      </c>
      <c r="D224" s="80">
        <v>16</v>
      </c>
      <c r="E224" s="80">
        <v>2010</v>
      </c>
      <c r="F224" s="80" t="s">
        <v>86</v>
      </c>
      <c r="G224" s="80" t="s">
        <v>2039</v>
      </c>
      <c r="H224" s="80" t="s">
        <v>2040</v>
      </c>
      <c r="I224" s="177"/>
      <c r="J224" s="81">
        <v>0</v>
      </c>
      <c r="K224" s="81">
        <v>0.30934810433443211</v>
      </c>
      <c r="L224" s="81">
        <v>4.7449216776386445</v>
      </c>
      <c r="M224" s="81">
        <v>1.9892274039458697</v>
      </c>
      <c r="N224" s="81">
        <v>2.6326097634013235</v>
      </c>
      <c r="O224" s="81">
        <v>1.6086683169184444</v>
      </c>
      <c r="P224" s="81">
        <v>2.8026436350454631</v>
      </c>
      <c r="Q224" s="81">
        <v>0.1188230073027223</v>
      </c>
      <c r="R224" s="81">
        <v>0.28107657959161209</v>
      </c>
      <c r="S224" s="81">
        <v>0.4179632493310842</v>
      </c>
      <c r="T224" s="82"/>
      <c r="U224" s="81">
        <v>0</v>
      </c>
      <c r="V224" s="81">
        <v>135</v>
      </c>
      <c r="W224" s="81">
        <v>126</v>
      </c>
      <c r="X224" s="81">
        <v>485</v>
      </c>
      <c r="Y224" s="81">
        <v>1065</v>
      </c>
      <c r="Z224" s="81">
        <v>817</v>
      </c>
      <c r="AA224" s="81">
        <v>550</v>
      </c>
      <c r="AB224" s="81">
        <v>1953</v>
      </c>
      <c r="AC224" s="81">
        <v>49084</v>
      </c>
      <c r="AD224" s="81">
        <v>0.4179632493310842</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2047</v>
      </c>
      <c r="B225" s="80">
        <v>263</v>
      </c>
      <c r="C225" s="80">
        <v>8</v>
      </c>
      <c r="D225" s="80">
        <v>16</v>
      </c>
      <c r="E225" s="80">
        <v>2011</v>
      </c>
      <c r="F225" s="80" t="s">
        <v>87</v>
      </c>
      <c r="G225" s="80" t="s">
        <v>2039</v>
      </c>
      <c r="H225" s="80" t="s">
        <v>2040</v>
      </c>
      <c r="I225" s="177"/>
      <c r="J225" s="81">
        <v>1.8826249962245791</v>
      </c>
      <c r="K225" s="81">
        <v>0.40924018744562435</v>
      </c>
      <c r="L225" s="81">
        <v>6.3843421146263077</v>
      </c>
      <c r="M225" s="81">
        <v>2.3677539225582902</v>
      </c>
      <c r="N225" s="81">
        <v>3.2050698293309954</v>
      </c>
      <c r="O225" s="81">
        <v>1.5648274629279733</v>
      </c>
      <c r="P225" s="81">
        <v>2.6672185835940874</v>
      </c>
      <c r="Q225" s="81">
        <v>0.13544414943820951</v>
      </c>
      <c r="R225" s="81">
        <v>0.23640047403364414</v>
      </c>
      <c r="S225" s="81">
        <v>0.28749199253525587</v>
      </c>
      <c r="T225" s="82"/>
      <c r="U225" s="81">
        <v>231592</v>
      </c>
      <c r="V225" s="81">
        <v>135</v>
      </c>
      <c r="W225" s="81">
        <v>126</v>
      </c>
      <c r="X225" s="81">
        <v>485</v>
      </c>
      <c r="Y225" s="81">
        <v>1053</v>
      </c>
      <c r="Z225" s="81">
        <v>812</v>
      </c>
      <c r="AA225" s="81">
        <v>539</v>
      </c>
      <c r="AB225" s="81">
        <v>1930</v>
      </c>
      <c r="AC225" s="81">
        <v>41214</v>
      </c>
      <c r="AD225" s="81">
        <v>0.28749199253525587</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2048</v>
      </c>
      <c r="B226" s="80">
        <v>264</v>
      </c>
      <c r="C226" s="80">
        <v>9</v>
      </c>
      <c r="D226" s="80">
        <v>16</v>
      </c>
      <c r="E226" s="80">
        <v>2012</v>
      </c>
      <c r="F226" s="80" t="s">
        <v>88</v>
      </c>
      <c r="G226" s="80" t="s">
        <v>2039</v>
      </c>
      <c r="H226" s="80" t="s">
        <v>2040</v>
      </c>
      <c r="I226" s="177"/>
      <c r="J226" s="81">
        <v>1.9067890968116603</v>
      </c>
      <c r="K226" s="81">
        <v>0.41911783900595495</v>
      </c>
      <c r="L226" s="81">
        <v>6.4699108126089051</v>
      </c>
      <c r="M226" s="81">
        <v>2.6484896642502149</v>
      </c>
      <c r="N226" s="81">
        <v>3.2471136856485669</v>
      </c>
      <c r="O226" s="81">
        <v>1.5620733473951987</v>
      </c>
      <c r="P226" s="81">
        <v>2.7271835678487562</v>
      </c>
      <c r="Q226" s="81">
        <v>0.14456443086027293</v>
      </c>
      <c r="R226" s="81">
        <v>0.28241556150911534</v>
      </c>
      <c r="S226" s="81">
        <v>0.25251138644495952</v>
      </c>
      <c r="T226" s="82"/>
      <c r="U226" s="81">
        <v>227704</v>
      </c>
      <c r="V226" s="81">
        <v>135</v>
      </c>
      <c r="W226" s="81">
        <v>126</v>
      </c>
      <c r="X226" s="81">
        <v>485</v>
      </c>
      <c r="Y226" s="81">
        <v>1035</v>
      </c>
      <c r="Z226" s="81">
        <v>817</v>
      </c>
      <c r="AA226" s="81">
        <v>548</v>
      </c>
      <c r="AB226" s="81">
        <v>1896</v>
      </c>
      <c r="AC226" s="81">
        <v>47961</v>
      </c>
      <c r="AD226" s="81">
        <v>0.25251138644495952</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2049</v>
      </c>
      <c r="B227" s="80">
        <v>265</v>
      </c>
      <c r="C227" s="80">
        <v>10</v>
      </c>
      <c r="D227" s="80">
        <v>16</v>
      </c>
      <c r="E227" s="80">
        <v>2013</v>
      </c>
      <c r="F227" s="80" t="s">
        <v>89</v>
      </c>
      <c r="G227" s="80" t="s">
        <v>2039</v>
      </c>
      <c r="H227" s="80" t="s">
        <v>2040</v>
      </c>
      <c r="I227" s="177"/>
      <c r="J227" s="81">
        <v>2.214298897535159</v>
      </c>
      <c r="K227" s="81">
        <v>0.3690568308778423</v>
      </c>
      <c r="L227" s="81">
        <v>5.921801343535118</v>
      </c>
      <c r="M227" s="81">
        <v>2.6527862897138204</v>
      </c>
      <c r="N227" s="81">
        <v>3.4947374910974895</v>
      </c>
      <c r="O227" s="81">
        <v>1.4788382757433658</v>
      </c>
      <c r="P227" s="81">
        <v>2.6875056653020959</v>
      </c>
      <c r="Q227" s="81">
        <v>0.14542968538596443</v>
      </c>
      <c r="R227" s="81">
        <v>0.28780526724303057</v>
      </c>
      <c r="S227" s="81">
        <v>0.23599180305856565</v>
      </c>
      <c r="T227" s="82"/>
      <c r="U227" s="81">
        <v>237630</v>
      </c>
      <c r="V227" s="81">
        <v>135</v>
      </c>
      <c r="W227" s="81">
        <v>126</v>
      </c>
      <c r="X227" s="81">
        <v>485</v>
      </c>
      <c r="Y227" s="81">
        <v>1038</v>
      </c>
      <c r="Z227" s="81">
        <v>808</v>
      </c>
      <c r="AA227" s="81">
        <v>538</v>
      </c>
      <c r="AB227" s="81">
        <v>1880</v>
      </c>
      <c r="AC227" s="81">
        <v>47710</v>
      </c>
      <c r="AD227" s="81">
        <v>0.23599180305856565</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2050</v>
      </c>
      <c r="B228" s="80">
        <v>266</v>
      </c>
      <c r="C228" s="80">
        <v>11</v>
      </c>
      <c r="D228" s="80">
        <v>16</v>
      </c>
      <c r="E228" s="80">
        <v>2014</v>
      </c>
      <c r="F228" s="80" t="s">
        <v>90</v>
      </c>
      <c r="G228" s="80" t="s">
        <v>2039</v>
      </c>
      <c r="H228" s="80" t="s">
        <v>2040</v>
      </c>
      <c r="I228" s="177"/>
      <c r="J228" s="81">
        <v>0</v>
      </c>
      <c r="K228" s="81">
        <v>0.35695596059204693</v>
      </c>
      <c r="L228" s="81">
        <v>5.0921308125748919</v>
      </c>
      <c r="M228" s="81">
        <v>2.5131018954258875</v>
      </c>
      <c r="N228" s="81">
        <v>3.29785924668237</v>
      </c>
      <c r="O228" s="81">
        <v>1.4249764820247861</v>
      </c>
      <c r="P228" s="81">
        <v>2.5910140203385099</v>
      </c>
      <c r="Q228" s="81">
        <v>0.13626754512279429</v>
      </c>
      <c r="R228" s="81">
        <v>0.22581820523460372</v>
      </c>
      <c r="S228" s="81">
        <v>0.21153968596323555</v>
      </c>
      <c r="T228" s="82"/>
      <c r="U228" s="81">
        <v>0</v>
      </c>
      <c r="V228" s="81">
        <v>114</v>
      </c>
      <c r="W228" s="81">
        <v>109</v>
      </c>
      <c r="X228" s="81">
        <v>495</v>
      </c>
      <c r="Y228" s="81">
        <v>1022</v>
      </c>
      <c r="Z228" s="81">
        <v>820</v>
      </c>
      <c r="AA228" s="81">
        <v>516</v>
      </c>
      <c r="AB228" s="81">
        <v>1836</v>
      </c>
      <c r="AC228" s="81">
        <v>37552</v>
      </c>
      <c r="AD228" s="81">
        <v>0.21153968596323555</v>
      </c>
      <c r="AE228" s="82"/>
      <c r="AF228" s="81">
        <v>0</v>
      </c>
      <c r="AG228" s="81">
        <v>291473.91647911287</v>
      </c>
      <c r="AH228" s="81">
        <v>1071608.0421050929</v>
      </c>
      <c r="AI228" s="81">
        <v>2931881.5371206775</v>
      </c>
      <c r="AJ228" s="81">
        <v>4562952.6415663343</v>
      </c>
      <c r="AK228" s="81">
        <v>0</v>
      </c>
      <c r="AL228" s="81">
        <v>0</v>
      </c>
      <c r="AM228" s="81">
        <v>252055.36425731957</v>
      </c>
      <c r="AN228" s="81">
        <v>0</v>
      </c>
      <c r="AO228" s="81">
        <v>0</v>
      </c>
      <c r="AP228" s="82"/>
      <c r="AQ228" s="81">
        <v>3</v>
      </c>
      <c r="AR228" s="81">
        <v>1</v>
      </c>
      <c r="AS228" s="81">
        <v>0</v>
      </c>
      <c r="AT228" s="81">
        <v>0</v>
      </c>
      <c r="AU228" s="81">
        <v>0</v>
      </c>
      <c r="AV228" s="81">
        <v>0</v>
      </c>
      <c r="AW228" s="81" t="s">
        <v>564</v>
      </c>
      <c r="AX228" s="82"/>
      <c r="AY228" s="81">
        <v>12</v>
      </c>
      <c r="AZ228" s="81">
        <v>49.1</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2051</v>
      </c>
      <c r="B229" s="80">
        <v>267</v>
      </c>
      <c r="C229" s="80">
        <v>12</v>
      </c>
      <c r="D229" s="80">
        <v>16</v>
      </c>
      <c r="E229" s="80">
        <v>2015</v>
      </c>
      <c r="F229" s="80" t="s">
        <v>91</v>
      </c>
      <c r="G229" s="80" t="s">
        <v>2039</v>
      </c>
      <c r="H229" s="80" t="s">
        <v>2040</v>
      </c>
      <c r="I229" s="177"/>
      <c r="J229" s="81">
        <v>0</v>
      </c>
      <c r="K229" s="81">
        <v>0.29847152424610163</v>
      </c>
      <c r="L229" s="81">
        <v>5.4681554454778665</v>
      </c>
      <c r="M229" s="81">
        <v>2.5154319337293809</v>
      </c>
      <c r="N229" s="81">
        <v>2.8269556024322364</v>
      </c>
      <c r="O229" s="81">
        <v>1.3700695608906555</v>
      </c>
      <c r="P229" s="81">
        <v>2.5327491231018637</v>
      </c>
      <c r="Q229" s="81">
        <v>0.13071083454698995</v>
      </c>
      <c r="R229" s="81">
        <v>0.15471434686418983</v>
      </c>
      <c r="S229" s="81">
        <v>0.20797994454070176</v>
      </c>
      <c r="T229" s="82"/>
      <c r="U229" s="81">
        <v>0</v>
      </c>
      <c r="V229" s="81">
        <v>114</v>
      </c>
      <c r="W229" s="81">
        <v>109</v>
      </c>
      <c r="X229" s="81">
        <v>495</v>
      </c>
      <c r="Y229" s="81">
        <v>1004</v>
      </c>
      <c r="Z229" s="81">
        <v>796</v>
      </c>
      <c r="AA229" s="81">
        <v>504</v>
      </c>
      <c r="AB229" s="81">
        <v>1799</v>
      </c>
      <c r="AC229" s="81">
        <v>26503</v>
      </c>
      <c r="AD229" s="81">
        <v>0.20797994454070176</v>
      </c>
      <c r="AE229" s="82"/>
      <c r="AF229" s="81">
        <v>0</v>
      </c>
      <c r="AG229" s="81">
        <v>256193.8558835742</v>
      </c>
      <c r="AH229" s="81">
        <v>914485.35067094001</v>
      </c>
      <c r="AI229" s="81">
        <v>3040538.1235006498</v>
      </c>
      <c r="AJ229" s="81">
        <v>4143419.4126283335</v>
      </c>
      <c r="AK229" s="81">
        <v>0</v>
      </c>
      <c r="AL229" s="81">
        <v>0</v>
      </c>
      <c r="AM229" s="81">
        <v>246545.40347883006</v>
      </c>
      <c r="AN229" s="81">
        <v>0</v>
      </c>
      <c r="AO229" s="81">
        <v>0</v>
      </c>
      <c r="AP229" s="82"/>
      <c r="AQ229" s="81">
        <v>3</v>
      </c>
      <c r="AR229" s="81">
        <v>3</v>
      </c>
      <c r="AS229" s="81">
        <v>0</v>
      </c>
      <c r="AT229" s="81">
        <v>0</v>
      </c>
      <c r="AU229" s="81">
        <v>0</v>
      </c>
      <c r="AV229" s="81">
        <v>0</v>
      </c>
      <c r="AW229" s="81" t="s">
        <v>564</v>
      </c>
      <c r="AX229" s="82"/>
      <c r="AY229" s="81">
        <v>12</v>
      </c>
      <c r="AZ229" s="81">
        <v>1098.2</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2052</v>
      </c>
      <c r="B230" s="80">
        <v>268</v>
      </c>
      <c r="C230" s="80">
        <v>13</v>
      </c>
      <c r="D230" s="80">
        <v>16</v>
      </c>
      <c r="E230" s="80">
        <v>2016</v>
      </c>
      <c r="F230" s="80" t="s">
        <v>92</v>
      </c>
      <c r="G230" s="80" t="s">
        <v>2039</v>
      </c>
      <c r="H230" s="80" t="s">
        <v>2040</v>
      </c>
      <c r="I230" s="177"/>
      <c r="J230" s="81">
        <v>1.5299678809057335</v>
      </c>
      <c r="K230" s="81">
        <v>0.28873457840194805</v>
      </c>
      <c r="L230" s="81">
        <v>4.8274812036029084</v>
      </c>
      <c r="M230" s="81">
        <v>1.9548779271988259</v>
      </c>
      <c r="N230" s="81">
        <v>2.5573044903570596</v>
      </c>
      <c r="O230" s="81">
        <v>1.3551324857911153</v>
      </c>
      <c r="P230" s="81">
        <v>2.8374936094914598</v>
      </c>
      <c r="Q230" s="81">
        <v>0.1242417369904474</v>
      </c>
      <c r="R230" s="81">
        <v>0.17450034407826079</v>
      </c>
      <c r="S230" s="81">
        <v>0.24878969811460433</v>
      </c>
      <c r="T230" s="82"/>
      <c r="U230" s="81">
        <v>234815</v>
      </c>
      <c r="V230" s="81">
        <v>114</v>
      </c>
      <c r="W230" s="81">
        <v>109</v>
      </c>
      <c r="X230" s="81">
        <v>495</v>
      </c>
      <c r="Y230" s="81">
        <v>988</v>
      </c>
      <c r="Z230" s="81">
        <v>797</v>
      </c>
      <c r="AA230" s="81">
        <v>584</v>
      </c>
      <c r="AB230" s="81">
        <v>1759</v>
      </c>
      <c r="AC230" s="81">
        <v>29802.941077911739</v>
      </c>
      <c r="AD230" s="81">
        <v>0.2487896981146043</v>
      </c>
      <c r="AE230" s="82"/>
      <c r="AF230" s="81">
        <v>2135257.9191605481</v>
      </c>
      <c r="AG230" s="81">
        <v>246886.66181080579</v>
      </c>
      <c r="AH230" s="81">
        <v>770669.47301665402</v>
      </c>
      <c r="AI230" s="81">
        <v>3060276.4502067491</v>
      </c>
      <c r="AJ230" s="81">
        <v>4147279.631041815</v>
      </c>
      <c r="AK230" s="81">
        <v>0</v>
      </c>
      <c r="AL230" s="81">
        <v>0</v>
      </c>
      <c r="AM230" s="81">
        <v>241250.8540144524</v>
      </c>
      <c r="AN230" s="81">
        <v>0</v>
      </c>
      <c r="AO230" s="81">
        <v>0</v>
      </c>
      <c r="AP230" s="82"/>
      <c r="AQ230" s="81">
        <v>5</v>
      </c>
      <c r="AR230" s="81">
        <v>3</v>
      </c>
      <c r="AS230" s="81">
        <v>0</v>
      </c>
      <c r="AT230" s="81">
        <v>0</v>
      </c>
      <c r="AU230" s="81">
        <v>0</v>
      </c>
      <c r="AV230" s="81">
        <v>0</v>
      </c>
      <c r="AW230" s="81" t="s">
        <v>564</v>
      </c>
      <c r="AX230" s="82"/>
      <c r="AY230" s="81">
        <v>28.5</v>
      </c>
      <c r="AZ230" s="81">
        <v>1098.2</v>
      </c>
      <c r="BA230" s="81">
        <v>0</v>
      </c>
      <c r="BB230" s="81">
        <v>0</v>
      </c>
      <c r="BC230" s="81">
        <v>0</v>
      </c>
      <c r="BD230" s="81">
        <v>0</v>
      </c>
      <c r="BE230" s="81" t="s">
        <v>564</v>
      </c>
      <c r="BF230" s="82"/>
      <c r="BG230" s="81">
        <v>0</v>
      </c>
      <c r="BH230" s="81">
        <v>0</v>
      </c>
      <c r="BI230" s="81">
        <v>0</v>
      </c>
      <c r="BJ230" s="81">
        <v>0</v>
      </c>
      <c r="BK230" s="81">
        <v>0</v>
      </c>
      <c r="BL230" s="81">
        <v>0</v>
      </c>
      <c r="BM230" s="82"/>
      <c r="BN230" s="81">
        <v>0</v>
      </c>
      <c r="BO230" s="81">
        <v>0</v>
      </c>
      <c r="BP230" s="81">
        <v>0</v>
      </c>
      <c r="BQ230" s="81">
        <v>0</v>
      </c>
      <c r="BR230" s="81">
        <v>0</v>
      </c>
      <c r="BS230" s="81">
        <v>0</v>
      </c>
      <c r="BT230"/>
      <c r="BU230" s="80">
        <v>0</v>
      </c>
      <c r="BV230" s="80">
        <v>0</v>
      </c>
      <c r="BW230" s="80">
        <v>0</v>
      </c>
      <c r="BX230" s="80">
        <v>0</v>
      </c>
      <c r="BY230" s="80">
        <v>0</v>
      </c>
      <c r="BZ230" s="80">
        <v>0</v>
      </c>
      <c r="CA230" s="80">
        <v>0</v>
      </c>
      <c r="CB230" s="80">
        <v>0</v>
      </c>
      <c r="CC230" s="80">
        <v>0</v>
      </c>
    </row>
    <row r="231" spans="1:81">
      <c r="A231" s="80" t="s">
        <v>2053</v>
      </c>
      <c r="B231" s="80">
        <v>269</v>
      </c>
      <c r="C231" s="80">
        <v>14</v>
      </c>
      <c r="D231" s="80">
        <v>16</v>
      </c>
      <c r="E231" s="80">
        <v>2017</v>
      </c>
      <c r="F231" s="80" t="s">
        <v>71</v>
      </c>
      <c r="G231" s="80" t="s">
        <v>2039</v>
      </c>
      <c r="H231" s="80" t="s">
        <v>2040</v>
      </c>
      <c r="I231" s="177"/>
      <c r="J231" s="81">
        <v>1.3196814136545922</v>
      </c>
      <c r="K231" s="81">
        <v>0.2995622466582466</v>
      </c>
      <c r="L231" s="81">
        <v>4.4048254050066173</v>
      </c>
      <c r="M231" s="81">
        <v>1.7706123331837129</v>
      </c>
      <c r="N231" s="81">
        <v>2.6373705666522218</v>
      </c>
      <c r="O231" s="81">
        <v>1.3530905164595484</v>
      </c>
      <c r="P231" s="81">
        <v>2.8581426500324447</v>
      </c>
      <c r="Q231" s="81">
        <v>0.1212336694861732</v>
      </c>
      <c r="R231" s="81">
        <v>0.17844287768264616</v>
      </c>
      <c r="S231" s="81">
        <v>0.26478779052086493</v>
      </c>
      <c r="T231" s="82"/>
      <c r="U231" s="81">
        <v>233524</v>
      </c>
      <c r="V231" s="81">
        <v>114</v>
      </c>
      <c r="W231" s="81">
        <v>109</v>
      </c>
      <c r="X231" s="81">
        <v>495</v>
      </c>
      <c r="Y231" s="81">
        <v>988</v>
      </c>
      <c r="Z231" s="81">
        <v>809</v>
      </c>
      <c r="AA231" s="81">
        <v>592</v>
      </c>
      <c r="AB231" s="81">
        <v>1775</v>
      </c>
      <c r="AC231" s="81">
        <v>31080.999999999989</v>
      </c>
      <c r="AD231" s="81">
        <v>0.26478779052086487</v>
      </c>
      <c r="AE231" s="82"/>
      <c r="AF231" s="81">
        <v>1975483.099568713</v>
      </c>
      <c r="AG231" s="81">
        <v>256732.2213689755</v>
      </c>
      <c r="AH231" s="81">
        <v>906398.37091049878</v>
      </c>
      <c r="AI231" s="81">
        <v>2924602.2680472881</v>
      </c>
      <c r="AJ231" s="81">
        <v>4637900.8227764303</v>
      </c>
      <c r="AK231" s="81">
        <v>0</v>
      </c>
      <c r="AL231" s="81">
        <v>0</v>
      </c>
      <c r="AM231" s="81">
        <v>243826.21586138659</v>
      </c>
      <c r="AN231" s="81">
        <v>0</v>
      </c>
      <c r="AO231" s="81">
        <v>0</v>
      </c>
      <c r="AP231" s="82"/>
      <c r="AQ231" s="81">
        <v>6</v>
      </c>
      <c r="AR231" s="81">
        <v>3</v>
      </c>
      <c r="AS231" s="81">
        <v>0</v>
      </c>
      <c r="AT231" s="81">
        <v>0</v>
      </c>
      <c r="AU231" s="81">
        <v>0</v>
      </c>
      <c r="AV231" s="81">
        <v>0</v>
      </c>
      <c r="AW231" s="81" t="s">
        <v>564</v>
      </c>
      <c r="AX231" s="82"/>
      <c r="AY231" s="81">
        <v>37</v>
      </c>
      <c r="AZ231" s="81">
        <v>1098.2</v>
      </c>
      <c r="BA231" s="81">
        <v>0</v>
      </c>
      <c r="BB231" s="81">
        <v>0</v>
      </c>
      <c r="BC231" s="81">
        <v>0</v>
      </c>
      <c r="BD231" s="81">
        <v>0</v>
      </c>
      <c r="BE231" s="81" t="s">
        <v>564</v>
      </c>
      <c r="BF231" s="82"/>
      <c r="BG231" s="81">
        <v>0</v>
      </c>
      <c r="BH231" s="81">
        <v>0</v>
      </c>
      <c r="BI231" s="81">
        <v>0</v>
      </c>
      <c r="BJ231" s="81">
        <v>0</v>
      </c>
      <c r="BK231" s="81">
        <v>0</v>
      </c>
      <c r="BL231" s="81">
        <v>0</v>
      </c>
      <c r="BM231" s="82"/>
      <c r="BN231" s="81">
        <v>0</v>
      </c>
      <c r="BO231" s="81">
        <v>0</v>
      </c>
      <c r="BP231" s="81">
        <v>0</v>
      </c>
      <c r="BQ231" s="81">
        <v>0</v>
      </c>
      <c r="BR231" s="81">
        <v>0</v>
      </c>
      <c r="BS231" s="81">
        <v>0</v>
      </c>
      <c r="BT231"/>
      <c r="BU231" s="80">
        <v>0</v>
      </c>
      <c r="BV231" s="80">
        <v>0</v>
      </c>
      <c r="BW231" s="80">
        <v>0</v>
      </c>
      <c r="BX231" s="80">
        <v>0</v>
      </c>
      <c r="BY231" s="80">
        <v>0</v>
      </c>
      <c r="BZ231" s="80">
        <v>0</v>
      </c>
      <c r="CA231" s="80">
        <v>0</v>
      </c>
      <c r="CB231" s="80">
        <v>0</v>
      </c>
      <c r="CC231" s="80">
        <v>0</v>
      </c>
    </row>
    <row r="232" spans="1:81">
      <c r="A232" s="80" t="s">
        <v>2054</v>
      </c>
      <c r="B232" s="80">
        <v>270</v>
      </c>
      <c r="C232" s="80">
        <v>15</v>
      </c>
      <c r="D232" s="80">
        <v>16</v>
      </c>
      <c r="E232" s="80">
        <v>2018</v>
      </c>
      <c r="F232" s="80" t="s">
        <v>93</v>
      </c>
      <c r="G232" s="80" t="s">
        <v>2039</v>
      </c>
      <c r="H232" s="80" t="s">
        <v>2040</v>
      </c>
      <c r="I232" s="177"/>
      <c r="J232" s="81">
        <v>1.1343463150296724</v>
      </c>
      <c r="K232" s="81">
        <v>0.26013469157319363</v>
      </c>
      <c r="L232" s="81">
        <v>3.9164830873828649</v>
      </c>
      <c r="M232" s="81">
        <v>1.5828426921721397</v>
      </c>
      <c r="N232" s="81">
        <v>1.8463109640628321</v>
      </c>
      <c r="O232" s="81">
        <v>1.3407978865722414</v>
      </c>
      <c r="P232" s="81">
        <v>2.8153523641889437</v>
      </c>
      <c r="Q232" s="81">
        <v>0.1108508584403422</v>
      </c>
      <c r="R232" s="81">
        <v>0.18960052261537391</v>
      </c>
      <c r="S232" s="81">
        <v>0.25782997191348622</v>
      </c>
      <c r="T232" s="82"/>
      <c r="U232" s="81">
        <v>233789</v>
      </c>
      <c r="V232" s="81">
        <v>114</v>
      </c>
      <c r="W232" s="81">
        <v>109</v>
      </c>
      <c r="X232" s="81">
        <v>495</v>
      </c>
      <c r="Y232" s="81">
        <v>979</v>
      </c>
      <c r="Z232" s="81">
        <v>817</v>
      </c>
      <c r="AA232" s="81">
        <v>589</v>
      </c>
      <c r="AB232" s="81">
        <v>1749</v>
      </c>
      <c r="AC232" s="81">
        <v>32895</v>
      </c>
      <c r="AD232" s="81">
        <v>0.25782997191348622</v>
      </c>
      <c r="AE232" s="82"/>
      <c r="AF232" s="81">
        <v>2016117.586988826</v>
      </c>
      <c r="AG232" s="81">
        <v>235361.860262211</v>
      </c>
      <c r="AH232" s="81">
        <v>804467.30508657161</v>
      </c>
      <c r="AI232" s="81">
        <v>2799133.9050851362</v>
      </c>
      <c r="AJ232" s="81">
        <v>4384593.0865204958</v>
      </c>
      <c r="AK232" s="81">
        <v>0</v>
      </c>
      <c r="AL232" s="81">
        <v>0</v>
      </c>
      <c r="AM232" s="81">
        <v>240751.79263467391</v>
      </c>
      <c r="AN232" s="81">
        <v>0</v>
      </c>
      <c r="AO232" s="81">
        <v>0</v>
      </c>
      <c r="AP232" s="82"/>
      <c r="AQ232" s="81">
        <v>6</v>
      </c>
      <c r="AR232" s="81">
        <v>3</v>
      </c>
      <c r="AS232" s="81">
        <v>0</v>
      </c>
      <c r="AT232" s="81">
        <v>0</v>
      </c>
      <c r="AU232" s="81">
        <v>0</v>
      </c>
      <c r="AV232" s="81">
        <v>0</v>
      </c>
      <c r="AW232" s="81" t="s">
        <v>564</v>
      </c>
      <c r="AX232" s="82"/>
      <c r="AY232" s="81">
        <v>37</v>
      </c>
      <c r="AZ232" s="81">
        <v>1098</v>
      </c>
      <c r="BA232" s="81">
        <v>0</v>
      </c>
      <c r="BB232" s="81">
        <v>0</v>
      </c>
      <c r="BC232" s="81">
        <v>0</v>
      </c>
      <c r="BD232" s="81">
        <v>0</v>
      </c>
      <c r="BE232" s="81" t="s">
        <v>564</v>
      </c>
      <c r="BF232" s="82"/>
      <c r="BG232" s="81">
        <v>0</v>
      </c>
      <c r="BH232" s="81">
        <v>0</v>
      </c>
      <c r="BI232" s="81">
        <v>0</v>
      </c>
      <c r="BJ232" s="81">
        <v>0</v>
      </c>
      <c r="BK232" s="81">
        <v>0</v>
      </c>
      <c r="BL232" s="81">
        <v>0</v>
      </c>
      <c r="BM232" s="82"/>
      <c r="BN232" s="81">
        <v>0</v>
      </c>
      <c r="BO232" s="81">
        <v>0</v>
      </c>
      <c r="BP232" s="81">
        <v>0</v>
      </c>
      <c r="BQ232" s="81">
        <v>0</v>
      </c>
      <c r="BR232" s="81">
        <v>0</v>
      </c>
      <c r="BS232" s="81">
        <v>0</v>
      </c>
      <c r="BT232"/>
      <c r="BU232" s="80">
        <v>0</v>
      </c>
      <c r="BV232" s="80">
        <v>0</v>
      </c>
      <c r="BW232" s="80">
        <v>0</v>
      </c>
      <c r="BX232" s="80">
        <v>0</v>
      </c>
      <c r="BY232" s="80">
        <v>0</v>
      </c>
      <c r="BZ232" s="80">
        <v>0</v>
      </c>
      <c r="CA232" s="80">
        <v>0</v>
      </c>
      <c r="CB232" s="80">
        <v>0</v>
      </c>
      <c r="CC232" s="80">
        <v>0</v>
      </c>
    </row>
    <row r="233" spans="1:81">
      <c r="A233" s="80" t="s">
        <v>2055</v>
      </c>
      <c r="B233" s="80">
        <v>271</v>
      </c>
      <c r="C233" s="80">
        <v>16</v>
      </c>
      <c r="D233" s="80">
        <v>16</v>
      </c>
      <c r="E233" s="80">
        <v>2019</v>
      </c>
      <c r="F233" s="80" t="s">
        <v>73</v>
      </c>
      <c r="G233" s="80" t="s">
        <v>2039</v>
      </c>
      <c r="H233" s="80" t="s">
        <v>2040</v>
      </c>
      <c r="I233" s="177"/>
      <c r="J233" s="81">
        <v>1.1823442139489637</v>
      </c>
      <c r="K233" s="81">
        <v>0.24857538668035267</v>
      </c>
      <c r="L233" s="81">
        <v>4.0002599101709153</v>
      </c>
      <c r="M233" s="81">
        <v>1.7090932888043069</v>
      </c>
      <c r="N233" s="81">
        <v>1.9929925027886632</v>
      </c>
      <c r="O233" s="81">
        <v>1.2650372474398623</v>
      </c>
      <c r="P233" s="81">
        <v>2.4753878894664925</v>
      </c>
      <c r="Q233" s="81">
        <v>0.10509006923510818</v>
      </c>
      <c r="R233" s="81">
        <v>0.2061211750798625</v>
      </c>
      <c r="S233" s="81">
        <v>0.2871155275232764</v>
      </c>
      <c r="T233" s="82"/>
      <c r="U233" s="81">
        <v>228936</v>
      </c>
      <c r="V233" s="81">
        <v>114</v>
      </c>
      <c r="W233" s="81">
        <v>109</v>
      </c>
      <c r="X233" s="81">
        <v>495</v>
      </c>
      <c r="Y233" s="81">
        <v>960</v>
      </c>
      <c r="Z233" s="81">
        <v>792</v>
      </c>
      <c r="AA233" s="81">
        <v>514</v>
      </c>
      <c r="AB233" s="81">
        <v>1703</v>
      </c>
      <c r="AC233" s="81">
        <v>36347</v>
      </c>
      <c r="AD233" s="81">
        <v>0.2871155275232764</v>
      </c>
      <c r="AE233" s="82"/>
      <c r="AF233" s="81">
        <v>2051169.212818231</v>
      </c>
      <c r="AG233" s="81">
        <v>229488.737169425</v>
      </c>
      <c r="AH233" s="81">
        <v>930522.08726741653</v>
      </c>
      <c r="AI233" s="81">
        <v>2827967.1167684142</v>
      </c>
      <c r="AJ233" s="81">
        <v>4336943.2640903834</v>
      </c>
      <c r="AK233" s="81">
        <v>0</v>
      </c>
      <c r="AL233" s="81">
        <v>0</v>
      </c>
      <c r="AM233" s="81">
        <v>231935.77982286387</v>
      </c>
      <c r="AN233" s="81">
        <v>0</v>
      </c>
      <c r="AO233" s="81">
        <v>0</v>
      </c>
      <c r="AP233" s="82"/>
      <c r="AQ233" s="81">
        <v>7</v>
      </c>
      <c r="AR233" s="81">
        <v>3</v>
      </c>
      <c r="AS233" s="81">
        <v>0</v>
      </c>
      <c r="AT233" s="81">
        <v>0</v>
      </c>
      <c r="AU233" s="81">
        <v>0</v>
      </c>
      <c r="AV233" s="81">
        <v>0</v>
      </c>
      <c r="AW233" s="81" t="s">
        <v>564</v>
      </c>
      <c r="AX233" s="82"/>
      <c r="AY233" s="81">
        <v>46.9</v>
      </c>
      <c r="AZ233" s="81">
        <v>1098.2</v>
      </c>
      <c r="BA233" s="81">
        <v>0</v>
      </c>
      <c r="BB233" s="81">
        <v>0</v>
      </c>
      <c r="BC233" s="81">
        <v>0</v>
      </c>
      <c r="BD233" s="81">
        <v>0</v>
      </c>
      <c r="BE233" s="81" t="s">
        <v>564</v>
      </c>
      <c r="BF233" s="82"/>
      <c r="BG233" s="81">
        <v>0</v>
      </c>
      <c r="BH233" s="81">
        <v>0</v>
      </c>
      <c r="BI233" s="81">
        <v>0</v>
      </c>
      <c r="BJ233" s="81">
        <v>0</v>
      </c>
      <c r="BK233" s="81">
        <v>0</v>
      </c>
      <c r="BL233" s="81">
        <v>0</v>
      </c>
      <c r="BM233" s="82"/>
      <c r="BN233" s="81">
        <v>0</v>
      </c>
      <c r="BO233" s="81">
        <v>0</v>
      </c>
      <c r="BP233" s="81">
        <v>0</v>
      </c>
      <c r="BQ233" s="81">
        <v>0</v>
      </c>
      <c r="BR233" s="81">
        <v>0</v>
      </c>
      <c r="BS233" s="81">
        <v>0</v>
      </c>
      <c r="BT233"/>
      <c r="BU233" s="80">
        <v>0</v>
      </c>
      <c r="BV233" s="80">
        <v>0</v>
      </c>
      <c r="BW233" s="80">
        <v>0</v>
      </c>
      <c r="BX233" s="80">
        <v>0</v>
      </c>
      <c r="BY233" s="80">
        <v>0</v>
      </c>
      <c r="BZ233" s="80">
        <v>0</v>
      </c>
      <c r="CA233" s="80">
        <v>0</v>
      </c>
      <c r="CB233" s="80">
        <v>0</v>
      </c>
      <c r="CC233" s="80">
        <v>0</v>
      </c>
    </row>
    <row r="234" spans="1:81">
      <c r="A234" s="80" t="s">
        <v>2056</v>
      </c>
      <c r="B234" s="80">
        <v>272</v>
      </c>
      <c r="C234" s="80">
        <v>17</v>
      </c>
      <c r="D234" s="80">
        <v>16</v>
      </c>
      <c r="E234" s="80">
        <v>2020</v>
      </c>
      <c r="F234" s="80" t="s">
        <v>218</v>
      </c>
      <c r="G234" s="80" t="s">
        <v>2039</v>
      </c>
      <c r="H234" s="80" t="s">
        <v>2040</v>
      </c>
      <c r="I234" s="177"/>
      <c r="J234" s="81">
        <v>1.0378571912124199</v>
      </c>
      <c r="K234" s="81">
        <v>0.27042977306574578</v>
      </c>
      <c r="L234" s="81">
        <v>3.3634615405022963</v>
      </c>
      <c r="M234" s="81">
        <v>1.7056496168883164</v>
      </c>
      <c r="N234" s="81">
        <v>1.9486267529216201</v>
      </c>
      <c r="O234" s="81">
        <v>1.1307425755344283</v>
      </c>
      <c r="P234" s="81">
        <v>2.6418212722455081</v>
      </c>
      <c r="Q234" s="81">
        <v>0.10023739078873668</v>
      </c>
      <c r="R234" s="81">
        <v>0.15517497484310247</v>
      </c>
      <c r="S234" s="81">
        <v>0.23151325604698919</v>
      </c>
      <c r="T234" s="82"/>
      <c r="U234" s="81">
        <v>205955</v>
      </c>
      <c r="V234" s="81">
        <v>110</v>
      </c>
      <c r="W234" s="81">
        <v>80</v>
      </c>
      <c r="X234" s="81">
        <v>505</v>
      </c>
      <c r="Y234" s="81">
        <v>962</v>
      </c>
      <c r="Z234" s="81">
        <v>808</v>
      </c>
      <c r="AA234" s="81">
        <v>596</v>
      </c>
      <c r="AB234" s="81">
        <v>1700</v>
      </c>
      <c r="AC234" s="81">
        <v>27505.999999999996</v>
      </c>
      <c r="AD234" s="81">
        <v>0.23151325604698919</v>
      </c>
      <c r="AE234" s="82"/>
      <c r="AF234" s="81">
        <v>1740941.6368360741</v>
      </c>
      <c r="AG234" s="81">
        <v>232034.57848164532</v>
      </c>
      <c r="AH234" s="81">
        <v>906451.29945176013</v>
      </c>
      <c r="AI234" s="81">
        <v>2718629.6093699425</v>
      </c>
      <c r="AJ234" s="81">
        <v>4007830.9899198567</v>
      </c>
      <c r="AK234" s="81"/>
      <c r="AL234" s="81"/>
      <c r="AM234" s="81">
        <v>221868.88739393526</v>
      </c>
      <c r="AN234" s="81"/>
      <c r="AO234" s="81"/>
      <c r="AP234" s="82"/>
      <c r="AQ234" s="81">
        <v>7</v>
      </c>
      <c r="AR234" s="81">
        <v>3</v>
      </c>
      <c r="AS234" s="81">
        <v>0</v>
      </c>
      <c r="AT234" s="81">
        <v>0</v>
      </c>
      <c r="AU234" s="81">
        <v>0</v>
      </c>
      <c r="AV234" s="81">
        <v>0</v>
      </c>
      <c r="AW234" s="81">
        <v>0</v>
      </c>
      <c r="AX234" s="82"/>
      <c r="AY234" s="81">
        <v>46.9</v>
      </c>
      <c r="AZ234" s="81">
        <v>1098.2</v>
      </c>
      <c r="BA234" s="81">
        <v>0</v>
      </c>
      <c r="BB234" s="81">
        <v>0</v>
      </c>
      <c r="BC234" s="81">
        <v>0</v>
      </c>
      <c r="BD234" s="81">
        <v>0</v>
      </c>
      <c r="BE234" s="81">
        <v>0</v>
      </c>
      <c r="BF234" s="82"/>
      <c r="BG234" s="81">
        <v>0</v>
      </c>
      <c r="BH234" s="81">
        <v>0</v>
      </c>
      <c r="BI234" s="81">
        <v>0</v>
      </c>
      <c r="BJ234" s="81">
        <v>0</v>
      </c>
      <c r="BK234" s="81">
        <v>0</v>
      </c>
      <c r="BL234" s="81">
        <v>0</v>
      </c>
      <c r="BM234" s="82"/>
      <c r="BN234" s="81">
        <v>0</v>
      </c>
      <c r="BO234" s="81">
        <v>0</v>
      </c>
      <c r="BP234" s="81">
        <v>0</v>
      </c>
      <c r="BQ234" s="81">
        <v>0</v>
      </c>
      <c r="BR234" s="81">
        <v>0</v>
      </c>
      <c r="BS234" s="81">
        <v>0</v>
      </c>
      <c r="BT234"/>
      <c r="BU234" s="80">
        <v>0</v>
      </c>
      <c r="BV234" s="80">
        <v>0</v>
      </c>
      <c r="BW234" s="80">
        <v>0</v>
      </c>
      <c r="BX234" s="80">
        <v>0</v>
      </c>
      <c r="BY234" s="80">
        <v>0</v>
      </c>
      <c r="BZ234" s="80">
        <v>0</v>
      </c>
      <c r="CA234" s="80">
        <v>0</v>
      </c>
      <c r="CB234" s="80">
        <v>0</v>
      </c>
      <c r="CC234" s="80">
        <v>0</v>
      </c>
    </row>
    <row r="235" spans="1:81">
      <c r="A235" s="80" t="s">
        <v>2057</v>
      </c>
      <c r="B235" s="80">
        <v>272</v>
      </c>
      <c r="C235" s="80">
        <v>18</v>
      </c>
      <c r="D235" s="80">
        <v>16</v>
      </c>
      <c r="E235" s="80">
        <v>2021</v>
      </c>
      <c r="F235" s="80" t="s">
        <v>75</v>
      </c>
      <c r="G235" s="174" t="s">
        <v>2039</v>
      </c>
      <c r="H235" s="80" t="s">
        <v>2040</v>
      </c>
      <c r="I235" s="177"/>
      <c r="J235" s="81">
        <v>0.84919164463330687</v>
      </c>
      <c r="K235" s="81">
        <v>0.27443694210897773</v>
      </c>
      <c r="L235" s="81">
        <v>2.9434952171492492</v>
      </c>
      <c r="M235" s="81">
        <v>1.5968843318653698</v>
      </c>
      <c r="N235" s="81">
        <v>1.6024114389730779</v>
      </c>
      <c r="O235" s="81">
        <v>1.1049392938192284</v>
      </c>
      <c r="P235" s="81">
        <v>2.7226298551565886</v>
      </c>
      <c r="Q235" s="81">
        <v>9.9471185122181588E-2</v>
      </c>
      <c r="R235" s="81">
        <v>0.13821103627423151</v>
      </c>
      <c r="S235" s="81">
        <v>0.1981901361359566</v>
      </c>
      <c r="T235" s="82"/>
      <c r="U235" s="81">
        <v>218770</v>
      </c>
      <c r="V235" s="81">
        <v>110</v>
      </c>
      <c r="W235" s="81">
        <v>80</v>
      </c>
      <c r="X235" s="81">
        <v>505</v>
      </c>
      <c r="Y235" s="81">
        <v>951</v>
      </c>
      <c r="Z235" s="81">
        <v>813</v>
      </c>
      <c r="AA235" s="81">
        <v>599</v>
      </c>
      <c r="AB235" s="81">
        <v>1667</v>
      </c>
      <c r="AC235" s="81">
        <v>23746</v>
      </c>
      <c r="AD235" s="81">
        <v>0.1981901361359566</v>
      </c>
      <c r="AE235" s="82"/>
      <c r="AF235" s="81">
        <v>1627638.1145230767</v>
      </c>
      <c r="AG235" s="81">
        <v>235395.85369560969</v>
      </c>
      <c r="AH235" s="81">
        <v>836415.91986312764</v>
      </c>
      <c r="AI235" s="81">
        <v>3031946.0461836047</v>
      </c>
      <c r="AJ235" s="81">
        <v>4025696.8043098669</v>
      </c>
      <c r="AK235" s="81">
        <v>0</v>
      </c>
      <c r="AL235" s="81">
        <v>0</v>
      </c>
      <c r="AM235" s="81">
        <v>218816.90097560745</v>
      </c>
      <c r="AN235" s="81">
        <v>0</v>
      </c>
      <c r="AO235" s="81">
        <v>0</v>
      </c>
      <c r="AP235" s="82"/>
      <c r="AQ235" s="81">
        <v>7</v>
      </c>
      <c r="AR235" s="81">
        <v>3</v>
      </c>
      <c r="AS235" s="81">
        <v>0</v>
      </c>
      <c r="AT235" s="81">
        <v>0</v>
      </c>
      <c r="AU235" s="81">
        <v>0</v>
      </c>
      <c r="AV235" s="81">
        <v>0</v>
      </c>
      <c r="AW235" s="81"/>
      <c r="AX235" s="82"/>
      <c r="AY235" s="81">
        <v>46.9</v>
      </c>
      <c r="AZ235" s="81">
        <v>1098.2</v>
      </c>
      <c r="BA235" s="81">
        <v>0</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2058</v>
      </c>
      <c r="B236" s="80">
        <v>272</v>
      </c>
      <c r="C236" s="80">
        <v>19</v>
      </c>
      <c r="D236" s="80">
        <v>16</v>
      </c>
      <c r="E236" s="80">
        <v>2022</v>
      </c>
      <c r="F236" s="80" t="s">
        <v>568</v>
      </c>
      <c r="G236" s="174" t="s">
        <v>2039</v>
      </c>
      <c r="H236" s="80" t="s">
        <v>2040</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7</v>
      </c>
      <c r="AR236" s="81">
        <v>3</v>
      </c>
      <c r="AS236" s="81">
        <v>0</v>
      </c>
      <c r="AT236" s="81">
        <v>0</v>
      </c>
      <c r="AU236" s="81">
        <v>0</v>
      </c>
      <c r="AV236" s="81">
        <v>0</v>
      </c>
      <c r="AW236" s="81"/>
      <c r="AX236" s="82"/>
      <c r="AY236" s="81">
        <v>46.9</v>
      </c>
      <c r="AZ236" s="81">
        <v>1098.1999999999998</v>
      </c>
      <c r="BA236" s="81">
        <v>0</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2059</v>
      </c>
      <c r="B237" s="80">
        <v>188</v>
      </c>
      <c r="C237" s="80">
        <v>1</v>
      </c>
      <c r="D237" s="80">
        <v>12</v>
      </c>
      <c r="E237" s="80">
        <v>1990</v>
      </c>
      <c r="F237" s="80" t="s">
        <v>562</v>
      </c>
      <c r="G237" s="80" t="s">
        <v>1707</v>
      </c>
      <c r="H237" s="80" t="s">
        <v>1708</v>
      </c>
      <c r="I237" s="177"/>
      <c r="J237" s="81">
        <v>6.2576639465525465</v>
      </c>
      <c r="K237" s="81">
        <v>0.89085593645069283</v>
      </c>
      <c r="L237" s="81">
        <v>5.1297323837652264</v>
      </c>
      <c r="M237" s="81">
        <v>1.5984455543250728</v>
      </c>
      <c r="N237" s="81">
        <v>4.3940377563337876</v>
      </c>
      <c r="O237" s="81">
        <v>2.3023901688391715</v>
      </c>
      <c r="P237" s="81">
        <v>4.43966535809371</v>
      </c>
      <c r="Q237" s="81">
        <v>0.18833988627177825</v>
      </c>
      <c r="R237" s="81">
        <v>0</v>
      </c>
      <c r="S237" s="81">
        <v>0.15336746870241882</v>
      </c>
      <c r="T237" s="82"/>
      <c r="U237" s="81">
        <v>175693</v>
      </c>
      <c r="V237" s="81">
        <v>163</v>
      </c>
      <c r="W237" s="81">
        <v>60</v>
      </c>
      <c r="X237" s="81">
        <v>536</v>
      </c>
      <c r="Y237" s="81">
        <v>940</v>
      </c>
      <c r="Z237" s="81">
        <v>947</v>
      </c>
      <c r="AA237" s="81">
        <v>1078</v>
      </c>
      <c r="AB237" s="81">
        <v>3058</v>
      </c>
      <c r="AC237" s="81">
        <v>0</v>
      </c>
      <c r="AD237" s="81">
        <v>0.15336746870241882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2060</v>
      </c>
      <c r="B238" s="80">
        <v>189</v>
      </c>
      <c r="C238" s="80">
        <v>2</v>
      </c>
      <c r="D238" s="80">
        <v>12</v>
      </c>
      <c r="E238" s="80">
        <v>2005</v>
      </c>
      <c r="F238" s="80" t="s">
        <v>565</v>
      </c>
      <c r="G238" s="80" t="s">
        <v>1707</v>
      </c>
      <c r="H238" s="80" t="s">
        <v>1708</v>
      </c>
      <c r="I238" s="177"/>
      <c r="J238" s="81">
        <v>3.95306827067947</v>
      </c>
      <c r="K238" s="81">
        <v>0.39667341208369611</v>
      </c>
      <c r="L238" s="81">
        <v>11.711862701999395</v>
      </c>
      <c r="M238" s="81">
        <v>2.0813177355741614</v>
      </c>
      <c r="N238" s="81">
        <v>4.9833635732792665</v>
      </c>
      <c r="O238" s="81">
        <v>2.6220357273114603</v>
      </c>
      <c r="P238" s="81">
        <v>3.7513829769935283</v>
      </c>
      <c r="Q238" s="81">
        <v>0.14881879210914639</v>
      </c>
      <c r="R238" s="81">
        <v>0</v>
      </c>
      <c r="S238" s="81">
        <v>0</v>
      </c>
      <c r="T238" s="82"/>
      <c r="U238" s="81">
        <v>122092</v>
      </c>
      <c r="V238" s="81">
        <v>121</v>
      </c>
      <c r="W238" s="81">
        <v>104</v>
      </c>
      <c r="X238" s="81">
        <v>338</v>
      </c>
      <c r="Y238" s="81">
        <v>1016</v>
      </c>
      <c r="Z238" s="81">
        <v>1248</v>
      </c>
      <c r="AA238" s="81">
        <v>746</v>
      </c>
      <c r="AB238" s="81">
        <v>2526</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2061</v>
      </c>
      <c r="B239" s="80">
        <v>190</v>
      </c>
      <c r="C239" s="80">
        <v>3</v>
      </c>
      <c r="D239" s="80">
        <v>12</v>
      </c>
      <c r="E239" s="80">
        <v>2006</v>
      </c>
      <c r="F239" s="80" t="s">
        <v>566</v>
      </c>
      <c r="G239" s="80" t="s">
        <v>1707</v>
      </c>
      <c r="H239" s="80" t="s">
        <v>1708</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2062</v>
      </c>
      <c r="B240" s="80">
        <v>191</v>
      </c>
      <c r="C240" s="80">
        <v>4</v>
      </c>
      <c r="D240" s="80">
        <v>12</v>
      </c>
      <c r="E240" s="80">
        <v>2007</v>
      </c>
      <c r="F240" s="80" t="s">
        <v>567</v>
      </c>
      <c r="G240" s="80" t="s">
        <v>1707</v>
      </c>
      <c r="H240" s="80" t="s">
        <v>1708</v>
      </c>
      <c r="I240" s="177"/>
      <c r="J240" s="81">
        <v>3.1749488262048322</v>
      </c>
      <c r="K240" s="81">
        <v>0.36367360778120222</v>
      </c>
      <c r="L240" s="81">
        <v>10.833083787910811</v>
      </c>
      <c r="M240" s="81">
        <v>2.0893705596741019</v>
      </c>
      <c r="N240" s="81">
        <v>4.9653921131153087</v>
      </c>
      <c r="O240" s="81">
        <v>2.4616440293502344</v>
      </c>
      <c r="P240" s="81">
        <v>3.6971070211207557</v>
      </c>
      <c r="Q240" s="81">
        <v>0.1503482925687448</v>
      </c>
      <c r="R240" s="81">
        <v>0</v>
      </c>
      <c r="S240" s="81">
        <v>0</v>
      </c>
      <c r="T240" s="82"/>
      <c r="U240" s="81">
        <v>104266</v>
      </c>
      <c r="V240" s="81">
        <v>121</v>
      </c>
      <c r="W240" s="81">
        <v>132</v>
      </c>
      <c r="X240" s="81">
        <v>425</v>
      </c>
      <c r="Y240" s="81">
        <v>1015</v>
      </c>
      <c r="Z240" s="81">
        <v>1218</v>
      </c>
      <c r="AA240" s="81">
        <v>724</v>
      </c>
      <c r="AB240" s="81">
        <v>2417</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2063</v>
      </c>
      <c r="B241" s="80">
        <v>192</v>
      </c>
      <c r="C241" s="80">
        <v>5</v>
      </c>
      <c r="D241" s="80">
        <v>12</v>
      </c>
      <c r="E241" s="80">
        <v>2008</v>
      </c>
      <c r="F241" s="80" t="s">
        <v>84</v>
      </c>
      <c r="G241" s="80" t="s">
        <v>1707</v>
      </c>
      <c r="H241" s="80" t="s">
        <v>1708</v>
      </c>
      <c r="I241" s="177"/>
      <c r="J241" s="81">
        <v>0.84196794814623332</v>
      </c>
      <c r="K241" s="81">
        <v>0.3191808601220274</v>
      </c>
      <c r="L241" s="81">
        <v>9.3539589893757267</v>
      </c>
      <c r="M241" s="81">
        <v>2.4447658800096512</v>
      </c>
      <c r="N241" s="81">
        <v>4.9529003265500133</v>
      </c>
      <c r="O241" s="81">
        <v>2.3391237990512885</v>
      </c>
      <c r="P241" s="81">
        <v>3.7081956658094799</v>
      </c>
      <c r="Q241" s="81">
        <v>0.14369496230697851</v>
      </c>
      <c r="R241" s="81">
        <v>0</v>
      </c>
      <c r="S241" s="81">
        <v>0</v>
      </c>
      <c r="T241" s="82"/>
      <c r="U241" s="81">
        <v>29052</v>
      </c>
      <c r="V241" s="81">
        <v>121</v>
      </c>
      <c r="W241" s="81">
        <v>132</v>
      </c>
      <c r="X241" s="81">
        <v>425</v>
      </c>
      <c r="Y241" s="81">
        <v>999</v>
      </c>
      <c r="Z241" s="81">
        <v>1198</v>
      </c>
      <c r="AA241" s="81">
        <v>727</v>
      </c>
      <c r="AB241" s="81">
        <v>2348</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2064</v>
      </c>
      <c r="B242" s="80">
        <v>193</v>
      </c>
      <c r="C242" s="80">
        <v>6</v>
      </c>
      <c r="D242" s="80">
        <v>12</v>
      </c>
      <c r="E242" s="80">
        <v>2009</v>
      </c>
      <c r="F242" s="80" t="s">
        <v>85</v>
      </c>
      <c r="G242" s="80" t="s">
        <v>1707</v>
      </c>
      <c r="H242" s="80" t="s">
        <v>1708</v>
      </c>
      <c r="I242" s="177"/>
      <c r="J242" s="81">
        <v>1.4200856121151995</v>
      </c>
      <c r="K242" s="81">
        <v>0.21322354259957127</v>
      </c>
      <c r="L242" s="81">
        <v>6.6168260678064863</v>
      </c>
      <c r="M242" s="81">
        <v>1.9859299401838473</v>
      </c>
      <c r="N242" s="81">
        <v>4.1775387125117911</v>
      </c>
      <c r="O242" s="81">
        <v>2.3480566782537164</v>
      </c>
      <c r="P242" s="81">
        <v>3.5623835817977234</v>
      </c>
      <c r="Q242" s="81">
        <v>0.13361951487154999</v>
      </c>
      <c r="R242" s="81">
        <v>0</v>
      </c>
      <c r="S242" s="81">
        <v>0</v>
      </c>
      <c r="T242" s="82"/>
      <c r="U242" s="81">
        <v>49483</v>
      </c>
      <c r="V242" s="81">
        <v>99</v>
      </c>
      <c r="W242" s="81">
        <v>107</v>
      </c>
      <c r="X242" s="81">
        <v>436</v>
      </c>
      <c r="Y242" s="81">
        <v>981</v>
      </c>
      <c r="Z242" s="81">
        <v>1187</v>
      </c>
      <c r="AA242" s="81">
        <v>717</v>
      </c>
      <c r="AB242" s="81">
        <v>2292</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0</v>
      </c>
      <c r="BL242" s="81">
        <v>0</v>
      </c>
      <c r="BM242" s="82"/>
      <c r="BN242" s="81">
        <v>0</v>
      </c>
      <c r="BO242" s="81">
        <v>0</v>
      </c>
      <c r="BP242" s="81">
        <v>0</v>
      </c>
      <c r="BQ242" s="81">
        <v>0</v>
      </c>
      <c r="BR242" s="81">
        <v>0</v>
      </c>
      <c r="BS242" s="81">
        <v>0</v>
      </c>
      <c r="BT242"/>
      <c r="BU242" s="80"/>
      <c r="BV242" s="80"/>
      <c r="BW242" s="80"/>
      <c r="BX242" s="80"/>
      <c r="BY242" s="80"/>
      <c r="BZ242" s="80"/>
      <c r="CA242" s="80"/>
      <c r="CB242" s="80"/>
      <c r="CC242" s="80"/>
    </row>
    <row r="243" spans="1:81">
      <c r="A243" s="80" t="s">
        <v>2065</v>
      </c>
      <c r="B243" s="80">
        <v>194</v>
      </c>
      <c r="C243" s="80">
        <v>7</v>
      </c>
      <c r="D243" s="80">
        <v>12</v>
      </c>
      <c r="E243" s="80">
        <v>2010</v>
      </c>
      <c r="F243" s="80" t="s">
        <v>86</v>
      </c>
      <c r="G243" s="80" t="s">
        <v>1707</v>
      </c>
      <c r="H243" s="80" t="s">
        <v>1708</v>
      </c>
      <c r="I243" s="177"/>
      <c r="J243" s="81">
        <v>1.2080139508463292</v>
      </c>
      <c r="K243" s="81">
        <v>0.22237215981140138</v>
      </c>
      <c r="L243" s="81">
        <v>6.0239733605954049</v>
      </c>
      <c r="M243" s="81">
        <v>1.7776842698265241</v>
      </c>
      <c r="N243" s="81">
        <v>4.069895534791935</v>
      </c>
      <c r="O243" s="81">
        <v>2.3214442419178041</v>
      </c>
      <c r="P243" s="81">
        <v>3.5211395487571182</v>
      </c>
      <c r="Q243" s="81">
        <v>0.13531099244303862</v>
      </c>
      <c r="R243" s="81">
        <v>0</v>
      </c>
      <c r="S243" s="81">
        <v>0</v>
      </c>
      <c r="T243" s="82"/>
      <c r="U243" s="81">
        <v>47120</v>
      </c>
      <c r="V243" s="81">
        <v>99</v>
      </c>
      <c r="W243" s="81">
        <v>107</v>
      </c>
      <c r="X243" s="81">
        <v>436</v>
      </c>
      <c r="Y243" s="81">
        <v>972</v>
      </c>
      <c r="Z243" s="81">
        <v>1179</v>
      </c>
      <c r="AA243" s="81">
        <v>691</v>
      </c>
      <c r="AB243" s="81">
        <v>2224</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0</v>
      </c>
      <c r="BL243" s="81">
        <v>0</v>
      </c>
      <c r="BM243" s="82"/>
      <c r="BN243" s="81">
        <v>0</v>
      </c>
      <c r="BO243" s="81">
        <v>0</v>
      </c>
      <c r="BP243" s="81">
        <v>0</v>
      </c>
      <c r="BQ243" s="81">
        <v>0</v>
      </c>
      <c r="BR243" s="81">
        <v>0</v>
      </c>
      <c r="BS243" s="81">
        <v>0</v>
      </c>
      <c r="BT243"/>
      <c r="BU243" s="80">
        <v>0</v>
      </c>
      <c r="BV243" s="80">
        <v>0</v>
      </c>
      <c r="BW243" s="80">
        <v>0</v>
      </c>
      <c r="BX243" s="80">
        <v>0</v>
      </c>
      <c r="BY243" s="80">
        <v>0</v>
      </c>
      <c r="BZ243" s="80">
        <v>0</v>
      </c>
      <c r="CA243" s="80">
        <v>0</v>
      </c>
      <c r="CB243" s="80">
        <v>0</v>
      </c>
      <c r="CC243" s="80">
        <v>0</v>
      </c>
    </row>
    <row r="244" spans="1:81">
      <c r="A244" s="80" t="s">
        <v>2066</v>
      </c>
      <c r="B244" s="80">
        <v>195</v>
      </c>
      <c r="C244" s="80">
        <v>8</v>
      </c>
      <c r="D244" s="80">
        <v>12</v>
      </c>
      <c r="E244" s="80">
        <v>2011</v>
      </c>
      <c r="F244" s="80" t="s">
        <v>87</v>
      </c>
      <c r="G244" s="80" t="s">
        <v>1707</v>
      </c>
      <c r="H244" s="80" t="s">
        <v>1708</v>
      </c>
      <c r="I244" s="177"/>
      <c r="J244" s="81">
        <v>0</v>
      </c>
      <c r="K244" s="81">
        <v>0.31158475857889956</v>
      </c>
      <c r="L244" s="81">
        <v>5.6208060812972738</v>
      </c>
      <c r="M244" s="81">
        <v>2.2457150188836388</v>
      </c>
      <c r="N244" s="81">
        <v>4.8686070638204546</v>
      </c>
      <c r="O244" s="81">
        <v>2.2624475880264043</v>
      </c>
      <c r="P244" s="81">
        <v>3.3797964612147715</v>
      </c>
      <c r="Q244" s="81">
        <v>0.15312908501252492</v>
      </c>
      <c r="R244" s="81">
        <v>0</v>
      </c>
      <c r="S244" s="81">
        <v>0</v>
      </c>
      <c r="T244" s="82"/>
      <c r="U244" s="81">
        <v>0</v>
      </c>
      <c r="V244" s="81">
        <v>99</v>
      </c>
      <c r="W244" s="81">
        <v>107</v>
      </c>
      <c r="X244" s="81">
        <v>436</v>
      </c>
      <c r="Y244" s="81">
        <v>966</v>
      </c>
      <c r="Z244" s="81">
        <v>1174</v>
      </c>
      <c r="AA244" s="81">
        <v>683</v>
      </c>
      <c r="AB244" s="81">
        <v>2182</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0</v>
      </c>
      <c r="BL244" s="81">
        <v>0</v>
      </c>
      <c r="BM244" s="82"/>
      <c r="BN244" s="81">
        <v>0</v>
      </c>
      <c r="BO244" s="81">
        <v>0</v>
      </c>
      <c r="BP244" s="81">
        <v>0</v>
      </c>
      <c r="BQ244" s="81">
        <v>0</v>
      </c>
      <c r="BR244" s="81">
        <v>0</v>
      </c>
      <c r="BS244" s="81">
        <v>0</v>
      </c>
      <c r="BT244"/>
      <c r="BU244" s="80">
        <v>0</v>
      </c>
      <c r="BV244" s="80">
        <v>0</v>
      </c>
      <c r="BW244" s="80">
        <v>0</v>
      </c>
      <c r="BX244" s="80">
        <v>0</v>
      </c>
      <c r="BY244" s="80">
        <v>0</v>
      </c>
      <c r="BZ244" s="80">
        <v>0</v>
      </c>
      <c r="CA244" s="80">
        <v>0</v>
      </c>
      <c r="CB244" s="80">
        <v>0</v>
      </c>
      <c r="CC244" s="80">
        <v>0</v>
      </c>
    </row>
    <row r="245" spans="1:81">
      <c r="A245" s="80" t="s">
        <v>2067</v>
      </c>
      <c r="B245" s="80">
        <v>196</v>
      </c>
      <c r="C245" s="80">
        <v>9</v>
      </c>
      <c r="D245" s="80">
        <v>12</v>
      </c>
      <c r="E245" s="80">
        <v>2012</v>
      </c>
      <c r="F245" s="80" t="s">
        <v>88</v>
      </c>
      <c r="G245" s="80" t="s">
        <v>1707</v>
      </c>
      <c r="H245" s="80" t="s">
        <v>1708</v>
      </c>
      <c r="I245" s="177"/>
      <c r="J245" s="81">
        <v>0.99181828915552839</v>
      </c>
      <c r="K245" s="81">
        <v>0.35101228139906404</v>
      </c>
      <c r="L245" s="81">
        <v>5.6712261968980879</v>
      </c>
      <c r="M245" s="81">
        <v>2.7891709180602224</v>
      </c>
      <c r="N245" s="81">
        <v>5.2983841814054742</v>
      </c>
      <c r="O245" s="81">
        <v>2.1968448912571397</v>
      </c>
      <c r="P245" s="81">
        <v>3.3293536622095212</v>
      </c>
      <c r="Q245" s="81">
        <v>0.1631687141566372</v>
      </c>
      <c r="R245" s="81">
        <v>0</v>
      </c>
      <c r="S245" s="81">
        <v>4.8052623157519389E-2</v>
      </c>
      <c r="T245" s="82"/>
      <c r="U245" s="81">
        <v>34910</v>
      </c>
      <c r="V245" s="81">
        <v>99</v>
      </c>
      <c r="W245" s="81">
        <v>107</v>
      </c>
      <c r="X245" s="81">
        <v>436</v>
      </c>
      <c r="Y245" s="81">
        <v>957</v>
      </c>
      <c r="Z245" s="81">
        <v>1149</v>
      </c>
      <c r="AA245" s="81">
        <v>669</v>
      </c>
      <c r="AB245" s="81">
        <v>2140</v>
      </c>
      <c r="AC245" s="81">
        <v>0</v>
      </c>
      <c r="AD245" s="81">
        <v>4.8052623157519389E-2</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0</v>
      </c>
      <c r="BL245" s="81">
        <v>0</v>
      </c>
      <c r="BM245" s="82"/>
      <c r="BN245" s="81">
        <v>0</v>
      </c>
      <c r="BO245" s="81">
        <v>0</v>
      </c>
      <c r="BP245" s="81">
        <v>0</v>
      </c>
      <c r="BQ245" s="81">
        <v>0</v>
      </c>
      <c r="BR245" s="81">
        <v>0</v>
      </c>
      <c r="BS245" s="81">
        <v>0</v>
      </c>
      <c r="BT245"/>
      <c r="BU245" s="80">
        <v>0</v>
      </c>
      <c r="BV245" s="80">
        <v>0</v>
      </c>
      <c r="BW245" s="80">
        <v>0</v>
      </c>
      <c r="BX245" s="80">
        <v>0</v>
      </c>
      <c r="BY245" s="80">
        <v>0</v>
      </c>
      <c r="BZ245" s="80">
        <v>0</v>
      </c>
      <c r="CA245" s="80">
        <v>0</v>
      </c>
      <c r="CB245" s="80">
        <v>0</v>
      </c>
      <c r="CC245" s="80">
        <v>0</v>
      </c>
    </row>
    <row r="246" spans="1:81">
      <c r="A246" s="80" t="s">
        <v>2068</v>
      </c>
      <c r="B246" s="80">
        <v>197</v>
      </c>
      <c r="C246" s="80">
        <v>10</v>
      </c>
      <c r="D246" s="80">
        <v>12</v>
      </c>
      <c r="E246" s="80">
        <v>2013</v>
      </c>
      <c r="F246" s="80" t="s">
        <v>89</v>
      </c>
      <c r="G246" s="80" t="s">
        <v>1707</v>
      </c>
      <c r="H246" s="80" t="s">
        <v>1708</v>
      </c>
      <c r="I246" s="177"/>
      <c r="J246" s="81">
        <v>0.85019648087370336</v>
      </c>
      <c r="K246" s="81">
        <v>0.29011284786749203</v>
      </c>
      <c r="L246" s="81">
        <v>5.0081399172442964</v>
      </c>
      <c r="M246" s="81">
        <v>2.5939956378553597</v>
      </c>
      <c r="N246" s="81">
        <v>5.048990080375515</v>
      </c>
      <c r="O246" s="81">
        <v>2.1157636717318451</v>
      </c>
      <c r="P246" s="81">
        <v>3.4468009462052902</v>
      </c>
      <c r="Q246" s="81">
        <v>0.1626027652560092</v>
      </c>
      <c r="R246" s="81">
        <v>0</v>
      </c>
      <c r="S246" s="81">
        <v>0.13465184155527574</v>
      </c>
      <c r="T246" s="82"/>
      <c r="U246" s="81">
        <v>30470</v>
      </c>
      <c r="V246" s="81">
        <v>99</v>
      </c>
      <c r="W246" s="81">
        <v>107</v>
      </c>
      <c r="X246" s="81">
        <v>436</v>
      </c>
      <c r="Y246" s="81">
        <v>941</v>
      </c>
      <c r="Z246" s="81">
        <v>1156</v>
      </c>
      <c r="AA246" s="81">
        <v>690</v>
      </c>
      <c r="AB246" s="81">
        <v>2102</v>
      </c>
      <c r="AC246" s="81">
        <v>0</v>
      </c>
      <c r="AD246" s="81">
        <v>0.13465184155527574</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0</v>
      </c>
      <c r="BL246" s="81">
        <v>0</v>
      </c>
      <c r="BM246" s="82"/>
      <c r="BN246" s="81">
        <v>0</v>
      </c>
      <c r="BO246" s="81">
        <v>0</v>
      </c>
      <c r="BP246" s="81">
        <v>0</v>
      </c>
      <c r="BQ246" s="81">
        <v>0</v>
      </c>
      <c r="BR246" s="81">
        <v>0</v>
      </c>
      <c r="BS246" s="81">
        <v>0</v>
      </c>
      <c r="BT246"/>
      <c r="BU246" s="80">
        <v>0</v>
      </c>
      <c r="BV246" s="80">
        <v>0</v>
      </c>
      <c r="BW246" s="80">
        <v>0</v>
      </c>
      <c r="BX246" s="80">
        <v>0</v>
      </c>
      <c r="BY246" s="80">
        <v>0</v>
      </c>
      <c r="BZ246" s="80">
        <v>0</v>
      </c>
      <c r="CA246" s="80">
        <v>0</v>
      </c>
      <c r="CB246" s="80">
        <v>0</v>
      </c>
      <c r="CC246" s="80">
        <v>0</v>
      </c>
    </row>
    <row r="247" spans="1:81">
      <c r="A247" s="80" t="s">
        <v>2069</v>
      </c>
      <c r="B247" s="80">
        <v>198</v>
      </c>
      <c r="C247" s="80">
        <v>11</v>
      </c>
      <c r="D247" s="80">
        <v>12</v>
      </c>
      <c r="E247" s="80">
        <v>2014</v>
      </c>
      <c r="F247" s="80" t="s">
        <v>90</v>
      </c>
      <c r="G247" s="80" t="s">
        <v>1707</v>
      </c>
      <c r="H247" s="80" t="s">
        <v>1708</v>
      </c>
      <c r="I247" s="177"/>
      <c r="J247" s="81">
        <v>0.57505537626014847</v>
      </c>
      <c r="K247" s="81">
        <v>0.24957770778704982</v>
      </c>
      <c r="L247" s="81">
        <v>6.6028409182948975</v>
      </c>
      <c r="M247" s="81">
        <v>2.8286361267004483</v>
      </c>
      <c r="N247" s="81">
        <v>5.312140141928543</v>
      </c>
      <c r="O247" s="81">
        <v>2.0019181796250654</v>
      </c>
      <c r="P247" s="81">
        <v>3.4797920854546267</v>
      </c>
      <c r="Q247" s="81">
        <v>0.15422873571087503</v>
      </c>
      <c r="R247" s="81">
        <v>0</v>
      </c>
      <c r="S247" s="81">
        <v>0.16634441223076302</v>
      </c>
      <c r="T247" s="82"/>
      <c r="U247" s="81">
        <v>22889</v>
      </c>
      <c r="V247" s="81">
        <v>74</v>
      </c>
      <c r="W247" s="81">
        <v>144</v>
      </c>
      <c r="X247" s="81">
        <v>452</v>
      </c>
      <c r="Y247" s="81">
        <v>935</v>
      </c>
      <c r="Z247" s="81">
        <v>1152</v>
      </c>
      <c r="AA247" s="81">
        <v>693</v>
      </c>
      <c r="AB247" s="81">
        <v>2078</v>
      </c>
      <c r="AC247" s="81">
        <v>0</v>
      </c>
      <c r="AD247" s="81">
        <v>0.16634441223076302</v>
      </c>
      <c r="AE247" s="82"/>
      <c r="AF247" s="81">
        <v>186411.52717908632</v>
      </c>
      <c r="AG247" s="81">
        <v>175127.33997610712</v>
      </c>
      <c r="AH247" s="81">
        <v>1073952.757240461</v>
      </c>
      <c r="AI247" s="81">
        <v>2976607.0181105635</v>
      </c>
      <c r="AJ247" s="81">
        <v>4021412.4427120043</v>
      </c>
      <c r="AK247" s="81">
        <v>0</v>
      </c>
      <c r="AL247" s="81">
        <v>0</v>
      </c>
      <c r="AM247" s="81">
        <v>285278.34799929743</v>
      </c>
      <c r="AN247" s="81">
        <v>0</v>
      </c>
      <c r="AO247" s="81">
        <v>0</v>
      </c>
      <c r="AP247" s="82"/>
      <c r="AQ247" s="81">
        <v>4</v>
      </c>
      <c r="AR247" s="81">
        <v>6</v>
      </c>
      <c r="AS247" s="81">
        <v>0</v>
      </c>
      <c r="AT247" s="81">
        <v>0</v>
      </c>
      <c r="AU247" s="81">
        <v>0</v>
      </c>
      <c r="AV247" s="81">
        <v>0</v>
      </c>
      <c r="AW247" s="81" t="s">
        <v>564</v>
      </c>
      <c r="AX247" s="82"/>
      <c r="AY247" s="81">
        <v>23.5</v>
      </c>
      <c r="AZ247" s="81">
        <v>107.6</v>
      </c>
      <c r="BA247" s="81">
        <v>0</v>
      </c>
      <c r="BB247" s="81">
        <v>0</v>
      </c>
      <c r="BC247" s="81">
        <v>0</v>
      </c>
      <c r="BD247" s="81">
        <v>0</v>
      </c>
      <c r="BE247" s="81" t="s">
        <v>564</v>
      </c>
      <c r="BF247" s="82"/>
      <c r="BG247" s="81">
        <v>0</v>
      </c>
      <c r="BH247" s="81">
        <v>0</v>
      </c>
      <c r="BI247" s="81">
        <v>0</v>
      </c>
      <c r="BJ247" s="81">
        <v>0</v>
      </c>
      <c r="BK247" s="81">
        <v>0</v>
      </c>
      <c r="BL247" s="81">
        <v>0</v>
      </c>
      <c r="BM247" s="82"/>
      <c r="BN247" s="81">
        <v>0</v>
      </c>
      <c r="BO247" s="81">
        <v>0</v>
      </c>
      <c r="BP247" s="81">
        <v>0</v>
      </c>
      <c r="BQ247" s="81">
        <v>0</v>
      </c>
      <c r="BR247" s="81">
        <v>0</v>
      </c>
      <c r="BS247" s="81">
        <v>0</v>
      </c>
      <c r="BT247"/>
      <c r="BU247" s="80">
        <v>0</v>
      </c>
      <c r="BV247" s="80">
        <v>0</v>
      </c>
      <c r="BW247" s="80">
        <v>0</v>
      </c>
      <c r="BX247" s="80">
        <v>0</v>
      </c>
      <c r="BY247" s="80">
        <v>0</v>
      </c>
      <c r="BZ247" s="80">
        <v>0</v>
      </c>
      <c r="CA247" s="80">
        <v>0</v>
      </c>
      <c r="CB247" s="80">
        <v>0</v>
      </c>
      <c r="CC247" s="80">
        <v>0</v>
      </c>
    </row>
    <row r="248" spans="1:81">
      <c r="A248" s="80" t="s">
        <v>2070</v>
      </c>
      <c r="B248" s="80">
        <v>199</v>
      </c>
      <c r="C248" s="80">
        <v>12</v>
      </c>
      <c r="D248" s="80">
        <v>12</v>
      </c>
      <c r="E248" s="80">
        <v>2015</v>
      </c>
      <c r="F248" s="80" t="s">
        <v>91</v>
      </c>
      <c r="G248" s="80" t="s">
        <v>1707</v>
      </c>
      <c r="H248" s="80" t="s">
        <v>1708</v>
      </c>
      <c r="I248" s="177"/>
      <c r="J248" s="81">
        <v>0</v>
      </c>
      <c r="K248" s="81">
        <v>0.23931907746923689</v>
      </c>
      <c r="L248" s="81">
        <v>6.9501788995188969</v>
      </c>
      <c r="M248" s="81">
        <v>2.7369114949340148</v>
      </c>
      <c r="N248" s="81">
        <v>4.8317688453980887</v>
      </c>
      <c r="O248" s="81">
        <v>1.9535539593101681</v>
      </c>
      <c r="P248" s="81">
        <v>3.5026312277817437</v>
      </c>
      <c r="Q248" s="81">
        <v>0.14800331849484075</v>
      </c>
      <c r="R248" s="81">
        <v>0</v>
      </c>
      <c r="S248" s="81">
        <v>0.13717084701280804</v>
      </c>
      <c r="T248" s="82"/>
      <c r="U248" s="81">
        <v>0</v>
      </c>
      <c r="V248" s="81">
        <v>74</v>
      </c>
      <c r="W248" s="81">
        <v>144</v>
      </c>
      <c r="X248" s="81">
        <v>452</v>
      </c>
      <c r="Y248" s="81">
        <v>924</v>
      </c>
      <c r="Z248" s="81">
        <v>1135</v>
      </c>
      <c r="AA248" s="81">
        <v>697</v>
      </c>
      <c r="AB248" s="81">
        <v>2037</v>
      </c>
      <c r="AC248" s="81">
        <v>0</v>
      </c>
      <c r="AD248" s="81">
        <v>0.13717084701280804</v>
      </c>
      <c r="AE248" s="82"/>
      <c r="AF248" s="81">
        <v>0</v>
      </c>
      <c r="AG248" s="81">
        <v>159439.12415230591</v>
      </c>
      <c r="AH248" s="81">
        <v>898671.08952005277</v>
      </c>
      <c r="AI248" s="81">
        <v>2874756.6862280681</v>
      </c>
      <c r="AJ248" s="81">
        <v>3813860.5538758403</v>
      </c>
      <c r="AK248" s="81">
        <v>0</v>
      </c>
      <c r="AL248" s="81">
        <v>0</v>
      </c>
      <c r="AM248" s="81">
        <v>279162.30510637962</v>
      </c>
      <c r="AN248" s="81">
        <v>0</v>
      </c>
      <c r="AO248" s="81">
        <v>0</v>
      </c>
      <c r="AP248" s="82"/>
      <c r="AQ248" s="81">
        <v>5</v>
      </c>
      <c r="AR248" s="81">
        <v>6</v>
      </c>
      <c r="AS248" s="81">
        <v>0</v>
      </c>
      <c r="AT248" s="81">
        <v>0</v>
      </c>
      <c r="AU248" s="81">
        <v>0</v>
      </c>
      <c r="AV248" s="81">
        <v>0</v>
      </c>
      <c r="AW248" s="81" t="s">
        <v>564</v>
      </c>
      <c r="AX248" s="82"/>
      <c r="AY248" s="81">
        <v>33.4</v>
      </c>
      <c r="AZ248" s="81">
        <v>140.5</v>
      </c>
      <c r="BA248" s="81">
        <v>0</v>
      </c>
      <c r="BB248" s="81">
        <v>0</v>
      </c>
      <c r="BC248" s="81">
        <v>0</v>
      </c>
      <c r="BD248" s="81">
        <v>0</v>
      </c>
      <c r="BE248" s="81" t="s">
        <v>564</v>
      </c>
      <c r="BF248" s="82"/>
      <c r="BG248" s="81">
        <v>0</v>
      </c>
      <c r="BH248" s="81">
        <v>0</v>
      </c>
      <c r="BI248" s="81">
        <v>0</v>
      </c>
      <c r="BJ248" s="81">
        <v>0</v>
      </c>
      <c r="BK248" s="81">
        <v>0</v>
      </c>
      <c r="BL248" s="81">
        <v>0</v>
      </c>
      <c r="BM248" s="82"/>
      <c r="BN248" s="81">
        <v>0</v>
      </c>
      <c r="BO248" s="81">
        <v>0</v>
      </c>
      <c r="BP248" s="81">
        <v>0</v>
      </c>
      <c r="BQ248" s="81">
        <v>0</v>
      </c>
      <c r="BR248" s="81">
        <v>0</v>
      </c>
      <c r="BS248" s="81">
        <v>0</v>
      </c>
      <c r="BT248"/>
      <c r="BU248" s="80">
        <v>0</v>
      </c>
      <c r="BV248" s="80">
        <v>0</v>
      </c>
      <c r="BW248" s="80">
        <v>0</v>
      </c>
      <c r="BX248" s="80">
        <v>0</v>
      </c>
      <c r="BY248" s="80">
        <v>0</v>
      </c>
      <c r="BZ248" s="80">
        <v>0</v>
      </c>
      <c r="CA248" s="80">
        <v>0</v>
      </c>
      <c r="CB248" s="80">
        <v>0</v>
      </c>
      <c r="CC248" s="80">
        <v>0</v>
      </c>
    </row>
    <row r="249" spans="1:81">
      <c r="A249" s="80" t="s">
        <v>2071</v>
      </c>
      <c r="B249" s="80">
        <v>200</v>
      </c>
      <c r="C249" s="80">
        <v>13</v>
      </c>
      <c r="D249" s="80">
        <v>12</v>
      </c>
      <c r="E249" s="80">
        <v>2016</v>
      </c>
      <c r="F249" s="80" t="s">
        <v>92</v>
      </c>
      <c r="G249" s="80" t="s">
        <v>1707</v>
      </c>
      <c r="H249" s="80" t="s">
        <v>1708</v>
      </c>
      <c r="I249" s="177"/>
      <c r="J249" s="81">
        <v>0</v>
      </c>
      <c r="K249" s="81">
        <v>0.22574443465732918</v>
      </c>
      <c r="L249" s="81">
        <v>7.4738621881398153</v>
      </c>
      <c r="M249" s="81">
        <v>2.3465841971389163</v>
      </c>
      <c r="N249" s="81">
        <v>4.7806462454707415</v>
      </c>
      <c r="O249" s="81">
        <v>1.9162287471600841</v>
      </c>
      <c r="P249" s="81">
        <v>3.5760193434686887</v>
      </c>
      <c r="Q249" s="81">
        <v>0.1382975105328573</v>
      </c>
      <c r="R249" s="81">
        <v>0</v>
      </c>
      <c r="S249" s="81">
        <v>0.13965313823804129</v>
      </c>
      <c r="T249" s="82"/>
      <c r="U249" s="81">
        <v>0</v>
      </c>
      <c r="V249" s="81">
        <v>74</v>
      </c>
      <c r="W249" s="81">
        <v>144</v>
      </c>
      <c r="X249" s="81">
        <v>452</v>
      </c>
      <c r="Y249" s="81">
        <v>899</v>
      </c>
      <c r="Z249" s="81">
        <v>1127</v>
      </c>
      <c r="AA249" s="81">
        <v>736</v>
      </c>
      <c r="AB249" s="81">
        <v>1958</v>
      </c>
      <c r="AC249" s="81">
        <v>0</v>
      </c>
      <c r="AD249" s="81">
        <v>0.13965313823804129</v>
      </c>
      <c r="AE249" s="82"/>
      <c r="AF249" s="81">
        <v>0</v>
      </c>
      <c r="AG249" s="81">
        <v>151978.09233111789</v>
      </c>
      <c r="AH249" s="81">
        <v>761668.03092800721</v>
      </c>
      <c r="AI249" s="81">
        <v>2869580.3347683721</v>
      </c>
      <c r="AJ249" s="81">
        <v>3862279.4859678969</v>
      </c>
      <c r="AK249" s="81">
        <v>0</v>
      </c>
      <c r="AL249" s="81">
        <v>0</v>
      </c>
      <c r="AM249" s="81">
        <v>268544.15699846379</v>
      </c>
      <c r="AN249" s="81">
        <v>0</v>
      </c>
      <c r="AO249" s="81">
        <v>0</v>
      </c>
      <c r="AP249" s="82"/>
      <c r="AQ249" s="81">
        <v>6</v>
      </c>
      <c r="AR249" s="81">
        <v>8</v>
      </c>
      <c r="AS249" s="81">
        <v>0</v>
      </c>
      <c r="AT249" s="81">
        <v>0</v>
      </c>
      <c r="AU249" s="81">
        <v>0</v>
      </c>
      <c r="AV249" s="81">
        <v>0</v>
      </c>
      <c r="AW249" s="81" t="s">
        <v>564</v>
      </c>
      <c r="AX249" s="82"/>
      <c r="AY249" s="81">
        <v>36.4</v>
      </c>
      <c r="AZ249" s="81">
        <v>239.5</v>
      </c>
      <c r="BA249" s="81">
        <v>0</v>
      </c>
      <c r="BB249" s="81">
        <v>0</v>
      </c>
      <c r="BC249" s="81">
        <v>0</v>
      </c>
      <c r="BD249" s="81">
        <v>0</v>
      </c>
      <c r="BE249" s="81" t="s">
        <v>564</v>
      </c>
      <c r="BF249" s="82"/>
      <c r="BG249" s="81">
        <v>0</v>
      </c>
      <c r="BH249" s="81">
        <v>0</v>
      </c>
      <c r="BI249" s="81">
        <v>0</v>
      </c>
      <c r="BJ249" s="81">
        <v>0</v>
      </c>
      <c r="BK249" s="81">
        <v>0</v>
      </c>
      <c r="BL249" s="81">
        <v>0</v>
      </c>
      <c r="BM249" s="82"/>
      <c r="BN249" s="81">
        <v>0</v>
      </c>
      <c r="BO249" s="81">
        <v>0</v>
      </c>
      <c r="BP249" s="81">
        <v>0</v>
      </c>
      <c r="BQ249" s="81">
        <v>0</v>
      </c>
      <c r="BR249" s="81">
        <v>0</v>
      </c>
      <c r="BS249" s="81">
        <v>0</v>
      </c>
      <c r="BT249"/>
      <c r="BU249" s="80">
        <v>0</v>
      </c>
      <c r="BV249" s="80">
        <v>0</v>
      </c>
      <c r="BW249" s="80">
        <v>0</v>
      </c>
      <c r="BX249" s="80">
        <v>0</v>
      </c>
      <c r="BY249" s="80">
        <v>0</v>
      </c>
      <c r="BZ249" s="80">
        <v>0</v>
      </c>
      <c r="CA249" s="80">
        <v>0</v>
      </c>
      <c r="CB249" s="80">
        <v>0</v>
      </c>
      <c r="CC249" s="80">
        <v>0</v>
      </c>
    </row>
    <row r="250" spans="1:81">
      <c r="A250" s="80" t="s">
        <v>2072</v>
      </c>
      <c r="B250" s="80">
        <v>201</v>
      </c>
      <c r="C250" s="80">
        <v>14</v>
      </c>
      <c r="D250" s="80">
        <v>12</v>
      </c>
      <c r="E250" s="80">
        <v>2017</v>
      </c>
      <c r="F250" s="80" t="s">
        <v>71</v>
      </c>
      <c r="G250" s="80" t="s">
        <v>1707</v>
      </c>
      <c r="H250" s="80" t="s">
        <v>1708</v>
      </c>
      <c r="I250" s="177"/>
      <c r="J250" s="81">
        <v>0</v>
      </c>
      <c r="K250" s="81">
        <v>0.23067701195347134</v>
      </c>
      <c r="L250" s="81">
        <v>6.7467305473269645</v>
      </c>
      <c r="M250" s="81">
        <v>2.3528964393724916</v>
      </c>
      <c r="N250" s="81">
        <v>4.6104900508325413</v>
      </c>
      <c r="O250" s="81">
        <v>1.8598722550099107</v>
      </c>
      <c r="P250" s="81">
        <v>3.5533665378781754</v>
      </c>
      <c r="Q250" s="81">
        <v>0.12929314723229626</v>
      </c>
      <c r="R250" s="81">
        <v>0</v>
      </c>
      <c r="S250" s="81">
        <v>0.12273604468125002</v>
      </c>
      <c r="T250" s="82"/>
      <c r="U250" s="81">
        <v>0</v>
      </c>
      <c r="V250" s="81">
        <v>74</v>
      </c>
      <c r="W250" s="81">
        <v>144</v>
      </c>
      <c r="X250" s="81">
        <v>452</v>
      </c>
      <c r="Y250" s="81">
        <v>886</v>
      </c>
      <c r="Z250" s="81">
        <v>1112</v>
      </c>
      <c r="AA250" s="81">
        <v>736</v>
      </c>
      <c r="AB250" s="81">
        <v>1893</v>
      </c>
      <c r="AC250" s="81">
        <v>0</v>
      </c>
      <c r="AD250" s="81">
        <v>0.12273604468125</v>
      </c>
      <c r="AE250" s="82"/>
      <c r="AF250" s="81">
        <v>0</v>
      </c>
      <c r="AG250" s="81">
        <v>152419.6719986386</v>
      </c>
      <c r="AH250" s="81">
        <v>930458.08667389164</v>
      </c>
      <c r="AI250" s="81">
        <v>2798585.1109893252</v>
      </c>
      <c r="AJ250" s="81">
        <v>3335720.2003154219</v>
      </c>
      <c r="AK250" s="81">
        <v>0</v>
      </c>
      <c r="AL250" s="81">
        <v>0</v>
      </c>
      <c r="AM250" s="81">
        <v>260035.50795808731</v>
      </c>
      <c r="AN250" s="81">
        <v>0</v>
      </c>
      <c r="AO250" s="81">
        <v>0</v>
      </c>
      <c r="AP250" s="82"/>
      <c r="AQ250" s="81">
        <v>9</v>
      </c>
      <c r="AR250" s="81">
        <v>9</v>
      </c>
      <c r="AS250" s="81">
        <v>0</v>
      </c>
      <c r="AT250" s="81">
        <v>0</v>
      </c>
      <c r="AU250" s="81">
        <v>0</v>
      </c>
      <c r="AV250" s="81">
        <v>0</v>
      </c>
      <c r="AW250" s="81" t="s">
        <v>564</v>
      </c>
      <c r="AX250" s="82"/>
      <c r="AY250" s="81">
        <v>52.9</v>
      </c>
      <c r="AZ250" s="81">
        <v>289</v>
      </c>
      <c r="BA250" s="81">
        <v>0</v>
      </c>
      <c r="BB250" s="81">
        <v>0</v>
      </c>
      <c r="BC250" s="81">
        <v>0</v>
      </c>
      <c r="BD250" s="81">
        <v>0</v>
      </c>
      <c r="BE250" s="81" t="s">
        <v>564</v>
      </c>
      <c r="BF250" s="82"/>
      <c r="BG250" s="81">
        <v>0</v>
      </c>
      <c r="BH250" s="81">
        <v>0</v>
      </c>
      <c r="BI250" s="81">
        <v>0</v>
      </c>
      <c r="BJ250" s="81">
        <v>0</v>
      </c>
      <c r="BK250" s="81">
        <v>0</v>
      </c>
      <c r="BL250" s="81">
        <v>0</v>
      </c>
      <c r="BM250" s="82"/>
      <c r="BN250" s="81">
        <v>0</v>
      </c>
      <c r="BO250" s="81">
        <v>0</v>
      </c>
      <c r="BP250" s="81">
        <v>0</v>
      </c>
      <c r="BQ250" s="81">
        <v>0</v>
      </c>
      <c r="BR250" s="81">
        <v>0</v>
      </c>
      <c r="BS250" s="81">
        <v>0</v>
      </c>
      <c r="BT250"/>
      <c r="BU250" s="80">
        <v>0</v>
      </c>
      <c r="BV250" s="80">
        <v>0</v>
      </c>
      <c r="BW250" s="80">
        <v>0</v>
      </c>
      <c r="BX250" s="80">
        <v>0</v>
      </c>
      <c r="BY250" s="80">
        <v>0</v>
      </c>
      <c r="BZ250" s="80">
        <v>0</v>
      </c>
      <c r="CA250" s="80">
        <v>0</v>
      </c>
      <c r="CB250" s="80">
        <v>0</v>
      </c>
      <c r="CC250" s="80">
        <v>0</v>
      </c>
    </row>
    <row r="251" spans="1:81">
      <c r="A251" s="80" t="s">
        <v>2073</v>
      </c>
      <c r="B251" s="80">
        <v>202</v>
      </c>
      <c r="C251" s="80">
        <v>15</v>
      </c>
      <c r="D251" s="80">
        <v>12</v>
      </c>
      <c r="E251" s="80">
        <v>2018</v>
      </c>
      <c r="F251" s="80" t="s">
        <v>93</v>
      </c>
      <c r="G251" s="80" t="s">
        <v>1707</v>
      </c>
      <c r="H251" s="80" t="s">
        <v>1708</v>
      </c>
      <c r="I251" s="177"/>
      <c r="J251" s="81">
        <v>0</v>
      </c>
      <c r="K251" s="81">
        <v>0.21469781831080126</v>
      </c>
      <c r="L251" s="81">
        <v>6.1892562745064668</v>
      </c>
      <c r="M251" s="81">
        <v>2.364501104325949</v>
      </c>
      <c r="N251" s="81">
        <v>4.1729357465346562</v>
      </c>
      <c r="O251" s="81">
        <v>1.7937479682049693</v>
      </c>
      <c r="P251" s="81">
        <v>3.5132155987756768</v>
      </c>
      <c r="Q251" s="81">
        <v>0.1168719170748948</v>
      </c>
      <c r="R251" s="81">
        <v>0</v>
      </c>
      <c r="S251" s="81">
        <v>0.12680032549876777</v>
      </c>
      <c r="T251" s="82"/>
      <c r="U251" s="81">
        <v>0</v>
      </c>
      <c r="V251" s="81">
        <v>74</v>
      </c>
      <c r="W251" s="81">
        <v>144</v>
      </c>
      <c r="X251" s="81">
        <v>452</v>
      </c>
      <c r="Y251" s="81">
        <v>871</v>
      </c>
      <c r="Z251" s="81">
        <v>1093</v>
      </c>
      <c r="AA251" s="81">
        <v>735</v>
      </c>
      <c r="AB251" s="81">
        <v>1844</v>
      </c>
      <c r="AC251" s="81">
        <v>0</v>
      </c>
      <c r="AD251" s="81">
        <v>0.1268003254987678</v>
      </c>
      <c r="AE251" s="82"/>
      <c r="AF251" s="81">
        <v>0</v>
      </c>
      <c r="AG251" s="81">
        <v>137903.341039972</v>
      </c>
      <c r="AH251" s="81">
        <v>876956.86117792211</v>
      </c>
      <c r="AI251" s="81">
        <v>2860725.6350777321</v>
      </c>
      <c r="AJ251" s="81">
        <v>3178172.1553144781</v>
      </c>
      <c r="AK251" s="81">
        <v>0</v>
      </c>
      <c r="AL251" s="81">
        <v>0</v>
      </c>
      <c r="AM251" s="81">
        <v>253828.64815228051</v>
      </c>
      <c r="AN251" s="81">
        <v>0</v>
      </c>
      <c r="AO251" s="81">
        <v>0</v>
      </c>
      <c r="AP251" s="82"/>
      <c r="AQ251" s="81">
        <v>9</v>
      </c>
      <c r="AR251" s="81">
        <v>11</v>
      </c>
      <c r="AS251" s="81">
        <v>0</v>
      </c>
      <c r="AT251" s="81">
        <v>0</v>
      </c>
      <c r="AU251" s="81">
        <v>0</v>
      </c>
      <c r="AV251" s="81">
        <v>0</v>
      </c>
      <c r="AW251" s="81" t="s">
        <v>564</v>
      </c>
      <c r="AX251" s="82"/>
      <c r="AY251" s="81">
        <v>52.5</v>
      </c>
      <c r="AZ251" s="81">
        <v>376</v>
      </c>
      <c r="BA251" s="81">
        <v>0</v>
      </c>
      <c r="BB251" s="81">
        <v>0</v>
      </c>
      <c r="BC251" s="81">
        <v>0</v>
      </c>
      <c r="BD251" s="81">
        <v>0</v>
      </c>
      <c r="BE251" s="81" t="s">
        <v>564</v>
      </c>
      <c r="BF251" s="82"/>
      <c r="BG251" s="81">
        <v>0</v>
      </c>
      <c r="BH251" s="81">
        <v>0</v>
      </c>
      <c r="BI251" s="81">
        <v>0</v>
      </c>
      <c r="BJ251" s="81">
        <v>0</v>
      </c>
      <c r="BK251" s="81">
        <v>0</v>
      </c>
      <c r="BL251" s="81">
        <v>0</v>
      </c>
      <c r="BM251" s="82"/>
      <c r="BN251" s="81">
        <v>0</v>
      </c>
      <c r="BO251" s="81">
        <v>0</v>
      </c>
      <c r="BP251" s="81">
        <v>0</v>
      </c>
      <c r="BQ251" s="81">
        <v>0</v>
      </c>
      <c r="BR251" s="81">
        <v>0</v>
      </c>
      <c r="BS251" s="81">
        <v>0</v>
      </c>
      <c r="BT251"/>
      <c r="BU251" s="80">
        <v>0</v>
      </c>
      <c r="BV251" s="80">
        <v>0</v>
      </c>
      <c r="BW251" s="80">
        <v>0</v>
      </c>
      <c r="BX251" s="80">
        <v>0</v>
      </c>
      <c r="BY251" s="80">
        <v>0</v>
      </c>
      <c r="BZ251" s="80">
        <v>0</v>
      </c>
      <c r="CA251" s="80">
        <v>0</v>
      </c>
      <c r="CB251" s="80">
        <v>0</v>
      </c>
      <c r="CC251" s="80">
        <v>0</v>
      </c>
    </row>
    <row r="252" spans="1:81">
      <c r="A252" s="80" t="s">
        <v>2074</v>
      </c>
      <c r="B252" s="80">
        <v>203</v>
      </c>
      <c r="C252" s="80">
        <v>16</v>
      </c>
      <c r="D252" s="80">
        <v>12</v>
      </c>
      <c r="E252" s="80">
        <v>2019</v>
      </c>
      <c r="F252" s="80" t="s">
        <v>73</v>
      </c>
      <c r="G252" s="80" t="s">
        <v>1707</v>
      </c>
      <c r="H252" s="80" t="s">
        <v>1708</v>
      </c>
      <c r="I252" s="177"/>
      <c r="J252" s="81">
        <v>0</v>
      </c>
      <c r="K252" s="81">
        <v>0.1992237660722436</v>
      </c>
      <c r="L252" s="81">
        <v>6.2169862544589138</v>
      </c>
      <c r="M252" s="81">
        <v>2.1211721942542683</v>
      </c>
      <c r="N252" s="81">
        <v>4.1517198428558419</v>
      </c>
      <c r="O252" s="81">
        <v>1.7042862916898143</v>
      </c>
      <c r="P252" s="81">
        <v>3.3422552437543689</v>
      </c>
      <c r="Q252" s="81">
        <v>0.11015019000861309</v>
      </c>
      <c r="R252" s="81">
        <v>0</v>
      </c>
      <c r="S252" s="81">
        <v>0.11318001746438265</v>
      </c>
      <c r="T252" s="82"/>
      <c r="U252" s="81">
        <v>0</v>
      </c>
      <c r="V252" s="81">
        <v>74</v>
      </c>
      <c r="W252" s="81">
        <v>144</v>
      </c>
      <c r="X252" s="81">
        <v>452</v>
      </c>
      <c r="Y252" s="81">
        <v>856</v>
      </c>
      <c r="Z252" s="81">
        <v>1067</v>
      </c>
      <c r="AA252" s="81">
        <v>694</v>
      </c>
      <c r="AB252" s="81">
        <v>1785</v>
      </c>
      <c r="AC252" s="81">
        <v>0</v>
      </c>
      <c r="AD252" s="81">
        <v>0.11318001746438271</v>
      </c>
      <c r="AE252" s="82"/>
      <c r="AF252" s="81">
        <v>0</v>
      </c>
      <c r="AG252" s="81">
        <v>137862.50399046391</v>
      </c>
      <c r="AH252" s="81">
        <v>946851.4611713083</v>
      </c>
      <c r="AI252" s="81">
        <v>2803273.6385783651</v>
      </c>
      <c r="AJ252" s="81">
        <v>3176669.6580688767</v>
      </c>
      <c r="AK252" s="81">
        <v>0</v>
      </c>
      <c r="AL252" s="81">
        <v>0</v>
      </c>
      <c r="AM252" s="81">
        <v>243103.56252719436</v>
      </c>
      <c r="AN252" s="81">
        <v>0</v>
      </c>
      <c r="AO252" s="81">
        <v>0</v>
      </c>
      <c r="AP252" s="82"/>
      <c r="AQ252" s="81">
        <v>9</v>
      </c>
      <c r="AR252" s="81">
        <v>14</v>
      </c>
      <c r="AS252" s="81">
        <v>0</v>
      </c>
      <c r="AT252" s="81">
        <v>0</v>
      </c>
      <c r="AU252" s="81">
        <v>0</v>
      </c>
      <c r="AV252" s="81">
        <v>0</v>
      </c>
      <c r="AW252" s="81" t="s">
        <v>564</v>
      </c>
      <c r="AX252" s="82"/>
      <c r="AY252" s="81">
        <v>52.9</v>
      </c>
      <c r="AZ252" s="81">
        <v>524.4</v>
      </c>
      <c r="BA252" s="81">
        <v>0</v>
      </c>
      <c r="BB252" s="81">
        <v>0</v>
      </c>
      <c r="BC252" s="81">
        <v>0</v>
      </c>
      <c r="BD252" s="81">
        <v>0</v>
      </c>
      <c r="BE252" s="81" t="s">
        <v>564</v>
      </c>
      <c r="BF252" s="82"/>
      <c r="BG252" s="81">
        <v>0</v>
      </c>
      <c r="BH252" s="81">
        <v>0</v>
      </c>
      <c r="BI252" s="81">
        <v>0</v>
      </c>
      <c r="BJ252" s="81">
        <v>0</v>
      </c>
      <c r="BK252" s="81">
        <v>0</v>
      </c>
      <c r="BL252" s="81">
        <v>0</v>
      </c>
      <c r="BM252" s="82"/>
      <c r="BN252" s="81">
        <v>0</v>
      </c>
      <c r="BO252" s="81">
        <v>0</v>
      </c>
      <c r="BP252" s="81">
        <v>0</v>
      </c>
      <c r="BQ252" s="81">
        <v>0</v>
      </c>
      <c r="BR252" s="81">
        <v>0</v>
      </c>
      <c r="BS252" s="81">
        <v>0</v>
      </c>
      <c r="BT252"/>
      <c r="BU252" s="80">
        <v>0</v>
      </c>
      <c r="BV252" s="80">
        <v>0</v>
      </c>
      <c r="BW252" s="80">
        <v>0</v>
      </c>
      <c r="BX252" s="80">
        <v>0</v>
      </c>
      <c r="BY252" s="80">
        <v>0</v>
      </c>
      <c r="BZ252" s="80">
        <v>0</v>
      </c>
      <c r="CA252" s="80">
        <v>0</v>
      </c>
      <c r="CB252" s="80">
        <v>0</v>
      </c>
      <c r="CC252" s="80">
        <v>0</v>
      </c>
    </row>
    <row r="253" spans="1:81">
      <c r="A253" s="80" t="s">
        <v>2075</v>
      </c>
      <c r="B253" s="80">
        <v>204</v>
      </c>
      <c r="C253" s="80">
        <v>17</v>
      </c>
      <c r="D253" s="80">
        <v>12</v>
      </c>
      <c r="E253" s="80">
        <v>2020</v>
      </c>
      <c r="F253" s="80" t="s">
        <v>218</v>
      </c>
      <c r="G253" s="80" t="s">
        <v>1707</v>
      </c>
      <c r="H253" s="80" t="s">
        <v>1708</v>
      </c>
      <c r="I253" s="177"/>
      <c r="J253" s="81">
        <v>0</v>
      </c>
      <c r="K253" s="81">
        <v>0.1862341342968333</v>
      </c>
      <c r="L253" s="81">
        <v>7.4825229443903618</v>
      </c>
      <c r="M253" s="81">
        <v>2.2313571764986326</v>
      </c>
      <c r="N253" s="81">
        <v>3.703040806374108</v>
      </c>
      <c r="O253" s="81">
        <v>1.4861987812098549</v>
      </c>
      <c r="P253" s="81">
        <v>3.3111417623614003</v>
      </c>
      <c r="Q253" s="81">
        <v>0.10312658617029438</v>
      </c>
      <c r="R253" s="81">
        <v>0</v>
      </c>
      <c r="S253" s="81">
        <v>0.1359341436255648</v>
      </c>
      <c r="T253" s="82"/>
      <c r="U253" s="81">
        <v>0</v>
      </c>
      <c r="V253" s="81">
        <v>64</v>
      </c>
      <c r="W253" s="81">
        <v>154</v>
      </c>
      <c r="X253" s="81">
        <v>500</v>
      </c>
      <c r="Y253" s="81">
        <v>833</v>
      </c>
      <c r="Z253" s="81">
        <v>1062</v>
      </c>
      <c r="AA253" s="81">
        <v>747</v>
      </c>
      <c r="AB253" s="81">
        <v>1749</v>
      </c>
      <c r="AC253" s="81">
        <v>0</v>
      </c>
      <c r="AD253" s="81">
        <v>0.1359341436255648</v>
      </c>
      <c r="AE253" s="82"/>
      <c r="AF253" s="81">
        <v>0</v>
      </c>
      <c r="AG253" s="81">
        <v>119320.32082809832</v>
      </c>
      <c r="AH253" s="81">
        <v>1097299.1803161777</v>
      </c>
      <c r="AI253" s="81">
        <v>2870840.829032165</v>
      </c>
      <c r="AJ253" s="81">
        <v>3155919.8134240746</v>
      </c>
      <c r="AK253" s="81"/>
      <c r="AL253" s="81"/>
      <c r="AM253" s="81">
        <v>228263.93179528986</v>
      </c>
      <c r="AN253" s="81"/>
      <c r="AO253" s="81"/>
      <c r="AP253" s="82"/>
      <c r="AQ253" s="81">
        <v>11</v>
      </c>
      <c r="AR253" s="81">
        <v>16</v>
      </c>
      <c r="AS253" s="81">
        <v>0</v>
      </c>
      <c r="AT253" s="81">
        <v>0</v>
      </c>
      <c r="AU253" s="81">
        <v>0</v>
      </c>
      <c r="AV253" s="81">
        <v>0</v>
      </c>
      <c r="AW253" s="81">
        <v>0</v>
      </c>
      <c r="AX253" s="82"/>
      <c r="AY253" s="81">
        <v>67.3</v>
      </c>
      <c r="AZ253" s="81">
        <v>623.4</v>
      </c>
      <c r="BA253" s="81">
        <v>0</v>
      </c>
      <c r="BB253" s="81">
        <v>0</v>
      </c>
      <c r="BC253" s="81">
        <v>0</v>
      </c>
      <c r="BD253" s="81">
        <v>0</v>
      </c>
      <c r="BE253" s="81">
        <v>0</v>
      </c>
      <c r="BF253" s="82"/>
      <c r="BG253" s="81">
        <v>0</v>
      </c>
      <c r="BH253" s="81">
        <v>0</v>
      </c>
      <c r="BI253" s="81">
        <v>0</v>
      </c>
      <c r="BJ253" s="81">
        <v>0</v>
      </c>
      <c r="BK253" s="81">
        <v>0</v>
      </c>
      <c r="BL253" s="81">
        <v>0</v>
      </c>
      <c r="BM253" s="82"/>
      <c r="BN253" s="81">
        <v>0</v>
      </c>
      <c r="BO253" s="81">
        <v>0</v>
      </c>
      <c r="BP253" s="81">
        <v>0</v>
      </c>
      <c r="BQ253" s="81">
        <v>0</v>
      </c>
      <c r="BR253" s="81">
        <v>0</v>
      </c>
      <c r="BS253" s="81">
        <v>0</v>
      </c>
      <c r="BT253"/>
      <c r="BU253" s="80">
        <v>0</v>
      </c>
      <c r="BV253" s="80">
        <v>0</v>
      </c>
      <c r="BW253" s="80">
        <v>0</v>
      </c>
      <c r="BX253" s="80">
        <v>0</v>
      </c>
      <c r="BY253" s="80">
        <v>0</v>
      </c>
      <c r="BZ253" s="80">
        <v>0</v>
      </c>
      <c r="CA253" s="80">
        <v>0</v>
      </c>
      <c r="CB253" s="80">
        <v>0</v>
      </c>
      <c r="CC253" s="80">
        <v>0</v>
      </c>
    </row>
    <row r="254" spans="1:81">
      <c r="A254" s="80" t="s">
        <v>1721</v>
      </c>
      <c r="B254" s="80">
        <v>204</v>
      </c>
      <c r="C254" s="80">
        <v>18</v>
      </c>
      <c r="D254" s="80">
        <v>12</v>
      </c>
      <c r="E254" s="80">
        <v>2021</v>
      </c>
      <c r="F254" s="80" t="s">
        <v>75</v>
      </c>
      <c r="G254" s="174" t="s">
        <v>1707</v>
      </c>
      <c r="H254" s="80" t="s">
        <v>1708</v>
      </c>
      <c r="I254" s="177"/>
      <c r="J254" s="81">
        <v>0.30658602320712303</v>
      </c>
      <c r="K254" s="81">
        <v>0.17939516674515013</v>
      </c>
      <c r="L254" s="81">
        <v>6.8284677104345297</v>
      </c>
      <c r="M254" s="81">
        <v>2.2537416937026631</v>
      </c>
      <c r="N254" s="81">
        <v>3.4542060713309914</v>
      </c>
      <c r="O254" s="81">
        <v>1.402579767800054</v>
      </c>
      <c r="P254" s="81">
        <v>3.4135142257472419</v>
      </c>
      <c r="Q254" s="81">
        <v>0.10096295454512973</v>
      </c>
      <c r="R254" s="81">
        <v>0</v>
      </c>
      <c r="S254" s="81">
        <v>0.13076809643670359</v>
      </c>
      <c r="T254" s="82"/>
      <c r="U254" s="81">
        <v>14663</v>
      </c>
      <c r="V254" s="81">
        <v>64</v>
      </c>
      <c r="W254" s="81">
        <v>154</v>
      </c>
      <c r="X254" s="81">
        <v>500</v>
      </c>
      <c r="Y254" s="81">
        <v>818</v>
      </c>
      <c r="Z254" s="81">
        <v>1032</v>
      </c>
      <c r="AA254" s="81">
        <v>751</v>
      </c>
      <c r="AB254" s="81">
        <v>1692</v>
      </c>
      <c r="AC254" s="81">
        <v>0</v>
      </c>
      <c r="AD254" s="81">
        <v>0.13076809643670359</v>
      </c>
      <c r="AE254" s="82"/>
      <c r="AF254" s="81">
        <v>112312.26852337491</v>
      </c>
      <c r="AG254" s="81">
        <v>121380.79547593358</v>
      </c>
      <c r="AH254" s="81">
        <v>983792.57399451616</v>
      </c>
      <c r="AI254" s="81">
        <v>3132511.4671202721</v>
      </c>
      <c r="AJ254" s="81">
        <v>3020136.7372526475</v>
      </c>
      <c r="AK254" s="81">
        <v>0</v>
      </c>
      <c r="AL254" s="81">
        <v>0</v>
      </c>
      <c r="AM254" s="81">
        <v>222098.49817080254</v>
      </c>
      <c r="AN254" s="81">
        <v>0</v>
      </c>
      <c r="AO254" s="81">
        <v>0</v>
      </c>
      <c r="AP254" s="82"/>
      <c r="AQ254" s="81">
        <v>11</v>
      </c>
      <c r="AR254" s="81">
        <v>16</v>
      </c>
      <c r="AS254" s="81">
        <v>0</v>
      </c>
      <c r="AT254" s="81">
        <v>0</v>
      </c>
      <c r="AU254" s="81">
        <v>0</v>
      </c>
      <c r="AV254" s="81">
        <v>0</v>
      </c>
      <c r="AW254" s="81"/>
      <c r="AX254" s="82"/>
      <c r="AY254" s="81">
        <v>67.400000000000006</v>
      </c>
      <c r="AZ254" s="81">
        <v>623.4</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1706</v>
      </c>
      <c r="B255" s="80">
        <v>204</v>
      </c>
      <c r="C255" s="80">
        <v>19</v>
      </c>
      <c r="D255" s="80">
        <v>12</v>
      </c>
      <c r="E255" s="80">
        <v>2022</v>
      </c>
      <c r="F255" s="80" t="s">
        <v>568</v>
      </c>
      <c r="G255" s="174" t="s">
        <v>1707</v>
      </c>
      <c r="H255" s="80" t="s">
        <v>1708</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12</v>
      </c>
      <c r="AR255" s="81">
        <v>16</v>
      </c>
      <c r="AS255" s="81">
        <v>0</v>
      </c>
      <c r="AT255" s="81">
        <v>0</v>
      </c>
      <c r="AU255" s="81">
        <v>0</v>
      </c>
      <c r="AV255" s="81">
        <v>0</v>
      </c>
      <c r="AW255" s="81"/>
      <c r="AX255" s="82"/>
      <c r="AY255" s="81">
        <v>77.3</v>
      </c>
      <c r="AZ255" s="81">
        <v>623.4</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2076</v>
      </c>
      <c r="B256" s="80">
        <v>154</v>
      </c>
      <c r="C256" s="80">
        <v>1</v>
      </c>
      <c r="D256" s="80">
        <v>10</v>
      </c>
      <c r="E256" s="80">
        <v>1990</v>
      </c>
      <c r="F256" s="80" t="s">
        <v>562</v>
      </c>
      <c r="G256" s="80" t="s">
        <v>2077</v>
      </c>
      <c r="H256" s="80" t="s">
        <v>2078</v>
      </c>
      <c r="I256" s="177"/>
      <c r="J256" s="81">
        <v>0.74446612028961456</v>
      </c>
      <c r="K256" s="81">
        <v>0.91561475821973959</v>
      </c>
      <c r="L256" s="81">
        <v>1.6158173929730368</v>
      </c>
      <c r="M256" s="81">
        <v>1.8568010117346996</v>
      </c>
      <c r="N256" s="81">
        <v>3.8867185766002974</v>
      </c>
      <c r="O256" s="81">
        <v>2.3777588016100415</v>
      </c>
      <c r="P256" s="81">
        <v>4.6702973247479278</v>
      </c>
      <c r="Q256" s="81">
        <v>0.18803194008755361</v>
      </c>
      <c r="R256" s="81">
        <v>0</v>
      </c>
      <c r="S256" s="81">
        <v>0.16950834612769294</v>
      </c>
      <c r="T256" s="82"/>
      <c r="U256" s="81">
        <v>110834</v>
      </c>
      <c r="V256" s="81">
        <v>267</v>
      </c>
      <c r="W256" s="81">
        <v>23</v>
      </c>
      <c r="X256" s="81">
        <v>639</v>
      </c>
      <c r="Y256" s="81">
        <v>966</v>
      </c>
      <c r="Z256" s="81">
        <v>978</v>
      </c>
      <c r="AA256" s="81">
        <v>1134</v>
      </c>
      <c r="AB256" s="81">
        <v>3053</v>
      </c>
      <c r="AC256" s="81">
        <v>0</v>
      </c>
      <c r="AD256" s="81">
        <v>0.16950834612769294</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2079</v>
      </c>
      <c r="B257" s="80">
        <v>155</v>
      </c>
      <c r="C257" s="80">
        <v>2</v>
      </c>
      <c r="D257" s="80">
        <v>10</v>
      </c>
      <c r="E257" s="80">
        <v>2005</v>
      </c>
      <c r="F257" s="80" t="s">
        <v>565</v>
      </c>
      <c r="G257" s="80" t="s">
        <v>2077</v>
      </c>
      <c r="H257" s="80" t="s">
        <v>2078</v>
      </c>
      <c r="I257" s="177"/>
      <c r="J257" s="81">
        <v>0.35504274900856553</v>
      </c>
      <c r="K257" s="81">
        <v>0.53626150634674075</v>
      </c>
      <c r="L257" s="81">
        <v>7.4036082743329956</v>
      </c>
      <c r="M257" s="81">
        <v>2.1904250726763896</v>
      </c>
      <c r="N257" s="81">
        <v>4.7415245272045503</v>
      </c>
      <c r="O257" s="81">
        <v>2.374118887709896</v>
      </c>
      <c r="P257" s="81">
        <v>4.8023736501726804</v>
      </c>
      <c r="Q257" s="81">
        <v>0.14693351841655231</v>
      </c>
      <c r="R257" s="81">
        <v>0</v>
      </c>
      <c r="S257" s="81">
        <v>0.173801623842016</v>
      </c>
      <c r="T257" s="82"/>
      <c r="U257" s="81">
        <v>63974</v>
      </c>
      <c r="V257" s="81">
        <v>206</v>
      </c>
      <c r="W257" s="81">
        <v>99</v>
      </c>
      <c r="X257" s="81">
        <v>402</v>
      </c>
      <c r="Y257" s="81">
        <v>886</v>
      </c>
      <c r="Z257" s="81">
        <v>1130</v>
      </c>
      <c r="AA257" s="81">
        <v>955</v>
      </c>
      <c r="AB257" s="81">
        <v>2494</v>
      </c>
      <c r="AC257" s="81">
        <v>0</v>
      </c>
      <c r="AD257" s="81">
        <v>0.173801623842016</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2080</v>
      </c>
      <c r="B258" s="80">
        <v>156</v>
      </c>
      <c r="C258" s="80">
        <v>3</v>
      </c>
      <c r="D258" s="80">
        <v>10</v>
      </c>
      <c r="E258" s="80">
        <v>2006</v>
      </c>
      <c r="F258" s="80" t="s">
        <v>566</v>
      </c>
      <c r="G258" s="80" t="s">
        <v>2077</v>
      </c>
      <c r="H258" s="80" t="s">
        <v>2078</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2081</v>
      </c>
      <c r="B259" s="80">
        <v>157</v>
      </c>
      <c r="C259" s="80">
        <v>4</v>
      </c>
      <c r="D259" s="80">
        <v>10</v>
      </c>
      <c r="E259" s="80">
        <v>2007</v>
      </c>
      <c r="F259" s="80" t="s">
        <v>567</v>
      </c>
      <c r="G259" s="80" t="s">
        <v>2077</v>
      </c>
      <c r="H259" s="80" t="s">
        <v>2078</v>
      </c>
      <c r="I259" s="177"/>
      <c r="J259" s="81">
        <v>0.34697525766925758</v>
      </c>
      <c r="K259" s="81">
        <v>0.37194778161896741</v>
      </c>
      <c r="L259" s="81">
        <v>5.7722249443282081</v>
      </c>
      <c r="M259" s="81">
        <v>2.8392790653108593</v>
      </c>
      <c r="N259" s="81">
        <v>4.3455259597836218</v>
      </c>
      <c r="O259" s="81">
        <v>2.1867806566149044</v>
      </c>
      <c r="P259" s="81">
        <v>4.7950048243541294</v>
      </c>
      <c r="Q259" s="81">
        <v>0.150410497075393</v>
      </c>
      <c r="R259" s="81">
        <v>0</v>
      </c>
      <c r="S259" s="81">
        <v>0.13466248206281659</v>
      </c>
      <c r="T259" s="82"/>
      <c r="U259" s="81">
        <v>63960</v>
      </c>
      <c r="V259" s="81">
        <v>139</v>
      </c>
      <c r="W259" s="81">
        <v>94</v>
      </c>
      <c r="X259" s="81">
        <v>608</v>
      </c>
      <c r="Y259" s="81">
        <v>925</v>
      </c>
      <c r="Z259" s="81">
        <v>1082</v>
      </c>
      <c r="AA259" s="81">
        <v>939</v>
      </c>
      <c r="AB259" s="81">
        <v>2418</v>
      </c>
      <c r="AC259" s="81">
        <v>0</v>
      </c>
      <c r="AD259" s="81">
        <v>0.13466248206281659</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2082</v>
      </c>
      <c r="B260" s="80">
        <v>158</v>
      </c>
      <c r="C260" s="80">
        <v>5</v>
      </c>
      <c r="D260" s="80">
        <v>10</v>
      </c>
      <c r="E260" s="80">
        <v>2008</v>
      </c>
      <c r="F260" s="80" t="s">
        <v>84</v>
      </c>
      <c r="G260" s="80" t="s">
        <v>2077</v>
      </c>
      <c r="H260" s="80" t="s">
        <v>2078</v>
      </c>
      <c r="I260" s="177"/>
      <c r="J260" s="81">
        <v>0.40508357667658956</v>
      </c>
      <c r="K260" s="81">
        <v>0.27571955272134779</v>
      </c>
      <c r="L260" s="81">
        <v>5.244200258936794</v>
      </c>
      <c r="M260" s="81">
        <v>3.071543213989488</v>
      </c>
      <c r="N260" s="81">
        <v>3.9622258129233168</v>
      </c>
      <c r="O260" s="81">
        <v>2.1243461547310534</v>
      </c>
      <c r="P260" s="81">
        <v>4.5753115711569503</v>
      </c>
      <c r="Q260" s="81">
        <v>0.14467414433292045</v>
      </c>
      <c r="R260" s="81">
        <v>0</v>
      </c>
      <c r="S260" s="81">
        <v>0</v>
      </c>
      <c r="T260" s="82"/>
      <c r="U260" s="81">
        <v>86650</v>
      </c>
      <c r="V260" s="81">
        <v>139</v>
      </c>
      <c r="W260" s="81">
        <v>94</v>
      </c>
      <c r="X260" s="81">
        <v>608</v>
      </c>
      <c r="Y260" s="81">
        <v>928</v>
      </c>
      <c r="Z260" s="81">
        <v>1088</v>
      </c>
      <c r="AA260" s="81">
        <v>897</v>
      </c>
      <c r="AB260" s="81">
        <v>2364</v>
      </c>
      <c r="AC260" s="81">
        <v>0</v>
      </c>
      <c r="AD260" s="81">
        <v>0</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2083</v>
      </c>
      <c r="B261" s="80">
        <v>159</v>
      </c>
      <c r="C261" s="80">
        <v>6</v>
      </c>
      <c r="D261" s="80">
        <v>10</v>
      </c>
      <c r="E261" s="80">
        <v>2009</v>
      </c>
      <c r="F261" s="80" t="s">
        <v>85</v>
      </c>
      <c r="G261" s="80" t="s">
        <v>2077</v>
      </c>
      <c r="H261" s="80" t="s">
        <v>2078</v>
      </c>
      <c r="I261" s="177"/>
      <c r="J261" s="81">
        <v>0.35670999728561531</v>
      </c>
      <c r="K261" s="81">
        <v>0.23392965968062021</v>
      </c>
      <c r="L261" s="81">
        <v>4.9660121758551643</v>
      </c>
      <c r="M261" s="81">
        <v>3.1511412312744205</v>
      </c>
      <c r="N261" s="81">
        <v>3.9671410851624587</v>
      </c>
      <c r="O261" s="81">
        <v>2.1423297241354464</v>
      </c>
      <c r="P261" s="81">
        <v>4.4666427336626962</v>
      </c>
      <c r="Q261" s="81">
        <v>0.13577654892488653</v>
      </c>
      <c r="R261" s="81">
        <v>0</v>
      </c>
      <c r="S261" s="81">
        <v>0.10659656660540257</v>
      </c>
      <c r="T261" s="82"/>
      <c r="U261" s="81">
        <v>56682</v>
      </c>
      <c r="V261" s="81">
        <v>113</v>
      </c>
      <c r="W261" s="81">
        <v>124</v>
      </c>
      <c r="X261" s="81">
        <v>636</v>
      </c>
      <c r="Y261" s="81">
        <v>922</v>
      </c>
      <c r="Z261" s="81">
        <v>1083</v>
      </c>
      <c r="AA261" s="81">
        <v>899</v>
      </c>
      <c r="AB261" s="81">
        <v>2329</v>
      </c>
      <c r="AC261" s="81">
        <v>0</v>
      </c>
      <c r="AD261" s="81">
        <v>0.10659656660540257</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0</v>
      </c>
      <c r="BL261" s="81">
        <v>0</v>
      </c>
      <c r="BM261" s="82"/>
      <c r="BN261" s="81">
        <v>0</v>
      </c>
      <c r="BO261" s="81">
        <v>0</v>
      </c>
      <c r="BP261" s="81">
        <v>0</v>
      </c>
      <c r="BQ261" s="81">
        <v>0</v>
      </c>
      <c r="BR261" s="81">
        <v>0</v>
      </c>
      <c r="BS261" s="81">
        <v>0</v>
      </c>
      <c r="BT261"/>
      <c r="BU261" s="80"/>
      <c r="BV261" s="80"/>
      <c r="BW261" s="80"/>
      <c r="BX261" s="80"/>
      <c r="BY261" s="80"/>
      <c r="BZ261" s="80"/>
      <c r="CA261" s="80"/>
      <c r="CB261" s="80"/>
      <c r="CC261" s="80"/>
    </row>
    <row r="262" spans="1:81">
      <c r="A262" s="80" t="s">
        <v>2084</v>
      </c>
      <c r="B262" s="80">
        <v>160</v>
      </c>
      <c r="C262" s="80">
        <v>7</v>
      </c>
      <c r="D262" s="80">
        <v>10</v>
      </c>
      <c r="E262" s="80">
        <v>2010</v>
      </c>
      <c r="F262" s="80" t="s">
        <v>86</v>
      </c>
      <c r="G262" s="80" t="s">
        <v>2077</v>
      </c>
      <c r="H262" s="80" t="s">
        <v>2078</v>
      </c>
      <c r="I262" s="177"/>
      <c r="J262" s="81">
        <v>0.35684274760688539</v>
      </c>
      <c r="K262" s="81">
        <v>0.2506062054739005</v>
      </c>
      <c r="L262" s="81">
        <v>5.0571098216313697</v>
      </c>
      <c r="M262" s="81">
        <v>3.2557506414885413</v>
      </c>
      <c r="N262" s="81">
        <v>4.212932721334397</v>
      </c>
      <c r="O262" s="81">
        <v>2.134389786462171</v>
      </c>
      <c r="P262" s="81">
        <v>4.6218141399749735</v>
      </c>
      <c r="Q262" s="81">
        <v>0.13987408796157635</v>
      </c>
      <c r="R262" s="81">
        <v>0</v>
      </c>
      <c r="S262" s="81">
        <v>0.16392343460568523</v>
      </c>
      <c r="T262" s="82"/>
      <c r="U262" s="81">
        <v>66215</v>
      </c>
      <c r="V262" s="81">
        <v>113</v>
      </c>
      <c r="W262" s="81">
        <v>124</v>
      </c>
      <c r="X262" s="81">
        <v>636</v>
      </c>
      <c r="Y262" s="81">
        <v>920</v>
      </c>
      <c r="Z262" s="81">
        <v>1084</v>
      </c>
      <c r="AA262" s="81">
        <v>907</v>
      </c>
      <c r="AB262" s="81">
        <v>2299</v>
      </c>
      <c r="AC262" s="81">
        <v>0</v>
      </c>
      <c r="AD262" s="81">
        <v>0.16392343460568523</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0</v>
      </c>
      <c r="BL262" s="81">
        <v>0</v>
      </c>
      <c r="BM262" s="82"/>
      <c r="BN262" s="81">
        <v>0</v>
      </c>
      <c r="BO262" s="81">
        <v>0</v>
      </c>
      <c r="BP262" s="81">
        <v>0</v>
      </c>
      <c r="BQ262" s="81">
        <v>0</v>
      </c>
      <c r="BR262" s="81">
        <v>0</v>
      </c>
      <c r="BS262" s="81">
        <v>0</v>
      </c>
      <c r="BT262"/>
      <c r="BU262" s="80">
        <v>0</v>
      </c>
      <c r="BV262" s="80">
        <v>0</v>
      </c>
      <c r="BW262" s="80">
        <v>0</v>
      </c>
      <c r="BX262" s="80">
        <v>0</v>
      </c>
      <c r="BY262" s="80">
        <v>0</v>
      </c>
      <c r="BZ262" s="80">
        <v>0</v>
      </c>
      <c r="CA262" s="80">
        <v>0</v>
      </c>
      <c r="CB262" s="80">
        <v>0</v>
      </c>
      <c r="CC262" s="80">
        <v>0</v>
      </c>
    </row>
    <row r="263" spans="1:81">
      <c r="A263" s="80" t="s">
        <v>2085</v>
      </c>
      <c r="B263" s="80">
        <v>161</v>
      </c>
      <c r="C263" s="80">
        <v>8</v>
      </c>
      <c r="D263" s="80">
        <v>10</v>
      </c>
      <c r="E263" s="80">
        <v>2011</v>
      </c>
      <c r="F263" s="80" t="s">
        <v>87</v>
      </c>
      <c r="G263" s="80" t="s">
        <v>2077</v>
      </c>
      <c r="H263" s="80" t="s">
        <v>2078</v>
      </c>
      <c r="I263" s="177"/>
      <c r="J263" s="81">
        <v>0.55448034878819097</v>
      </c>
      <c r="K263" s="81">
        <v>0.31454338009457361</v>
      </c>
      <c r="L263" s="81">
        <v>4.5122638795972447</v>
      </c>
      <c r="M263" s="81">
        <v>3.582992788927577</v>
      </c>
      <c r="N263" s="81">
        <v>3.8659127226196413</v>
      </c>
      <c r="O263" s="81">
        <v>2.0755162285387034</v>
      </c>
      <c r="P263" s="81">
        <v>4.4140240752614579</v>
      </c>
      <c r="Q263" s="81">
        <v>0.1555853260645132</v>
      </c>
      <c r="R263" s="81">
        <v>0</v>
      </c>
      <c r="S263" s="81">
        <v>0.14116643862723993</v>
      </c>
      <c r="T263" s="82"/>
      <c r="U263" s="81">
        <v>97564</v>
      </c>
      <c r="V263" s="81">
        <v>113</v>
      </c>
      <c r="W263" s="81">
        <v>124</v>
      </c>
      <c r="X263" s="81">
        <v>636</v>
      </c>
      <c r="Y263" s="81">
        <v>899</v>
      </c>
      <c r="Z263" s="81">
        <v>1077</v>
      </c>
      <c r="AA263" s="81">
        <v>892</v>
      </c>
      <c r="AB263" s="81">
        <v>2217</v>
      </c>
      <c r="AC263" s="81">
        <v>0</v>
      </c>
      <c r="AD263" s="81">
        <v>0.14116643862723993</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0</v>
      </c>
      <c r="BL263" s="81">
        <v>0</v>
      </c>
      <c r="BM263" s="82"/>
      <c r="BN263" s="81">
        <v>0</v>
      </c>
      <c r="BO263" s="81">
        <v>0</v>
      </c>
      <c r="BP263" s="81">
        <v>0</v>
      </c>
      <c r="BQ263" s="81">
        <v>0</v>
      </c>
      <c r="BR263" s="81">
        <v>0</v>
      </c>
      <c r="BS263" s="81">
        <v>0</v>
      </c>
      <c r="BT263"/>
      <c r="BU263" s="80">
        <v>0</v>
      </c>
      <c r="BV263" s="80">
        <v>0</v>
      </c>
      <c r="BW263" s="80">
        <v>0</v>
      </c>
      <c r="BX263" s="80">
        <v>0</v>
      </c>
      <c r="BY263" s="80">
        <v>0</v>
      </c>
      <c r="BZ263" s="80">
        <v>0</v>
      </c>
      <c r="CA263" s="80">
        <v>0</v>
      </c>
      <c r="CB263" s="80">
        <v>0</v>
      </c>
      <c r="CC263" s="80">
        <v>0</v>
      </c>
    </row>
    <row r="264" spans="1:81">
      <c r="A264" s="80" t="s">
        <v>2086</v>
      </c>
      <c r="B264" s="80">
        <v>162</v>
      </c>
      <c r="C264" s="80">
        <v>9</v>
      </c>
      <c r="D264" s="80">
        <v>10</v>
      </c>
      <c r="E264" s="80">
        <v>2012</v>
      </c>
      <c r="F264" s="80" t="s">
        <v>88</v>
      </c>
      <c r="G264" s="80" t="s">
        <v>2077</v>
      </c>
      <c r="H264" s="80" t="s">
        <v>2078</v>
      </c>
      <c r="I264" s="177"/>
      <c r="J264" s="81">
        <v>0.52329333448115123</v>
      </c>
      <c r="K264" s="81">
        <v>0.28391519584699976</v>
      </c>
      <c r="L264" s="81">
        <v>4.5879018730451042</v>
      </c>
      <c r="M264" s="81">
        <v>3.2258001386047059</v>
      </c>
      <c r="N264" s="81">
        <v>3.7486842842964947</v>
      </c>
      <c r="O264" s="81">
        <v>2.0438878927361896</v>
      </c>
      <c r="P264" s="81">
        <v>4.3943487051285617</v>
      </c>
      <c r="Q264" s="81">
        <v>0.16820102029417833</v>
      </c>
      <c r="R264" s="81">
        <v>0</v>
      </c>
      <c r="S264" s="81">
        <v>0.13815321514040665</v>
      </c>
      <c r="T264" s="82"/>
      <c r="U264" s="81">
        <v>94478</v>
      </c>
      <c r="V264" s="81">
        <v>113</v>
      </c>
      <c r="W264" s="81">
        <v>124</v>
      </c>
      <c r="X264" s="81">
        <v>636</v>
      </c>
      <c r="Y264" s="81">
        <v>900</v>
      </c>
      <c r="Z264" s="81">
        <v>1069</v>
      </c>
      <c r="AA264" s="81">
        <v>883</v>
      </c>
      <c r="AB264" s="81">
        <v>2206</v>
      </c>
      <c r="AC264" s="81">
        <v>0</v>
      </c>
      <c r="AD264" s="81">
        <v>0.13815321514040665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0</v>
      </c>
      <c r="BL264" s="81">
        <v>0</v>
      </c>
      <c r="BM264" s="82"/>
      <c r="BN264" s="81">
        <v>0</v>
      </c>
      <c r="BO264" s="81">
        <v>0</v>
      </c>
      <c r="BP264" s="81">
        <v>0</v>
      </c>
      <c r="BQ264" s="81">
        <v>0</v>
      </c>
      <c r="BR264" s="81">
        <v>0</v>
      </c>
      <c r="BS264" s="81">
        <v>0</v>
      </c>
      <c r="BT264"/>
      <c r="BU264" s="80">
        <v>0</v>
      </c>
      <c r="BV264" s="80">
        <v>0</v>
      </c>
      <c r="BW264" s="80">
        <v>0</v>
      </c>
      <c r="BX264" s="80">
        <v>0</v>
      </c>
      <c r="BY264" s="80">
        <v>0</v>
      </c>
      <c r="BZ264" s="80">
        <v>0</v>
      </c>
      <c r="CA264" s="80">
        <v>0</v>
      </c>
      <c r="CB264" s="80">
        <v>0</v>
      </c>
      <c r="CC264" s="80">
        <v>0</v>
      </c>
    </row>
    <row r="265" spans="1:81">
      <c r="A265" s="80" t="s">
        <v>2087</v>
      </c>
      <c r="B265" s="80">
        <v>163</v>
      </c>
      <c r="C265" s="80">
        <v>10</v>
      </c>
      <c r="D265" s="80">
        <v>10</v>
      </c>
      <c r="E265" s="80">
        <v>2013</v>
      </c>
      <c r="F265" s="80" t="s">
        <v>89</v>
      </c>
      <c r="G265" s="80" t="s">
        <v>2077</v>
      </c>
      <c r="H265" s="80" t="s">
        <v>2078</v>
      </c>
      <c r="I265" s="177"/>
      <c r="J265" s="81">
        <v>0</v>
      </c>
      <c r="K265" s="81">
        <v>0.23354442176731124</v>
      </c>
      <c r="L265" s="81">
        <v>4.6637688864333642</v>
      </c>
      <c r="M265" s="81">
        <v>3.1097315830521519</v>
      </c>
      <c r="N265" s="81">
        <v>3.9897900709823988</v>
      </c>
      <c r="O265" s="81">
        <v>1.9345693780454674</v>
      </c>
      <c r="P265" s="81">
        <v>4.3060035009115367</v>
      </c>
      <c r="Q265" s="81">
        <v>0.16685735711570493</v>
      </c>
      <c r="R265" s="81">
        <v>0</v>
      </c>
      <c r="S265" s="81">
        <v>0.10746744337850093</v>
      </c>
      <c r="T265" s="82"/>
      <c r="U265" s="81">
        <v>0</v>
      </c>
      <c r="V265" s="81">
        <v>113</v>
      </c>
      <c r="W265" s="81">
        <v>124</v>
      </c>
      <c r="X265" s="81">
        <v>636</v>
      </c>
      <c r="Y265" s="81">
        <v>895</v>
      </c>
      <c r="Z265" s="81">
        <v>1057</v>
      </c>
      <c r="AA265" s="81">
        <v>862</v>
      </c>
      <c r="AB265" s="81">
        <v>2157</v>
      </c>
      <c r="AC265" s="81">
        <v>0</v>
      </c>
      <c r="AD265" s="81">
        <v>0.10746744337850093</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0</v>
      </c>
      <c r="BL265" s="81">
        <v>0</v>
      </c>
      <c r="BM265" s="82"/>
      <c r="BN265" s="81">
        <v>0</v>
      </c>
      <c r="BO265" s="81">
        <v>0</v>
      </c>
      <c r="BP265" s="81">
        <v>0</v>
      </c>
      <c r="BQ265" s="81">
        <v>0</v>
      </c>
      <c r="BR265" s="81">
        <v>0</v>
      </c>
      <c r="BS265" s="81">
        <v>0</v>
      </c>
      <c r="BT265"/>
      <c r="BU265" s="80">
        <v>0</v>
      </c>
      <c r="BV265" s="80">
        <v>0</v>
      </c>
      <c r="BW265" s="80">
        <v>0</v>
      </c>
      <c r="BX265" s="80">
        <v>0</v>
      </c>
      <c r="BY265" s="80">
        <v>0</v>
      </c>
      <c r="BZ265" s="80">
        <v>0</v>
      </c>
      <c r="CA265" s="80">
        <v>0</v>
      </c>
      <c r="CB265" s="80">
        <v>0</v>
      </c>
      <c r="CC265" s="80">
        <v>0</v>
      </c>
    </row>
    <row r="266" spans="1:81">
      <c r="A266" s="80" t="s">
        <v>2088</v>
      </c>
      <c r="B266" s="80">
        <v>164</v>
      </c>
      <c r="C266" s="80">
        <v>11</v>
      </c>
      <c r="D266" s="80">
        <v>10</v>
      </c>
      <c r="E266" s="80">
        <v>2014</v>
      </c>
      <c r="F266" s="80" t="s">
        <v>90</v>
      </c>
      <c r="G266" s="80" t="s">
        <v>2077</v>
      </c>
      <c r="H266" s="80" t="s">
        <v>2078</v>
      </c>
      <c r="I266" s="177"/>
      <c r="J266" s="81">
        <v>0.30901876475521517</v>
      </c>
      <c r="K266" s="81">
        <v>0.27425316354250473</v>
      </c>
      <c r="L266" s="81">
        <v>2.7627613963397715</v>
      </c>
      <c r="M266" s="81">
        <v>2.7599559543298389</v>
      </c>
      <c r="N266" s="81">
        <v>3.9333310007131383</v>
      </c>
      <c r="O266" s="81">
        <v>1.8142383502852155</v>
      </c>
      <c r="P266" s="81">
        <v>4.2028657655490944</v>
      </c>
      <c r="Q266" s="81">
        <v>0.15660376917706753</v>
      </c>
      <c r="R266" s="81">
        <v>0</v>
      </c>
      <c r="S266" s="81">
        <v>9.3247369367377445E-2</v>
      </c>
      <c r="T266" s="82"/>
      <c r="U266" s="81">
        <v>60648</v>
      </c>
      <c r="V266" s="81">
        <v>113</v>
      </c>
      <c r="W266" s="81">
        <v>102</v>
      </c>
      <c r="X266" s="81">
        <v>567</v>
      </c>
      <c r="Y266" s="81">
        <v>890</v>
      </c>
      <c r="Z266" s="81">
        <v>1044</v>
      </c>
      <c r="AA266" s="81">
        <v>837</v>
      </c>
      <c r="AB266" s="81">
        <v>2110</v>
      </c>
      <c r="AC266" s="81">
        <v>0</v>
      </c>
      <c r="AD266" s="81">
        <v>9.3247369367377445E-2</v>
      </c>
      <c r="AE266" s="82"/>
      <c r="AF266" s="81">
        <v>430838.74163579149</v>
      </c>
      <c r="AG266" s="81">
        <v>226040.30288883793</v>
      </c>
      <c r="AH266" s="81">
        <v>706383.77294255141</v>
      </c>
      <c r="AI266" s="81">
        <v>3431350.254503428</v>
      </c>
      <c r="AJ266" s="81">
        <v>4885595.0775273936</v>
      </c>
      <c r="AK266" s="81">
        <v>0</v>
      </c>
      <c r="AL266" s="81">
        <v>0</v>
      </c>
      <c r="AM266" s="81">
        <v>289671.46981641854</v>
      </c>
      <c r="AN266" s="81">
        <v>0</v>
      </c>
      <c r="AO266" s="81">
        <v>0</v>
      </c>
      <c r="AP266" s="82"/>
      <c r="AQ266" s="81">
        <v>0</v>
      </c>
      <c r="AR266" s="81">
        <v>0</v>
      </c>
      <c r="AS266" s="81">
        <v>0</v>
      </c>
      <c r="AT266" s="81">
        <v>0</v>
      </c>
      <c r="AU266" s="81">
        <v>0</v>
      </c>
      <c r="AV266" s="81">
        <v>0</v>
      </c>
      <c r="AW266" s="81" t="s">
        <v>564</v>
      </c>
      <c r="AX266" s="82"/>
      <c r="AY266" s="81">
        <v>0</v>
      </c>
      <c r="AZ266" s="81">
        <v>0</v>
      </c>
      <c r="BA266" s="81">
        <v>0</v>
      </c>
      <c r="BB266" s="81">
        <v>0</v>
      </c>
      <c r="BC266" s="81">
        <v>0</v>
      </c>
      <c r="BD266" s="81">
        <v>0</v>
      </c>
      <c r="BE266" s="81" t="s">
        <v>564</v>
      </c>
      <c r="BF266" s="82"/>
      <c r="BG266" s="81">
        <v>0</v>
      </c>
      <c r="BH266" s="81">
        <v>0</v>
      </c>
      <c r="BI266" s="81">
        <v>0</v>
      </c>
      <c r="BJ266" s="81">
        <v>0</v>
      </c>
      <c r="BK266" s="81">
        <v>0</v>
      </c>
      <c r="BL266" s="81">
        <v>0</v>
      </c>
      <c r="BM266" s="82"/>
      <c r="BN266" s="81">
        <v>0</v>
      </c>
      <c r="BO266" s="81">
        <v>0</v>
      </c>
      <c r="BP266" s="81">
        <v>0</v>
      </c>
      <c r="BQ266" s="81">
        <v>0</v>
      </c>
      <c r="BR266" s="81">
        <v>0</v>
      </c>
      <c r="BS266" s="81">
        <v>0</v>
      </c>
      <c r="BT266"/>
      <c r="BU266" s="80">
        <v>0</v>
      </c>
      <c r="BV266" s="80">
        <v>0</v>
      </c>
      <c r="BW266" s="80">
        <v>0</v>
      </c>
      <c r="BX266" s="80">
        <v>0</v>
      </c>
      <c r="BY266" s="80">
        <v>0</v>
      </c>
      <c r="BZ266" s="80">
        <v>0</v>
      </c>
      <c r="CA266" s="80">
        <v>0</v>
      </c>
      <c r="CB266" s="80">
        <v>0</v>
      </c>
      <c r="CC266" s="80">
        <v>0</v>
      </c>
    </row>
    <row r="267" spans="1:81">
      <c r="A267" s="80" t="s">
        <v>2089</v>
      </c>
      <c r="B267" s="80">
        <v>165</v>
      </c>
      <c r="C267" s="80">
        <v>12</v>
      </c>
      <c r="D267" s="80">
        <v>10</v>
      </c>
      <c r="E267" s="80">
        <v>2015</v>
      </c>
      <c r="F267" s="80" t="s">
        <v>91</v>
      </c>
      <c r="G267" s="80" t="s">
        <v>2077</v>
      </c>
      <c r="H267" s="80" t="s">
        <v>2078</v>
      </c>
      <c r="I267" s="177"/>
      <c r="J267" s="81">
        <v>0</v>
      </c>
      <c r="K267" s="81">
        <v>0.25521961012981209</v>
      </c>
      <c r="L267" s="81">
        <v>2.9806011587501611</v>
      </c>
      <c r="M267" s="81">
        <v>2.9422483914463013</v>
      </c>
      <c r="N267" s="81">
        <v>3.3522847188145453</v>
      </c>
      <c r="O267" s="81">
        <v>1.7573379669213056</v>
      </c>
      <c r="P267" s="81">
        <v>4.1207426209196996</v>
      </c>
      <c r="Q267" s="81">
        <v>0.1488752084417912</v>
      </c>
      <c r="R267" s="81">
        <v>0</v>
      </c>
      <c r="S267" s="81">
        <v>0.10390329630547657</v>
      </c>
      <c r="T267" s="82"/>
      <c r="U267" s="81">
        <v>0</v>
      </c>
      <c r="V267" s="81">
        <v>113</v>
      </c>
      <c r="W267" s="81">
        <v>102</v>
      </c>
      <c r="X267" s="81">
        <v>567</v>
      </c>
      <c r="Y267" s="81">
        <v>885</v>
      </c>
      <c r="Z267" s="81">
        <v>1021</v>
      </c>
      <c r="AA267" s="81">
        <v>820</v>
      </c>
      <c r="AB267" s="81">
        <v>2049</v>
      </c>
      <c r="AC267" s="81">
        <v>0</v>
      </c>
      <c r="AD267" s="81">
        <v>0.10390329630547657</v>
      </c>
      <c r="AE267" s="82"/>
      <c r="AF267" s="81">
        <v>0</v>
      </c>
      <c r="AG267" s="81">
        <v>196217.77795968927</v>
      </c>
      <c r="AH267" s="81">
        <v>626801.63568125805</v>
      </c>
      <c r="AI267" s="81">
        <v>3682113.3753046212</v>
      </c>
      <c r="AJ267" s="81">
        <v>4202196.7361613931</v>
      </c>
      <c r="AK267" s="81">
        <v>0</v>
      </c>
      <c r="AL267" s="81">
        <v>0</v>
      </c>
      <c r="AM267" s="81">
        <v>280806.85476827284</v>
      </c>
      <c r="AN267" s="81">
        <v>0</v>
      </c>
      <c r="AO267" s="81">
        <v>0</v>
      </c>
      <c r="AP267" s="82"/>
      <c r="AQ267" s="81">
        <v>0</v>
      </c>
      <c r="AR267" s="81">
        <v>0</v>
      </c>
      <c r="AS267" s="81">
        <v>0</v>
      </c>
      <c r="AT267" s="81">
        <v>0</v>
      </c>
      <c r="AU267" s="81">
        <v>0</v>
      </c>
      <c r="AV267" s="81">
        <v>0</v>
      </c>
      <c r="AW267" s="81" t="s">
        <v>564</v>
      </c>
      <c r="AX267" s="82"/>
      <c r="AY267" s="81">
        <v>0</v>
      </c>
      <c r="AZ267" s="81">
        <v>0</v>
      </c>
      <c r="BA267" s="81">
        <v>0</v>
      </c>
      <c r="BB267" s="81">
        <v>0</v>
      </c>
      <c r="BC267" s="81">
        <v>0</v>
      </c>
      <c r="BD267" s="81">
        <v>0</v>
      </c>
      <c r="BE267" s="81" t="s">
        <v>564</v>
      </c>
      <c r="BF267" s="82"/>
      <c r="BG267" s="81">
        <v>0</v>
      </c>
      <c r="BH267" s="81">
        <v>0</v>
      </c>
      <c r="BI267" s="81">
        <v>0</v>
      </c>
      <c r="BJ267" s="81">
        <v>0</v>
      </c>
      <c r="BK267" s="81">
        <v>0</v>
      </c>
      <c r="BL267" s="81">
        <v>0</v>
      </c>
      <c r="BM267" s="82"/>
      <c r="BN267" s="81">
        <v>0</v>
      </c>
      <c r="BO267" s="81">
        <v>0</v>
      </c>
      <c r="BP267" s="81">
        <v>0</v>
      </c>
      <c r="BQ267" s="81">
        <v>0</v>
      </c>
      <c r="BR267" s="81">
        <v>0</v>
      </c>
      <c r="BS267" s="81">
        <v>0</v>
      </c>
      <c r="BT267"/>
      <c r="BU267" s="80">
        <v>0</v>
      </c>
      <c r="BV267" s="80">
        <v>0</v>
      </c>
      <c r="BW267" s="80">
        <v>0</v>
      </c>
      <c r="BX267" s="80">
        <v>0</v>
      </c>
      <c r="BY267" s="80">
        <v>0</v>
      </c>
      <c r="BZ267" s="80">
        <v>0</v>
      </c>
      <c r="CA267" s="80">
        <v>0</v>
      </c>
      <c r="CB267" s="80">
        <v>0</v>
      </c>
      <c r="CC267" s="80">
        <v>0</v>
      </c>
    </row>
    <row r="268" spans="1:81">
      <c r="A268" s="80" t="s">
        <v>2090</v>
      </c>
      <c r="B268" s="80">
        <v>166</v>
      </c>
      <c r="C268" s="80">
        <v>13</v>
      </c>
      <c r="D268" s="80">
        <v>10</v>
      </c>
      <c r="E268" s="80">
        <v>2016</v>
      </c>
      <c r="F268" s="80" t="s">
        <v>92</v>
      </c>
      <c r="G268" s="80" t="s">
        <v>2077</v>
      </c>
      <c r="H268" s="80" t="s">
        <v>2078</v>
      </c>
      <c r="I268" s="177"/>
      <c r="J268" s="81">
        <v>0.29137755402019699</v>
      </c>
      <c r="K268" s="81">
        <v>0.25675327051255914</v>
      </c>
      <c r="L268" s="81">
        <v>2.8644399219937906</v>
      </c>
      <c r="M268" s="81">
        <v>2.3784734707761528</v>
      </c>
      <c r="N268" s="81">
        <v>3.4843043546963091</v>
      </c>
      <c r="O268" s="81">
        <v>1.7427989936460393</v>
      </c>
      <c r="P268" s="81">
        <v>4.2999689116437363</v>
      </c>
      <c r="Q268" s="81">
        <v>0.14197037598112522</v>
      </c>
      <c r="R268" s="81">
        <v>0</v>
      </c>
      <c r="S268" s="81">
        <v>9.6446590734027393E-2</v>
      </c>
      <c r="T268" s="82"/>
      <c r="U268" s="81">
        <v>61259</v>
      </c>
      <c r="V268" s="81">
        <v>113</v>
      </c>
      <c r="W268" s="81">
        <v>102</v>
      </c>
      <c r="X268" s="81">
        <v>567</v>
      </c>
      <c r="Y268" s="81">
        <v>864</v>
      </c>
      <c r="Z268" s="81">
        <v>1025</v>
      </c>
      <c r="AA268" s="81">
        <v>885</v>
      </c>
      <c r="AB268" s="81">
        <v>2010</v>
      </c>
      <c r="AC268" s="81">
        <v>0</v>
      </c>
      <c r="AD268" s="81">
        <v>9.6446590734027393E-2</v>
      </c>
      <c r="AE268" s="82"/>
      <c r="AF268" s="81">
        <v>428008.39649044961</v>
      </c>
      <c r="AG268" s="81">
        <v>189733.38394178191</v>
      </c>
      <c r="AH268" s="81">
        <v>467799.95928075019</v>
      </c>
      <c r="AI268" s="81">
        <v>3582089.4699270939</v>
      </c>
      <c r="AJ268" s="81">
        <v>4294928.6301894709</v>
      </c>
      <c r="AK268" s="81">
        <v>0</v>
      </c>
      <c r="AL268" s="81">
        <v>0</v>
      </c>
      <c r="AM268" s="81">
        <v>275676.07536614517</v>
      </c>
      <c r="AN268" s="81">
        <v>0</v>
      </c>
      <c r="AO268" s="81">
        <v>0</v>
      </c>
      <c r="AP268" s="82"/>
      <c r="AQ268" s="81">
        <v>0</v>
      </c>
      <c r="AR268" s="81">
        <v>0</v>
      </c>
      <c r="AS268" s="81">
        <v>0</v>
      </c>
      <c r="AT268" s="81">
        <v>0</v>
      </c>
      <c r="AU268" s="81">
        <v>0</v>
      </c>
      <c r="AV268" s="81">
        <v>0</v>
      </c>
      <c r="AW268" s="81" t="s">
        <v>564</v>
      </c>
      <c r="AX268" s="82"/>
      <c r="AY268" s="81">
        <v>0</v>
      </c>
      <c r="AZ268" s="81">
        <v>0</v>
      </c>
      <c r="BA268" s="81">
        <v>0</v>
      </c>
      <c r="BB268" s="81">
        <v>0</v>
      </c>
      <c r="BC268" s="81">
        <v>0</v>
      </c>
      <c r="BD268" s="81">
        <v>0</v>
      </c>
      <c r="BE268" s="81" t="s">
        <v>564</v>
      </c>
      <c r="BF268" s="82"/>
      <c r="BG268" s="81">
        <v>0</v>
      </c>
      <c r="BH268" s="81">
        <v>0</v>
      </c>
      <c r="BI268" s="81">
        <v>0</v>
      </c>
      <c r="BJ268" s="81">
        <v>0</v>
      </c>
      <c r="BK268" s="81">
        <v>0</v>
      </c>
      <c r="BL268" s="81">
        <v>0</v>
      </c>
      <c r="BM268" s="82"/>
      <c r="BN268" s="81">
        <v>0</v>
      </c>
      <c r="BO268" s="81">
        <v>0</v>
      </c>
      <c r="BP268" s="81">
        <v>0</v>
      </c>
      <c r="BQ268" s="81">
        <v>0</v>
      </c>
      <c r="BR268" s="81">
        <v>0</v>
      </c>
      <c r="BS268" s="81">
        <v>0</v>
      </c>
      <c r="BT268"/>
      <c r="BU268" s="80">
        <v>0</v>
      </c>
      <c r="BV268" s="80">
        <v>0</v>
      </c>
      <c r="BW268" s="80">
        <v>0</v>
      </c>
      <c r="BX268" s="80">
        <v>0</v>
      </c>
      <c r="BY268" s="80">
        <v>0</v>
      </c>
      <c r="BZ268" s="80">
        <v>0</v>
      </c>
      <c r="CA268" s="80">
        <v>0</v>
      </c>
      <c r="CB268" s="80">
        <v>0</v>
      </c>
      <c r="CC268" s="80">
        <v>0</v>
      </c>
    </row>
    <row r="269" spans="1:81">
      <c r="A269" s="80" t="s">
        <v>2091</v>
      </c>
      <c r="B269" s="80">
        <v>167</v>
      </c>
      <c r="C269" s="80">
        <v>14</v>
      </c>
      <c r="D269" s="80">
        <v>10</v>
      </c>
      <c r="E269" s="80">
        <v>2017</v>
      </c>
      <c r="F269" s="80" t="s">
        <v>71</v>
      </c>
      <c r="G269" s="80" t="s">
        <v>2077</v>
      </c>
      <c r="H269" s="80" t="s">
        <v>2078</v>
      </c>
      <c r="I269" s="177"/>
      <c r="J269" s="81">
        <v>0.25356285272806744</v>
      </c>
      <c r="K269" s="81">
        <v>0.25320442638908525</v>
      </c>
      <c r="L269" s="81">
        <v>2.8168467770422279</v>
      </c>
      <c r="M269" s="81">
        <v>2.259544263917836</v>
      </c>
      <c r="N269" s="81">
        <v>3.485907694221809</v>
      </c>
      <c r="O269" s="81">
        <v>1.7126881197213568</v>
      </c>
      <c r="P269" s="81">
        <v>4.2292786510615237</v>
      </c>
      <c r="Q269" s="81">
        <v>0.13188857226918335</v>
      </c>
      <c r="R269" s="81">
        <v>0</v>
      </c>
      <c r="S269" s="81">
        <v>0.10311917018166841</v>
      </c>
      <c r="T269" s="82"/>
      <c r="U269" s="81">
        <v>56594.000000000007</v>
      </c>
      <c r="V269" s="81">
        <v>113</v>
      </c>
      <c r="W269" s="81">
        <v>102</v>
      </c>
      <c r="X269" s="81">
        <v>567</v>
      </c>
      <c r="Y269" s="81">
        <v>839</v>
      </c>
      <c r="Z269" s="81">
        <v>1024</v>
      </c>
      <c r="AA269" s="81">
        <v>876</v>
      </c>
      <c r="AB269" s="81">
        <v>1931</v>
      </c>
      <c r="AC269" s="81">
        <v>0</v>
      </c>
      <c r="AD269" s="81">
        <v>0.1031191701816684</v>
      </c>
      <c r="AE269" s="82"/>
      <c r="AF269" s="81">
        <v>377538.51044085028</v>
      </c>
      <c r="AG269" s="81">
        <v>189224.71046692319</v>
      </c>
      <c r="AH269" s="81">
        <v>603318.21010130539</v>
      </c>
      <c r="AI269" s="81">
        <v>3548008.4248772729</v>
      </c>
      <c r="AJ269" s="81">
        <v>4117123.1625166149</v>
      </c>
      <c r="AK269" s="81">
        <v>0</v>
      </c>
      <c r="AL269" s="81">
        <v>0</v>
      </c>
      <c r="AM269" s="81">
        <v>265255.44948075362</v>
      </c>
      <c r="AN269" s="81">
        <v>0</v>
      </c>
      <c r="AO269" s="81">
        <v>0</v>
      </c>
      <c r="AP269" s="82"/>
      <c r="AQ269" s="81">
        <v>0</v>
      </c>
      <c r="AR269" s="81">
        <v>0</v>
      </c>
      <c r="AS269" s="81">
        <v>0</v>
      </c>
      <c r="AT269" s="81">
        <v>0</v>
      </c>
      <c r="AU269" s="81">
        <v>0</v>
      </c>
      <c r="AV269" s="81">
        <v>0</v>
      </c>
      <c r="AW269" s="81" t="s">
        <v>564</v>
      </c>
      <c r="AX269" s="82"/>
      <c r="AY269" s="81">
        <v>0</v>
      </c>
      <c r="AZ269" s="81">
        <v>0</v>
      </c>
      <c r="BA269" s="81">
        <v>0</v>
      </c>
      <c r="BB269" s="81">
        <v>0</v>
      </c>
      <c r="BC269" s="81">
        <v>0</v>
      </c>
      <c r="BD269" s="81">
        <v>0</v>
      </c>
      <c r="BE269" s="81" t="s">
        <v>564</v>
      </c>
      <c r="BF269" s="82"/>
      <c r="BG269" s="81">
        <v>0</v>
      </c>
      <c r="BH269" s="81">
        <v>0</v>
      </c>
      <c r="BI269" s="81">
        <v>0</v>
      </c>
      <c r="BJ269" s="81">
        <v>0</v>
      </c>
      <c r="BK269" s="81">
        <v>0</v>
      </c>
      <c r="BL269" s="81">
        <v>0</v>
      </c>
      <c r="BM269" s="82"/>
      <c r="BN269" s="81">
        <v>0</v>
      </c>
      <c r="BO269" s="81">
        <v>0</v>
      </c>
      <c r="BP269" s="81">
        <v>0</v>
      </c>
      <c r="BQ269" s="81">
        <v>0</v>
      </c>
      <c r="BR269" s="81">
        <v>0</v>
      </c>
      <c r="BS269" s="81">
        <v>0</v>
      </c>
      <c r="BT269"/>
      <c r="BU269" s="80">
        <v>0</v>
      </c>
      <c r="BV269" s="80">
        <v>0</v>
      </c>
      <c r="BW269" s="80">
        <v>0</v>
      </c>
      <c r="BX269" s="80">
        <v>0</v>
      </c>
      <c r="BY269" s="80">
        <v>0</v>
      </c>
      <c r="BZ269" s="80">
        <v>0</v>
      </c>
      <c r="CA269" s="80">
        <v>0</v>
      </c>
      <c r="CB269" s="80">
        <v>0</v>
      </c>
      <c r="CC269" s="80">
        <v>0</v>
      </c>
    </row>
    <row r="270" spans="1:81">
      <c r="A270" s="80" t="s">
        <v>2092</v>
      </c>
      <c r="B270" s="80">
        <v>168</v>
      </c>
      <c r="C270" s="80">
        <v>15</v>
      </c>
      <c r="D270" s="80">
        <v>10</v>
      </c>
      <c r="E270" s="80">
        <v>2018</v>
      </c>
      <c r="F270" s="80" t="s">
        <v>93</v>
      </c>
      <c r="G270" s="80" t="s">
        <v>2077</v>
      </c>
      <c r="H270" s="80" t="s">
        <v>2078</v>
      </c>
      <c r="I270" s="177"/>
      <c r="J270" s="81">
        <v>0.24490072561472248</v>
      </c>
      <c r="K270" s="81">
        <v>0.23759603875298108</v>
      </c>
      <c r="L270" s="81">
        <v>2.5253015304765514</v>
      </c>
      <c r="M270" s="81">
        <v>2.1990283068220999</v>
      </c>
      <c r="N270" s="81">
        <v>3.3141688566309639</v>
      </c>
      <c r="O270" s="81">
        <v>1.6723048303759045</v>
      </c>
      <c r="P270" s="81">
        <v>4.0294431969631228</v>
      </c>
      <c r="Q270" s="81">
        <v>0.1175057127206372</v>
      </c>
      <c r="R270" s="81">
        <v>0</v>
      </c>
      <c r="S270" s="81">
        <v>9.9816364102221139E-2</v>
      </c>
      <c r="T270" s="82"/>
      <c r="U270" s="81">
        <v>58765</v>
      </c>
      <c r="V270" s="81">
        <v>113</v>
      </c>
      <c r="W270" s="81">
        <v>102</v>
      </c>
      <c r="X270" s="81">
        <v>567</v>
      </c>
      <c r="Y270" s="81">
        <v>823</v>
      </c>
      <c r="Z270" s="81">
        <v>1019</v>
      </c>
      <c r="AA270" s="81">
        <v>843</v>
      </c>
      <c r="AB270" s="81">
        <v>1854</v>
      </c>
      <c r="AC270" s="81">
        <v>0</v>
      </c>
      <c r="AD270" s="81">
        <v>9.9816364102221139E-2</v>
      </c>
      <c r="AE270" s="82"/>
      <c r="AF270" s="81">
        <v>374840.30160449853</v>
      </c>
      <c r="AG270" s="81">
        <v>168087.1710751401</v>
      </c>
      <c r="AH270" s="81">
        <v>570091.63367391122</v>
      </c>
      <c r="AI270" s="81">
        <v>3388987.223265742</v>
      </c>
      <c r="AJ270" s="81">
        <v>4029306.8042339189</v>
      </c>
      <c r="AK270" s="81">
        <v>0</v>
      </c>
      <c r="AL270" s="81">
        <v>0</v>
      </c>
      <c r="AM270" s="81">
        <v>255205.15925939701</v>
      </c>
      <c r="AN270" s="81">
        <v>0</v>
      </c>
      <c r="AO270" s="81">
        <v>0</v>
      </c>
      <c r="AP270" s="82"/>
      <c r="AQ270" s="81">
        <v>0</v>
      </c>
      <c r="AR270" s="81">
        <v>0</v>
      </c>
      <c r="AS270" s="81">
        <v>0</v>
      </c>
      <c r="AT270" s="81">
        <v>0</v>
      </c>
      <c r="AU270" s="81">
        <v>0</v>
      </c>
      <c r="AV270" s="81">
        <v>0</v>
      </c>
      <c r="AW270" s="81" t="s">
        <v>564</v>
      </c>
      <c r="AX270" s="82"/>
      <c r="AY270" s="81">
        <v>0</v>
      </c>
      <c r="AZ270" s="81">
        <v>0</v>
      </c>
      <c r="BA270" s="81">
        <v>0</v>
      </c>
      <c r="BB270" s="81">
        <v>0</v>
      </c>
      <c r="BC270" s="81">
        <v>0</v>
      </c>
      <c r="BD270" s="81">
        <v>0</v>
      </c>
      <c r="BE270" s="81" t="s">
        <v>564</v>
      </c>
      <c r="BF270" s="82"/>
      <c r="BG270" s="81">
        <v>0</v>
      </c>
      <c r="BH270" s="81">
        <v>0</v>
      </c>
      <c r="BI270" s="81">
        <v>0</v>
      </c>
      <c r="BJ270" s="81">
        <v>0</v>
      </c>
      <c r="BK270" s="81">
        <v>0</v>
      </c>
      <c r="BL270" s="81">
        <v>0</v>
      </c>
      <c r="BM270" s="82"/>
      <c r="BN270" s="81">
        <v>0</v>
      </c>
      <c r="BO270" s="81">
        <v>0</v>
      </c>
      <c r="BP270" s="81">
        <v>0</v>
      </c>
      <c r="BQ270" s="81">
        <v>0</v>
      </c>
      <c r="BR270" s="81">
        <v>0</v>
      </c>
      <c r="BS270" s="81">
        <v>0</v>
      </c>
      <c r="BT270"/>
      <c r="BU270" s="80">
        <v>0</v>
      </c>
      <c r="BV270" s="80">
        <v>0</v>
      </c>
      <c r="BW270" s="80">
        <v>0</v>
      </c>
      <c r="BX270" s="80">
        <v>0</v>
      </c>
      <c r="BY270" s="80">
        <v>0</v>
      </c>
      <c r="BZ270" s="80">
        <v>0</v>
      </c>
      <c r="CA270" s="80">
        <v>0</v>
      </c>
      <c r="CB270" s="80">
        <v>0</v>
      </c>
      <c r="CC270" s="80">
        <v>0</v>
      </c>
    </row>
    <row r="271" spans="1:81">
      <c r="A271" s="80" t="s">
        <v>2093</v>
      </c>
      <c r="B271" s="80">
        <v>169</v>
      </c>
      <c r="C271" s="80">
        <v>16</v>
      </c>
      <c r="D271" s="80">
        <v>10</v>
      </c>
      <c r="E271" s="80">
        <v>2019</v>
      </c>
      <c r="F271" s="80" t="s">
        <v>73</v>
      </c>
      <c r="G271" s="80" t="s">
        <v>2077</v>
      </c>
      <c r="H271" s="80" t="s">
        <v>2078</v>
      </c>
      <c r="I271" s="177"/>
      <c r="J271" s="81">
        <v>0.28415965307667601</v>
      </c>
      <c r="K271" s="81">
        <v>0.21567037734907654</v>
      </c>
      <c r="L271" s="81">
        <v>2.5390473374347571</v>
      </c>
      <c r="M271" s="81">
        <v>2.1058033928060915</v>
      </c>
      <c r="N271" s="81">
        <v>2.8808314273952176</v>
      </c>
      <c r="O271" s="81">
        <v>1.5733102130407377</v>
      </c>
      <c r="P271" s="81">
        <v>3.6456588177551259</v>
      </c>
      <c r="Q271" s="81">
        <v>0.11095240427758338</v>
      </c>
      <c r="R271" s="81">
        <v>0</v>
      </c>
      <c r="S271" s="81">
        <v>8.0183501380454061E-2</v>
      </c>
      <c r="T271" s="82"/>
      <c r="U271" s="81">
        <v>69117</v>
      </c>
      <c r="V271" s="81">
        <v>113</v>
      </c>
      <c r="W271" s="81">
        <v>102</v>
      </c>
      <c r="X271" s="81">
        <v>567</v>
      </c>
      <c r="Y271" s="81">
        <v>806</v>
      </c>
      <c r="Z271" s="81">
        <v>985</v>
      </c>
      <c r="AA271" s="81">
        <v>757</v>
      </c>
      <c r="AB271" s="81">
        <v>1798</v>
      </c>
      <c r="AC271" s="81">
        <v>0</v>
      </c>
      <c r="AD271" s="81">
        <v>8.0183501380454061E-2</v>
      </c>
      <c r="AE271" s="82"/>
      <c r="AF271" s="81">
        <v>461568.48929272109</v>
      </c>
      <c r="AG271" s="81">
        <v>162752.90678833629</v>
      </c>
      <c r="AH271" s="81">
        <v>602160.61169238726</v>
      </c>
      <c r="AI271" s="81">
        <v>3472863.3743642452</v>
      </c>
      <c r="AJ271" s="81">
        <v>3639426.0639309571</v>
      </c>
      <c r="AK271" s="81">
        <v>0</v>
      </c>
      <c r="AL271" s="81">
        <v>0</v>
      </c>
      <c r="AM271" s="81">
        <v>244874.06466324677</v>
      </c>
      <c r="AN271" s="81">
        <v>0</v>
      </c>
      <c r="AO271" s="81">
        <v>0</v>
      </c>
      <c r="AP271" s="82"/>
      <c r="AQ271" s="81">
        <v>0</v>
      </c>
      <c r="AR271" s="81">
        <v>0</v>
      </c>
      <c r="AS271" s="81">
        <v>0</v>
      </c>
      <c r="AT271" s="81">
        <v>1</v>
      </c>
      <c r="AU271" s="81">
        <v>0</v>
      </c>
      <c r="AV271" s="81">
        <v>0</v>
      </c>
      <c r="AW271" s="81" t="s">
        <v>564</v>
      </c>
      <c r="AX271" s="82"/>
      <c r="AY271" s="81">
        <v>0</v>
      </c>
      <c r="AZ271" s="81">
        <v>0</v>
      </c>
      <c r="BA271" s="81">
        <v>0</v>
      </c>
      <c r="BB271" s="81">
        <v>1000</v>
      </c>
      <c r="BC271" s="81">
        <v>0</v>
      </c>
      <c r="BD271" s="81">
        <v>0</v>
      </c>
      <c r="BE271" s="81" t="s">
        <v>564</v>
      </c>
      <c r="BF271" s="82"/>
      <c r="BG271" s="81">
        <v>0</v>
      </c>
      <c r="BH271" s="81">
        <v>0</v>
      </c>
      <c r="BI271" s="81">
        <v>0</v>
      </c>
      <c r="BJ271" s="81">
        <v>0</v>
      </c>
      <c r="BK271" s="81">
        <v>0</v>
      </c>
      <c r="BL271" s="81">
        <v>0</v>
      </c>
      <c r="BM271" s="82"/>
      <c r="BN271" s="81">
        <v>0</v>
      </c>
      <c r="BO271" s="81">
        <v>0</v>
      </c>
      <c r="BP271" s="81">
        <v>0</v>
      </c>
      <c r="BQ271" s="81">
        <v>0</v>
      </c>
      <c r="BR271" s="81">
        <v>0</v>
      </c>
      <c r="BS271" s="81">
        <v>0</v>
      </c>
      <c r="BT271"/>
      <c r="BU271" s="80">
        <v>0</v>
      </c>
      <c r="BV271" s="80">
        <v>0</v>
      </c>
      <c r="BW271" s="80">
        <v>0</v>
      </c>
      <c r="BX271" s="80">
        <v>0</v>
      </c>
      <c r="BY271" s="80">
        <v>0</v>
      </c>
      <c r="BZ271" s="80">
        <v>0</v>
      </c>
      <c r="CA271" s="80">
        <v>0</v>
      </c>
      <c r="CB271" s="80">
        <v>0</v>
      </c>
      <c r="CC271" s="80">
        <v>0</v>
      </c>
    </row>
    <row r="272" spans="1:81">
      <c r="A272" s="80" t="s">
        <v>2094</v>
      </c>
      <c r="B272" s="80">
        <v>170</v>
      </c>
      <c r="C272" s="80">
        <v>17</v>
      </c>
      <c r="D272" s="80">
        <v>10</v>
      </c>
      <c r="E272" s="80">
        <v>2020</v>
      </c>
      <c r="F272" s="80" t="s">
        <v>218</v>
      </c>
      <c r="G272" s="80" t="s">
        <v>2077</v>
      </c>
      <c r="H272" s="80" t="s">
        <v>2078</v>
      </c>
      <c r="I272" s="177"/>
      <c r="J272" s="81">
        <v>0</v>
      </c>
      <c r="K272" s="81">
        <v>0.18542187915401709</v>
      </c>
      <c r="L272" s="81">
        <v>1.2899306132905397</v>
      </c>
      <c r="M272" s="81">
        <v>1.6445419313852456</v>
      </c>
      <c r="N272" s="81">
        <v>2.813719617976862</v>
      </c>
      <c r="O272" s="81">
        <v>1.3574508641935588</v>
      </c>
      <c r="P272" s="81">
        <v>3.6967767467328083</v>
      </c>
      <c r="Q272" s="81">
        <v>0.10294969665713778</v>
      </c>
      <c r="R272" s="81">
        <v>0</v>
      </c>
      <c r="S272" s="81">
        <v>6.4276306864432586E-2</v>
      </c>
      <c r="T272" s="82"/>
      <c r="U272" s="81">
        <v>0</v>
      </c>
      <c r="V272" s="81">
        <v>85</v>
      </c>
      <c r="W272" s="81">
        <v>58</v>
      </c>
      <c r="X272" s="81">
        <v>492</v>
      </c>
      <c r="Y272" s="81">
        <v>803</v>
      </c>
      <c r="Z272" s="81">
        <v>970</v>
      </c>
      <c r="AA272" s="81">
        <v>834</v>
      </c>
      <c r="AB272" s="81">
        <v>1746</v>
      </c>
      <c r="AC272" s="81">
        <v>0</v>
      </c>
      <c r="AD272" s="81">
        <v>6.4276306864432586E-2</v>
      </c>
      <c r="AE272" s="82"/>
      <c r="AF272" s="81">
        <v>0</v>
      </c>
      <c r="AG272" s="81">
        <v>133703.90482442366</v>
      </c>
      <c r="AH272" s="81">
        <v>331914.75626951823</v>
      </c>
      <c r="AI272" s="81">
        <v>2842908.5072281365</v>
      </c>
      <c r="AJ272" s="81">
        <v>3663894.7693964522</v>
      </c>
      <c r="AK272" s="81"/>
      <c r="AL272" s="81"/>
      <c r="AM272" s="81">
        <v>227872.39846459468</v>
      </c>
      <c r="AN272" s="81"/>
      <c r="AO272" s="81"/>
      <c r="AP272" s="82"/>
      <c r="AQ272" s="81">
        <v>0</v>
      </c>
      <c r="AR272" s="81">
        <v>0</v>
      </c>
      <c r="AS272" s="81">
        <v>0</v>
      </c>
      <c r="AT272" s="81">
        <v>1</v>
      </c>
      <c r="AU272" s="81">
        <v>0</v>
      </c>
      <c r="AV272" s="81">
        <v>0</v>
      </c>
      <c r="AW272" s="81">
        <v>0</v>
      </c>
      <c r="AX272" s="82"/>
      <c r="AY272" s="81">
        <v>0</v>
      </c>
      <c r="AZ272" s="81">
        <v>0</v>
      </c>
      <c r="BA272" s="81">
        <v>0</v>
      </c>
      <c r="BB272" s="81">
        <v>1000</v>
      </c>
      <c r="BC272" s="81">
        <v>0</v>
      </c>
      <c r="BD272" s="81">
        <v>0</v>
      </c>
      <c r="BE272" s="81">
        <v>0</v>
      </c>
      <c r="BF272" s="82"/>
      <c r="BG272" s="81">
        <v>0</v>
      </c>
      <c r="BH272" s="81">
        <v>0</v>
      </c>
      <c r="BI272" s="81">
        <v>0</v>
      </c>
      <c r="BJ272" s="81">
        <v>0</v>
      </c>
      <c r="BK272" s="81">
        <v>0</v>
      </c>
      <c r="BL272" s="81">
        <v>0</v>
      </c>
      <c r="BM272" s="82"/>
      <c r="BN272" s="81">
        <v>0</v>
      </c>
      <c r="BO272" s="81">
        <v>0</v>
      </c>
      <c r="BP272" s="81">
        <v>0</v>
      </c>
      <c r="BQ272" s="81">
        <v>0</v>
      </c>
      <c r="BR272" s="81">
        <v>0</v>
      </c>
      <c r="BS272" s="81">
        <v>0</v>
      </c>
      <c r="BT272"/>
      <c r="BU272" s="80">
        <v>0</v>
      </c>
      <c r="BV272" s="80">
        <v>0</v>
      </c>
      <c r="BW272" s="80">
        <v>0</v>
      </c>
      <c r="BX272" s="80">
        <v>0</v>
      </c>
      <c r="BY272" s="80">
        <v>0</v>
      </c>
      <c r="BZ272" s="80">
        <v>0</v>
      </c>
      <c r="CA272" s="80">
        <v>0</v>
      </c>
      <c r="CB272" s="80">
        <v>0</v>
      </c>
      <c r="CC272" s="80">
        <v>0</v>
      </c>
    </row>
    <row r="273" spans="1:81">
      <c r="A273" s="80" t="s">
        <v>2095</v>
      </c>
      <c r="B273" s="80">
        <v>170</v>
      </c>
      <c r="C273" s="80">
        <v>18</v>
      </c>
      <c r="D273" s="80">
        <v>10</v>
      </c>
      <c r="E273" s="80">
        <v>2021</v>
      </c>
      <c r="F273" s="80" t="s">
        <v>75</v>
      </c>
      <c r="G273" s="174" t="s">
        <v>2077</v>
      </c>
      <c r="H273" s="80" t="s">
        <v>2078</v>
      </c>
      <c r="I273" s="177"/>
      <c r="J273" s="81">
        <v>0.15259797542533488</v>
      </c>
      <c r="K273" s="81">
        <v>0.19883043457407618</v>
      </c>
      <c r="L273" s="81">
        <v>1.6922870755630781</v>
      </c>
      <c r="M273" s="81">
        <v>2.0428064671235195</v>
      </c>
      <c r="N273" s="81">
        <v>2.9742359915986549</v>
      </c>
      <c r="O273" s="81">
        <v>1.3223935213851286</v>
      </c>
      <c r="P273" s="81">
        <v>3.722594075748324</v>
      </c>
      <c r="Q273" s="81">
        <v>0.10096295454512973</v>
      </c>
      <c r="R273" s="81">
        <v>0</v>
      </c>
      <c r="S273" s="81">
        <v>8.647365578245117E-2</v>
      </c>
      <c r="T273" s="82"/>
      <c r="U273" s="81">
        <v>39942</v>
      </c>
      <c r="V273" s="81">
        <v>85</v>
      </c>
      <c r="W273" s="81">
        <v>58</v>
      </c>
      <c r="X273" s="81">
        <v>492</v>
      </c>
      <c r="Y273" s="81">
        <v>798</v>
      </c>
      <c r="Z273" s="81">
        <v>973</v>
      </c>
      <c r="AA273" s="81">
        <v>819</v>
      </c>
      <c r="AB273" s="81">
        <v>1692</v>
      </c>
      <c r="AC273" s="81">
        <v>0</v>
      </c>
      <c r="AD273" s="81">
        <v>8.647365578245117E-2</v>
      </c>
      <c r="AE273" s="82"/>
      <c r="AF273" s="81">
        <v>241020.0999162872</v>
      </c>
      <c r="AG273" s="81">
        <v>137687.35835096001</v>
      </c>
      <c r="AH273" s="81">
        <v>397588.03892093821</v>
      </c>
      <c r="AI273" s="81">
        <v>3314391.8242635867</v>
      </c>
      <c r="AJ273" s="81">
        <v>3691459.2166967308</v>
      </c>
      <c r="AK273" s="81">
        <v>0</v>
      </c>
      <c r="AL273" s="81">
        <v>0</v>
      </c>
      <c r="AM273" s="81">
        <v>222098.49817080254</v>
      </c>
      <c r="AN273" s="81">
        <v>0</v>
      </c>
      <c r="AO273" s="81">
        <v>0</v>
      </c>
      <c r="AP273" s="82"/>
      <c r="AQ273" s="81">
        <v>0</v>
      </c>
      <c r="AR273" s="81">
        <v>0</v>
      </c>
      <c r="AS273" s="81">
        <v>0</v>
      </c>
      <c r="AT273" s="81">
        <v>1</v>
      </c>
      <c r="AU273" s="81">
        <v>0</v>
      </c>
      <c r="AV273" s="81">
        <v>0</v>
      </c>
      <c r="AW273" s="81"/>
      <c r="AX273" s="82"/>
      <c r="AY273" s="81">
        <v>0</v>
      </c>
      <c r="AZ273" s="81">
        <v>0</v>
      </c>
      <c r="BA273" s="81">
        <v>0</v>
      </c>
      <c r="BB273" s="81">
        <v>1000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2096</v>
      </c>
      <c r="B274" s="80">
        <v>170</v>
      </c>
      <c r="C274" s="80">
        <v>19</v>
      </c>
      <c r="D274" s="80">
        <v>10</v>
      </c>
      <c r="E274" s="80">
        <v>2022</v>
      </c>
      <c r="F274" s="80" t="s">
        <v>568</v>
      </c>
      <c r="G274" s="174" t="s">
        <v>2077</v>
      </c>
      <c r="H274" s="80" t="s">
        <v>2078</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0</v>
      </c>
      <c r="AR274" s="81">
        <v>0</v>
      </c>
      <c r="AS274" s="81">
        <v>0</v>
      </c>
      <c r="AT274" s="81">
        <v>1</v>
      </c>
      <c r="AU274" s="81">
        <v>0</v>
      </c>
      <c r="AV274" s="81">
        <v>0</v>
      </c>
      <c r="AW274" s="81"/>
      <c r="AX274" s="82"/>
      <c r="AY274" s="81">
        <v>0</v>
      </c>
      <c r="AZ274" s="81">
        <v>0</v>
      </c>
      <c r="BA274" s="81">
        <v>0</v>
      </c>
      <c r="BB274" s="81">
        <v>1000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2097</v>
      </c>
      <c r="B275" s="80">
        <v>171</v>
      </c>
      <c r="C275" s="80">
        <v>1</v>
      </c>
      <c r="D275" s="80">
        <v>11</v>
      </c>
      <c r="E275" s="80">
        <v>1990</v>
      </c>
      <c r="F275" s="80" t="s">
        <v>562</v>
      </c>
      <c r="G275" s="80" t="s">
        <v>2098</v>
      </c>
      <c r="H275" s="80" t="s">
        <v>2099</v>
      </c>
      <c r="I275" s="177"/>
      <c r="J275" s="81">
        <v>1.1071726629915968</v>
      </c>
      <c r="K275" s="81">
        <v>1.7500488127132476</v>
      </c>
      <c r="L275" s="81">
        <v>1.2407729951888233</v>
      </c>
      <c r="M275" s="81">
        <v>2.8597785323521729</v>
      </c>
      <c r="N275" s="81">
        <v>3.7540477607034539</v>
      </c>
      <c r="O275" s="81">
        <v>3.5885194183807987</v>
      </c>
      <c r="P275" s="81">
        <v>5.7369701705236897</v>
      </c>
      <c r="Q275" s="81">
        <v>0.25614963603803981</v>
      </c>
      <c r="R275" s="81">
        <v>0</v>
      </c>
      <c r="S275" s="81">
        <v>0.27207495580199004</v>
      </c>
      <c r="T275" s="82"/>
      <c r="U275" s="81">
        <v>214422</v>
      </c>
      <c r="V275" s="81">
        <v>617</v>
      </c>
      <c r="W275" s="81">
        <v>17</v>
      </c>
      <c r="X275" s="81">
        <v>1137</v>
      </c>
      <c r="Y275" s="81">
        <v>1313</v>
      </c>
      <c r="Z275" s="81">
        <v>1476</v>
      </c>
      <c r="AA275" s="81">
        <v>1393</v>
      </c>
      <c r="AB275" s="81">
        <v>4159</v>
      </c>
      <c r="AC275" s="81">
        <v>0</v>
      </c>
      <c r="AD275" s="81">
        <v>0.27207495580199004</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2100</v>
      </c>
      <c r="B276" s="80">
        <v>172</v>
      </c>
      <c r="C276" s="80">
        <v>2</v>
      </c>
      <c r="D276" s="80">
        <v>11</v>
      </c>
      <c r="E276" s="80">
        <v>2005</v>
      </c>
      <c r="F276" s="80" t="s">
        <v>565</v>
      </c>
      <c r="G276" s="80" t="s">
        <v>2098</v>
      </c>
      <c r="H276" s="80" t="s">
        <v>2099</v>
      </c>
      <c r="I276" s="177"/>
      <c r="J276" s="81">
        <v>0.20617306431907706</v>
      </c>
      <c r="K276" s="81">
        <v>0.77030800624933049</v>
      </c>
      <c r="L276" s="81">
        <v>0</v>
      </c>
      <c r="M276" s="81">
        <v>3.5109058131753663</v>
      </c>
      <c r="N276" s="81">
        <v>4.0390197561134702</v>
      </c>
      <c r="O276" s="81">
        <v>3.5254614987408899</v>
      </c>
      <c r="P276" s="81">
        <v>5.4611285697251635</v>
      </c>
      <c r="Q276" s="81">
        <v>0.17167773563184982</v>
      </c>
      <c r="R276" s="81">
        <v>0</v>
      </c>
      <c r="S276" s="81">
        <v>0</v>
      </c>
      <c r="T276" s="82"/>
      <c r="U276" s="81">
        <v>36615</v>
      </c>
      <c r="V276" s="81">
        <v>342</v>
      </c>
      <c r="W276" s="81">
        <v>0</v>
      </c>
      <c r="X276" s="81">
        <v>764</v>
      </c>
      <c r="Y276" s="81">
        <v>1181</v>
      </c>
      <c r="Z276" s="81">
        <v>1678</v>
      </c>
      <c r="AA276" s="81">
        <v>1086</v>
      </c>
      <c r="AB276" s="81">
        <v>2914</v>
      </c>
      <c r="AC276" s="81">
        <v>0</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2101</v>
      </c>
      <c r="B277" s="80">
        <v>173</v>
      </c>
      <c r="C277" s="80">
        <v>3</v>
      </c>
      <c r="D277" s="80">
        <v>11</v>
      </c>
      <c r="E277" s="80">
        <v>2006</v>
      </c>
      <c r="F277" s="80" t="s">
        <v>566</v>
      </c>
      <c r="G277" s="80" t="s">
        <v>2098</v>
      </c>
      <c r="H277" s="80" t="s">
        <v>2099</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2102</v>
      </c>
      <c r="B278" s="80">
        <v>174</v>
      </c>
      <c r="C278" s="80">
        <v>4</v>
      </c>
      <c r="D278" s="80">
        <v>11</v>
      </c>
      <c r="E278" s="80">
        <v>2007</v>
      </c>
      <c r="F278" s="80" t="s">
        <v>567</v>
      </c>
      <c r="G278" s="80" t="s">
        <v>2098</v>
      </c>
      <c r="H278" s="80" t="s">
        <v>2099</v>
      </c>
      <c r="I278" s="177"/>
      <c r="J278" s="81">
        <v>0.26271098485003386</v>
      </c>
      <c r="K278" s="81">
        <v>0.67439661854905997</v>
      </c>
      <c r="L278" s="81">
        <v>0</v>
      </c>
      <c r="M278" s="81">
        <v>4.0952209417325092</v>
      </c>
      <c r="N278" s="81">
        <v>3.8983392201669451</v>
      </c>
      <c r="O278" s="81">
        <v>3.3024025812465378</v>
      </c>
      <c r="P278" s="81">
        <v>5.2392704470578675</v>
      </c>
      <c r="Q278" s="81">
        <v>0.16838759949672824</v>
      </c>
      <c r="R278" s="81">
        <v>0</v>
      </c>
      <c r="S278" s="81">
        <v>0</v>
      </c>
      <c r="T278" s="82"/>
      <c r="U278" s="81">
        <v>47058</v>
      </c>
      <c r="V278" s="81">
        <v>288</v>
      </c>
      <c r="W278" s="81">
        <v>0</v>
      </c>
      <c r="X278" s="81">
        <v>955</v>
      </c>
      <c r="Y278" s="81">
        <v>1159</v>
      </c>
      <c r="Z278" s="81">
        <v>1634</v>
      </c>
      <c r="AA278" s="81">
        <v>1026</v>
      </c>
      <c r="AB278" s="81">
        <v>2707</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2103</v>
      </c>
      <c r="B279" s="80">
        <v>175</v>
      </c>
      <c r="C279" s="80">
        <v>5</v>
      </c>
      <c r="D279" s="80">
        <v>11</v>
      </c>
      <c r="E279" s="80">
        <v>2008</v>
      </c>
      <c r="F279" s="80" t="s">
        <v>84</v>
      </c>
      <c r="G279" s="80" t="s">
        <v>2098</v>
      </c>
      <c r="H279" s="80" t="s">
        <v>2099</v>
      </c>
      <c r="I279" s="177"/>
      <c r="J279" s="81">
        <v>0.18568904619046595</v>
      </c>
      <c r="K279" s="81">
        <v>0.5038234336179569</v>
      </c>
      <c r="L279" s="81">
        <v>0</v>
      </c>
      <c r="M279" s="81">
        <v>4.3415780335858702</v>
      </c>
      <c r="N279" s="81">
        <v>3.9762899055856229</v>
      </c>
      <c r="O279" s="81">
        <v>3.1338010830361589</v>
      </c>
      <c r="P279" s="81">
        <v>5.0955811143654337</v>
      </c>
      <c r="Q279" s="81">
        <v>0.16027985787136997</v>
      </c>
      <c r="R279" s="81">
        <v>0</v>
      </c>
      <c r="S279" s="81">
        <v>0</v>
      </c>
      <c r="T279" s="82"/>
      <c r="U279" s="81">
        <v>34880</v>
      </c>
      <c r="V279" s="81">
        <v>288</v>
      </c>
      <c r="W279" s="81">
        <v>0</v>
      </c>
      <c r="X279" s="81">
        <v>955</v>
      </c>
      <c r="Y279" s="81">
        <v>1144</v>
      </c>
      <c r="Z279" s="81">
        <v>1605</v>
      </c>
      <c r="AA279" s="81">
        <v>999</v>
      </c>
      <c r="AB279" s="81">
        <v>2619</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2104</v>
      </c>
      <c r="B280" s="80">
        <v>176</v>
      </c>
      <c r="C280" s="80">
        <v>6</v>
      </c>
      <c r="D280" s="80">
        <v>11</v>
      </c>
      <c r="E280" s="80">
        <v>2009</v>
      </c>
      <c r="F280" s="80" t="s">
        <v>85</v>
      </c>
      <c r="G280" s="80" t="s">
        <v>2098</v>
      </c>
      <c r="H280" s="80" t="s">
        <v>2099</v>
      </c>
      <c r="I280" s="177"/>
      <c r="J280" s="81">
        <v>0.127063929788613</v>
      </c>
      <c r="K280" s="81">
        <v>0.43193707226998584</v>
      </c>
      <c r="L280" s="81">
        <v>0.10253244407912644</v>
      </c>
      <c r="M280" s="81">
        <v>3.2801667743225913</v>
      </c>
      <c r="N280" s="81">
        <v>3.4983459288084</v>
      </c>
      <c r="O280" s="81">
        <v>3.1531612006204082</v>
      </c>
      <c r="P280" s="81">
        <v>4.7498447757302982</v>
      </c>
      <c r="Q280" s="81">
        <v>0.14901024433319449</v>
      </c>
      <c r="R280" s="81">
        <v>0</v>
      </c>
      <c r="S280" s="81">
        <v>0</v>
      </c>
      <c r="T280" s="82"/>
      <c r="U280" s="81">
        <v>21496</v>
      </c>
      <c r="V280" s="81">
        <v>261</v>
      </c>
      <c r="W280" s="81">
        <v>4</v>
      </c>
      <c r="X280" s="81">
        <v>772</v>
      </c>
      <c r="Y280" s="81">
        <v>1135</v>
      </c>
      <c r="Z280" s="81">
        <v>1594</v>
      </c>
      <c r="AA280" s="81">
        <v>956</v>
      </c>
      <c r="AB280" s="81">
        <v>2556</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0</v>
      </c>
      <c r="BJ280" s="81">
        <v>0</v>
      </c>
      <c r="BK280" s="81">
        <v>0</v>
      </c>
      <c r="BL280" s="81">
        <v>0</v>
      </c>
      <c r="BM280" s="82"/>
      <c r="BN280" s="81">
        <v>0</v>
      </c>
      <c r="BO280" s="81">
        <v>0</v>
      </c>
      <c r="BP280" s="81">
        <v>0</v>
      </c>
      <c r="BQ280" s="81">
        <v>0</v>
      </c>
      <c r="BR280" s="81">
        <v>0</v>
      </c>
      <c r="BS280" s="81">
        <v>0</v>
      </c>
      <c r="BT280"/>
      <c r="BU280" s="80"/>
      <c r="BV280" s="80"/>
      <c r="BW280" s="80"/>
      <c r="BX280" s="80"/>
      <c r="BY280" s="80"/>
      <c r="BZ280" s="80"/>
      <c r="CA280" s="80"/>
      <c r="CB280" s="80"/>
      <c r="CC280" s="80"/>
    </row>
    <row r="281" spans="1:81">
      <c r="A281" s="80" t="s">
        <v>2105</v>
      </c>
      <c r="B281" s="80">
        <v>177</v>
      </c>
      <c r="C281" s="80">
        <v>7</v>
      </c>
      <c r="D281" s="80">
        <v>11</v>
      </c>
      <c r="E281" s="80">
        <v>2010</v>
      </c>
      <c r="F281" s="80" t="s">
        <v>86</v>
      </c>
      <c r="G281" s="80" t="s">
        <v>2098</v>
      </c>
      <c r="H281" s="80" t="s">
        <v>2099</v>
      </c>
      <c r="I281" s="177"/>
      <c r="J281" s="81">
        <v>0.13363218520743347</v>
      </c>
      <c r="K281" s="81">
        <v>0.46059743768977657</v>
      </c>
      <c r="L281" s="81">
        <v>9.853835412620264E-2</v>
      </c>
      <c r="M281" s="81">
        <v>3.3957044136306189</v>
      </c>
      <c r="N281" s="81">
        <v>3.6638294840265133</v>
      </c>
      <c r="O281" s="81">
        <v>3.0578480981326122</v>
      </c>
      <c r="P281" s="81">
        <v>4.7950684737777838</v>
      </c>
      <c r="Q281" s="81">
        <v>0.14991289810235933</v>
      </c>
      <c r="R281" s="81">
        <v>0</v>
      </c>
      <c r="S281" s="81">
        <v>0</v>
      </c>
      <c r="T281" s="82"/>
      <c r="U281" s="81">
        <v>24311</v>
      </c>
      <c r="V281" s="81">
        <v>261</v>
      </c>
      <c r="W281" s="81">
        <v>4</v>
      </c>
      <c r="X281" s="81">
        <v>772</v>
      </c>
      <c r="Y281" s="81">
        <v>1117</v>
      </c>
      <c r="Z281" s="81">
        <v>1553</v>
      </c>
      <c r="AA281" s="81">
        <v>941</v>
      </c>
      <c r="AB281" s="81">
        <v>2464</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0</v>
      </c>
      <c r="BJ281" s="81">
        <v>0</v>
      </c>
      <c r="BK281" s="81">
        <v>0</v>
      </c>
      <c r="BL281" s="81">
        <v>0</v>
      </c>
      <c r="BM281" s="82"/>
      <c r="BN281" s="81">
        <v>0</v>
      </c>
      <c r="BO281" s="81">
        <v>0</v>
      </c>
      <c r="BP281" s="81">
        <v>0</v>
      </c>
      <c r="BQ281" s="81">
        <v>0</v>
      </c>
      <c r="BR281" s="81">
        <v>0</v>
      </c>
      <c r="BS281" s="81">
        <v>0</v>
      </c>
      <c r="BT281"/>
      <c r="BU281" s="80">
        <v>0</v>
      </c>
      <c r="BV281" s="80">
        <v>0</v>
      </c>
      <c r="BW281" s="80">
        <v>0</v>
      </c>
      <c r="BX281" s="80">
        <v>0</v>
      </c>
      <c r="BY281" s="80">
        <v>0</v>
      </c>
      <c r="BZ281" s="80">
        <v>0</v>
      </c>
      <c r="CA281" s="80">
        <v>0</v>
      </c>
      <c r="CB281" s="80">
        <v>0</v>
      </c>
      <c r="CC281" s="80">
        <v>0</v>
      </c>
    </row>
    <row r="282" spans="1:81">
      <c r="A282" s="80" t="s">
        <v>2106</v>
      </c>
      <c r="B282" s="80">
        <v>178</v>
      </c>
      <c r="C282" s="80">
        <v>8</v>
      </c>
      <c r="D282" s="80">
        <v>11</v>
      </c>
      <c r="E282" s="80">
        <v>2011</v>
      </c>
      <c r="F282" s="80" t="s">
        <v>87</v>
      </c>
      <c r="G282" s="80" t="s">
        <v>2098</v>
      </c>
      <c r="H282" s="80" t="s">
        <v>2099</v>
      </c>
      <c r="I282" s="177"/>
      <c r="J282" s="81">
        <v>0.23057712609984038</v>
      </c>
      <c r="K282" s="81">
        <v>0.60200578730821674</v>
      </c>
      <c r="L282" s="81">
        <v>0.1551631346359558</v>
      </c>
      <c r="M282" s="81">
        <v>4.0078335506184981</v>
      </c>
      <c r="N282" s="81">
        <v>3.8324838510415158</v>
      </c>
      <c r="O282" s="81">
        <v>2.9041810180202656</v>
      </c>
      <c r="P282" s="81">
        <v>4.5773231722161984</v>
      </c>
      <c r="Q282" s="81">
        <v>0.16723492648251465</v>
      </c>
      <c r="R282" s="81">
        <v>0</v>
      </c>
      <c r="S282" s="81">
        <v>0</v>
      </c>
      <c r="T282" s="82"/>
      <c r="U282" s="81">
        <v>37242</v>
      </c>
      <c r="V282" s="81">
        <v>261</v>
      </c>
      <c r="W282" s="81">
        <v>4</v>
      </c>
      <c r="X282" s="81">
        <v>772</v>
      </c>
      <c r="Y282" s="81">
        <v>1101</v>
      </c>
      <c r="Z282" s="81">
        <v>1507</v>
      </c>
      <c r="AA282" s="81">
        <v>925</v>
      </c>
      <c r="AB282" s="81">
        <v>2383</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0</v>
      </c>
      <c r="BJ282" s="81">
        <v>0</v>
      </c>
      <c r="BK282" s="81">
        <v>0</v>
      </c>
      <c r="BL282" s="81">
        <v>0</v>
      </c>
      <c r="BM282" s="82"/>
      <c r="BN282" s="81">
        <v>0</v>
      </c>
      <c r="BO282" s="81">
        <v>0</v>
      </c>
      <c r="BP282" s="81">
        <v>0</v>
      </c>
      <c r="BQ282" s="81">
        <v>0</v>
      </c>
      <c r="BR282" s="81">
        <v>0</v>
      </c>
      <c r="BS282" s="81">
        <v>0</v>
      </c>
      <c r="BT282"/>
      <c r="BU282" s="80">
        <v>0</v>
      </c>
      <c r="BV282" s="80">
        <v>0</v>
      </c>
      <c r="BW282" s="80">
        <v>0</v>
      </c>
      <c r="BX282" s="80">
        <v>0</v>
      </c>
      <c r="BY282" s="80">
        <v>0</v>
      </c>
      <c r="BZ282" s="80">
        <v>0</v>
      </c>
      <c r="CA282" s="80">
        <v>0</v>
      </c>
      <c r="CB282" s="80">
        <v>0</v>
      </c>
      <c r="CC282" s="80">
        <v>0</v>
      </c>
    </row>
    <row r="283" spans="1:81">
      <c r="A283" s="80" t="s">
        <v>2107</v>
      </c>
      <c r="B283" s="80">
        <v>179</v>
      </c>
      <c r="C283" s="80">
        <v>9</v>
      </c>
      <c r="D283" s="80">
        <v>11</v>
      </c>
      <c r="E283" s="80">
        <v>2012</v>
      </c>
      <c r="F283" s="80" t="s">
        <v>88</v>
      </c>
      <c r="G283" s="80" t="s">
        <v>2098</v>
      </c>
      <c r="H283" s="80" t="s">
        <v>2099</v>
      </c>
      <c r="I283" s="177"/>
      <c r="J283" s="81">
        <v>0</v>
      </c>
      <c r="K283" s="81">
        <v>0.5727900473554639</v>
      </c>
      <c r="L283" s="81">
        <v>0.15361433931158458</v>
      </c>
      <c r="M283" s="81">
        <v>4.0853865413669226</v>
      </c>
      <c r="N283" s="81">
        <v>4.4205085336350525</v>
      </c>
      <c r="O283" s="81">
        <v>2.8067609228594264</v>
      </c>
      <c r="P283" s="81">
        <v>4.4142551545289166</v>
      </c>
      <c r="Q283" s="81">
        <v>0.17597822068856009</v>
      </c>
      <c r="R283" s="81">
        <v>0</v>
      </c>
      <c r="S283" s="81">
        <v>0</v>
      </c>
      <c r="T283" s="82"/>
      <c r="U283" s="81">
        <v>0</v>
      </c>
      <c r="V283" s="81">
        <v>261</v>
      </c>
      <c r="W283" s="81">
        <v>4</v>
      </c>
      <c r="X283" s="81">
        <v>772</v>
      </c>
      <c r="Y283" s="81">
        <v>1082</v>
      </c>
      <c r="Z283" s="81">
        <v>1468</v>
      </c>
      <c r="AA283" s="81">
        <v>887</v>
      </c>
      <c r="AB283" s="81">
        <v>2308</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0</v>
      </c>
      <c r="BJ283" s="81">
        <v>0</v>
      </c>
      <c r="BK283" s="81">
        <v>0</v>
      </c>
      <c r="BL283" s="81">
        <v>0</v>
      </c>
      <c r="BM283" s="82"/>
      <c r="BN283" s="81">
        <v>0</v>
      </c>
      <c r="BO283" s="81">
        <v>0</v>
      </c>
      <c r="BP283" s="81">
        <v>0</v>
      </c>
      <c r="BQ283" s="81">
        <v>0</v>
      </c>
      <c r="BR283" s="81">
        <v>0</v>
      </c>
      <c r="BS283" s="81">
        <v>0</v>
      </c>
      <c r="BT283"/>
      <c r="BU283" s="80">
        <v>0</v>
      </c>
      <c r="BV283" s="80">
        <v>0</v>
      </c>
      <c r="BW283" s="80">
        <v>0</v>
      </c>
      <c r="BX283" s="80">
        <v>0</v>
      </c>
      <c r="BY283" s="80">
        <v>0</v>
      </c>
      <c r="BZ283" s="80">
        <v>0</v>
      </c>
      <c r="CA283" s="80">
        <v>0</v>
      </c>
      <c r="CB283" s="80">
        <v>0</v>
      </c>
      <c r="CC283" s="80">
        <v>0</v>
      </c>
    </row>
    <row r="284" spans="1:81">
      <c r="A284" s="80" t="s">
        <v>2108</v>
      </c>
      <c r="B284" s="80">
        <v>180</v>
      </c>
      <c r="C284" s="80">
        <v>10</v>
      </c>
      <c r="D284" s="80">
        <v>11</v>
      </c>
      <c r="E284" s="80">
        <v>2013</v>
      </c>
      <c r="F284" s="80" t="s">
        <v>89</v>
      </c>
      <c r="G284" s="80" t="s">
        <v>2098</v>
      </c>
      <c r="H284" s="80" t="s">
        <v>2099</v>
      </c>
      <c r="I284" s="177"/>
      <c r="J284" s="81">
        <v>0</v>
      </c>
      <c r="K284" s="81">
        <v>0.49329484490185715</v>
      </c>
      <c r="L284" s="81">
        <v>0.14847069434783561</v>
      </c>
      <c r="M284" s="81">
        <v>3.8835311955115048</v>
      </c>
      <c r="N284" s="81">
        <v>3.5890377124899082</v>
      </c>
      <c r="O284" s="81">
        <v>2.6300626265386344</v>
      </c>
      <c r="P284" s="81">
        <v>4.3759385925736725</v>
      </c>
      <c r="Q284" s="81">
        <v>0.17374206030684899</v>
      </c>
      <c r="R284" s="81">
        <v>0</v>
      </c>
      <c r="S284" s="81">
        <v>0</v>
      </c>
      <c r="T284" s="82"/>
      <c r="U284" s="81">
        <v>0</v>
      </c>
      <c r="V284" s="81">
        <v>261</v>
      </c>
      <c r="W284" s="81">
        <v>4</v>
      </c>
      <c r="X284" s="81">
        <v>772</v>
      </c>
      <c r="Y284" s="81">
        <v>1064</v>
      </c>
      <c r="Z284" s="81">
        <v>1437</v>
      </c>
      <c r="AA284" s="81">
        <v>876</v>
      </c>
      <c r="AB284" s="81">
        <v>2246</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0</v>
      </c>
      <c r="BJ284" s="81">
        <v>0</v>
      </c>
      <c r="BK284" s="81">
        <v>0</v>
      </c>
      <c r="BL284" s="81">
        <v>0</v>
      </c>
      <c r="BM284" s="82"/>
      <c r="BN284" s="81">
        <v>0</v>
      </c>
      <c r="BO284" s="81">
        <v>0</v>
      </c>
      <c r="BP284" s="81">
        <v>0</v>
      </c>
      <c r="BQ284" s="81">
        <v>0</v>
      </c>
      <c r="BR284" s="81">
        <v>0</v>
      </c>
      <c r="BS284" s="81">
        <v>0</v>
      </c>
      <c r="BT284"/>
      <c r="BU284" s="80">
        <v>0</v>
      </c>
      <c r="BV284" s="80">
        <v>0</v>
      </c>
      <c r="BW284" s="80">
        <v>0</v>
      </c>
      <c r="BX284" s="80">
        <v>0</v>
      </c>
      <c r="BY284" s="80">
        <v>0</v>
      </c>
      <c r="BZ284" s="80">
        <v>0</v>
      </c>
      <c r="CA284" s="80">
        <v>0</v>
      </c>
      <c r="CB284" s="80">
        <v>0</v>
      </c>
      <c r="CC284" s="80">
        <v>0</v>
      </c>
    </row>
    <row r="285" spans="1:81">
      <c r="A285" s="80" t="s">
        <v>2109</v>
      </c>
      <c r="B285" s="80">
        <v>181</v>
      </c>
      <c r="C285" s="80">
        <v>11</v>
      </c>
      <c r="D285" s="80">
        <v>11</v>
      </c>
      <c r="E285" s="80">
        <v>2014</v>
      </c>
      <c r="F285" s="80" t="s">
        <v>90</v>
      </c>
      <c r="G285" s="80" t="s">
        <v>2098</v>
      </c>
      <c r="H285" s="80" t="s">
        <v>2099</v>
      </c>
      <c r="I285" s="177"/>
      <c r="J285" s="81">
        <v>0</v>
      </c>
      <c r="K285" s="81">
        <v>0.45465512941925301</v>
      </c>
      <c r="L285" s="81">
        <v>0.3767346495857693</v>
      </c>
      <c r="M285" s="81">
        <v>3.1071285698568336</v>
      </c>
      <c r="N285" s="81">
        <v>3.6340484405992539</v>
      </c>
      <c r="O285" s="81">
        <v>2.4502644386035954</v>
      </c>
      <c r="P285" s="81">
        <v>4.4840610855858323</v>
      </c>
      <c r="Q285" s="81">
        <v>0.16105695692617844</v>
      </c>
      <c r="R285" s="81">
        <v>0</v>
      </c>
      <c r="S285" s="81">
        <v>0</v>
      </c>
      <c r="T285" s="82"/>
      <c r="U285" s="81">
        <v>0</v>
      </c>
      <c r="V285" s="81">
        <v>214</v>
      </c>
      <c r="W285" s="81">
        <v>16</v>
      </c>
      <c r="X285" s="81">
        <v>637</v>
      </c>
      <c r="Y285" s="81">
        <v>1042</v>
      </c>
      <c r="Z285" s="81">
        <v>1410</v>
      </c>
      <c r="AA285" s="81">
        <v>893</v>
      </c>
      <c r="AB285" s="81">
        <v>2170</v>
      </c>
      <c r="AC285" s="81">
        <v>0</v>
      </c>
      <c r="AD285" s="81">
        <v>0</v>
      </c>
      <c r="AE285" s="82"/>
      <c r="AF285" s="81">
        <v>0</v>
      </c>
      <c r="AG285" s="81">
        <v>390061.43031410559</v>
      </c>
      <c r="AH285" s="81">
        <v>94469.34854094786</v>
      </c>
      <c r="AI285" s="81">
        <v>4120487.55052529</v>
      </c>
      <c r="AJ285" s="81">
        <v>4691696.777333213</v>
      </c>
      <c r="AK285" s="81">
        <v>0</v>
      </c>
      <c r="AL285" s="81">
        <v>0</v>
      </c>
      <c r="AM285" s="81">
        <v>297908.57322352048</v>
      </c>
      <c r="AN285" s="81">
        <v>0</v>
      </c>
      <c r="AO285" s="81">
        <v>0</v>
      </c>
      <c r="AP285" s="82"/>
      <c r="AQ285" s="81">
        <v>3</v>
      </c>
      <c r="AR285" s="81">
        <v>1</v>
      </c>
      <c r="AS285" s="81">
        <v>0</v>
      </c>
      <c r="AT285" s="81">
        <v>0</v>
      </c>
      <c r="AU285" s="81">
        <v>0</v>
      </c>
      <c r="AV285" s="81">
        <v>0</v>
      </c>
      <c r="AW285" s="81" t="s">
        <v>564</v>
      </c>
      <c r="AX285" s="82"/>
      <c r="AY285" s="81">
        <v>14.7</v>
      </c>
      <c r="AZ285" s="81">
        <v>1500</v>
      </c>
      <c r="BA285" s="81">
        <v>0</v>
      </c>
      <c r="BB285" s="81">
        <v>0</v>
      </c>
      <c r="BC285" s="81">
        <v>0</v>
      </c>
      <c r="BD285" s="81">
        <v>0</v>
      </c>
      <c r="BE285" s="81" t="s">
        <v>564</v>
      </c>
      <c r="BF285" s="82"/>
      <c r="BG285" s="81">
        <v>0</v>
      </c>
      <c r="BH285" s="81">
        <v>0</v>
      </c>
      <c r="BI285" s="81">
        <v>0</v>
      </c>
      <c r="BJ285" s="81">
        <v>0</v>
      </c>
      <c r="BK285" s="81">
        <v>0</v>
      </c>
      <c r="BL285" s="81">
        <v>0</v>
      </c>
      <c r="BM285" s="82"/>
      <c r="BN285" s="81">
        <v>0</v>
      </c>
      <c r="BO285" s="81">
        <v>0</v>
      </c>
      <c r="BP285" s="81">
        <v>0</v>
      </c>
      <c r="BQ285" s="81">
        <v>0</v>
      </c>
      <c r="BR285" s="81">
        <v>0</v>
      </c>
      <c r="BS285" s="81">
        <v>0</v>
      </c>
      <c r="BT285"/>
      <c r="BU285" s="80">
        <v>0</v>
      </c>
      <c r="BV285" s="80">
        <v>0</v>
      </c>
      <c r="BW285" s="80">
        <v>0</v>
      </c>
      <c r="BX285" s="80">
        <v>0</v>
      </c>
      <c r="BY285" s="80">
        <v>0</v>
      </c>
      <c r="BZ285" s="80">
        <v>0</v>
      </c>
      <c r="CA285" s="80">
        <v>0</v>
      </c>
      <c r="CB285" s="80">
        <v>0</v>
      </c>
      <c r="CC285" s="80">
        <v>0</v>
      </c>
    </row>
    <row r="286" spans="1:81">
      <c r="A286" s="80" t="s">
        <v>2110</v>
      </c>
      <c r="B286" s="80">
        <v>182</v>
      </c>
      <c r="C286" s="80">
        <v>12</v>
      </c>
      <c r="D286" s="80">
        <v>11</v>
      </c>
      <c r="E286" s="80">
        <v>2015</v>
      </c>
      <c r="F286" s="80" t="s">
        <v>91</v>
      </c>
      <c r="G286" s="80" t="s">
        <v>2098</v>
      </c>
      <c r="H286" s="80" t="s">
        <v>2099</v>
      </c>
      <c r="I286" s="177"/>
      <c r="J286" s="81">
        <v>0</v>
      </c>
      <c r="K286" s="81">
        <v>0.45648173762186822</v>
      </c>
      <c r="L286" s="81">
        <v>0.40507978551529378</v>
      </c>
      <c r="M286" s="81">
        <v>3.0890230049550542</v>
      </c>
      <c r="N286" s="81">
        <v>3.2937598668871924</v>
      </c>
      <c r="O286" s="81">
        <v>2.3786886094860376</v>
      </c>
      <c r="P286" s="81">
        <v>4.316729160207343</v>
      </c>
      <c r="Q286" s="81">
        <v>0.15243542572517224</v>
      </c>
      <c r="R286" s="81">
        <v>0</v>
      </c>
      <c r="S286" s="81">
        <v>0</v>
      </c>
      <c r="T286" s="82"/>
      <c r="U286" s="81">
        <v>0</v>
      </c>
      <c r="V286" s="81">
        <v>214</v>
      </c>
      <c r="W286" s="81">
        <v>16</v>
      </c>
      <c r="X286" s="81">
        <v>637</v>
      </c>
      <c r="Y286" s="81">
        <v>1025</v>
      </c>
      <c r="Z286" s="81">
        <v>1382</v>
      </c>
      <c r="AA286" s="81">
        <v>859</v>
      </c>
      <c r="AB286" s="81">
        <v>2098</v>
      </c>
      <c r="AC286" s="81">
        <v>0</v>
      </c>
      <c r="AD286" s="81">
        <v>0</v>
      </c>
      <c r="AE286" s="82"/>
      <c r="AF286" s="81">
        <v>0</v>
      </c>
      <c r="AG286" s="81">
        <v>356244.13567163335</v>
      </c>
      <c r="AH286" s="81">
        <v>85532.500552701313</v>
      </c>
      <c r="AI286" s="81">
        <v>4059585.524845107</v>
      </c>
      <c r="AJ286" s="81">
        <v>4583409.2673546951</v>
      </c>
      <c r="AK286" s="81">
        <v>0</v>
      </c>
      <c r="AL286" s="81">
        <v>0</v>
      </c>
      <c r="AM286" s="81">
        <v>287522.09922100359</v>
      </c>
      <c r="AN286" s="81">
        <v>0</v>
      </c>
      <c r="AO286" s="81">
        <v>0</v>
      </c>
      <c r="AP286" s="82"/>
      <c r="AQ286" s="81">
        <v>3</v>
      </c>
      <c r="AR286" s="81">
        <v>1</v>
      </c>
      <c r="AS286" s="81">
        <v>0</v>
      </c>
      <c r="AT286" s="81">
        <v>0</v>
      </c>
      <c r="AU286" s="81">
        <v>0</v>
      </c>
      <c r="AV286" s="81">
        <v>0</v>
      </c>
      <c r="AW286" s="81" t="s">
        <v>564</v>
      </c>
      <c r="AX286" s="82"/>
      <c r="AY286" s="81">
        <v>14.7</v>
      </c>
      <c r="AZ286" s="81">
        <v>1500</v>
      </c>
      <c r="BA286" s="81">
        <v>0</v>
      </c>
      <c r="BB286" s="81">
        <v>0</v>
      </c>
      <c r="BC286" s="81">
        <v>0</v>
      </c>
      <c r="BD286" s="81">
        <v>0</v>
      </c>
      <c r="BE286" s="81" t="s">
        <v>564</v>
      </c>
      <c r="BF286" s="82"/>
      <c r="BG286" s="81">
        <v>0</v>
      </c>
      <c r="BH286" s="81">
        <v>0</v>
      </c>
      <c r="BI286" s="81">
        <v>0</v>
      </c>
      <c r="BJ286" s="81">
        <v>0</v>
      </c>
      <c r="BK286" s="81">
        <v>0</v>
      </c>
      <c r="BL286" s="81">
        <v>0</v>
      </c>
      <c r="BM286" s="82"/>
      <c r="BN286" s="81">
        <v>0</v>
      </c>
      <c r="BO286" s="81">
        <v>0</v>
      </c>
      <c r="BP286" s="81">
        <v>0</v>
      </c>
      <c r="BQ286" s="81">
        <v>0</v>
      </c>
      <c r="BR286" s="81">
        <v>0</v>
      </c>
      <c r="BS286" s="81">
        <v>0</v>
      </c>
      <c r="BT286"/>
      <c r="BU286" s="80">
        <v>0</v>
      </c>
      <c r="BV286" s="80">
        <v>0</v>
      </c>
      <c r="BW286" s="80">
        <v>0</v>
      </c>
      <c r="BX286" s="80">
        <v>0</v>
      </c>
      <c r="BY286" s="80">
        <v>0</v>
      </c>
      <c r="BZ286" s="80">
        <v>0</v>
      </c>
      <c r="CA286" s="80">
        <v>0</v>
      </c>
      <c r="CB286" s="80">
        <v>0</v>
      </c>
      <c r="CC286" s="80">
        <v>0</v>
      </c>
    </row>
    <row r="287" spans="1:81">
      <c r="A287" s="80" t="s">
        <v>2111</v>
      </c>
      <c r="B287" s="80">
        <v>183</v>
      </c>
      <c r="C287" s="80">
        <v>13</v>
      </c>
      <c r="D287" s="80">
        <v>11</v>
      </c>
      <c r="E287" s="80">
        <v>2016</v>
      </c>
      <c r="F287" s="80" t="s">
        <v>92</v>
      </c>
      <c r="G287" s="80" t="s">
        <v>2098</v>
      </c>
      <c r="H287" s="80" t="s">
        <v>2099</v>
      </c>
      <c r="I287" s="177"/>
      <c r="J287" s="81">
        <v>0</v>
      </c>
      <c r="K287" s="81">
        <v>0.4558495000624127</v>
      </c>
      <c r="L287" s="81">
        <v>0.43757256242383946</v>
      </c>
      <c r="M287" s="81">
        <v>2.5870032571278365</v>
      </c>
      <c r="N287" s="81">
        <v>3.1784651716965846</v>
      </c>
      <c r="O287" s="81">
        <v>2.2987943799116533</v>
      </c>
      <c r="P287" s="81">
        <v>4.1250549220175499</v>
      </c>
      <c r="Q287" s="81">
        <v>0.14267669625963827</v>
      </c>
      <c r="R287" s="81">
        <v>0</v>
      </c>
      <c r="S287" s="81">
        <v>0</v>
      </c>
      <c r="T287" s="82"/>
      <c r="U287" s="81">
        <v>0</v>
      </c>
      <c r="V287" s="81">
        <v>214</v>
      </c>
      <c r="W287" s="81">
        <v>16</v>
      </c>
      <c r="X287" s="81">
        <v>637</v>
      </c>
      <c r="Y287" s="81">
        <v>1002</v>
      </c>
      <c r="Z287" s="81">
        <v>1352</v>
      </c>
      <c r="AA287" s="81">
        <v>849</v>
      </c>
      <c r="AB287" s="81">
        <v>2020</v>
      </c>
      <c r="AC287" s="81">
        <v>0</v>
      </c>
      <c r="AD287" s="81">
        <v>0</v>
      </c>
      <c r="AE287" s="82"/>
      <c r="AF287" s="81">
        <v>0</v>
      </c>
      <c r="AG287" s="81">
        <v>342556.87306657952</v>
      </c>
      <c r="AH287" s="81">
        <v>71027.790732246969</v>
      </c>
      <c r="AI287" s="81">
        <v>4008343.2376676952</v>
      </c>
      <c r="AJ287" s="81">
        <v>4493452.874328725</v>
      </c>
      <c r="AK287" s="81">
        <v>0</v>
      </c>
      <c r="AL287" s="81">
        <v>0</v>
      </c>
      <c r="AM287" s="81">
        <v>277047.59812916082</v>
      </c>
      <c r="AN287" s="81">
        <v>0</v>
      </c>
      <c r="AO287" s="81">
        <v>0</v>
      </c>
      <c r="AP287" s="82"/>
      <c r="AQ287" s="81">
        <v>4</v>
      </c>
      <c r="AR287" s="81">
        <v>2</v>
      </c>
      <c r="AS287" s="81">
        <v>0</v>
      </c>
      <c r="AT287" s="81">
        <v>0</v>
      </c>
      <c r="AU287" s="81">
        <v>0</v>
      </c>
      <c r="AV287" s="81">
        <v>0</v>
      </c>
      <c r="AW287" s="81" t="s">
        <v>564</v>
      </c>
      <c r="AX287" s="82"/>
      <c r="AY287" s="81">
        <v>19.899999999999999</v>
      </c>
      <c r="AZ287" s="81">
        <v>2750</v>
      </c>
      <c r="BA287" s="81">
        <v>0</v>
      </c>
      <c r="BB287" s="81">
        <v>0</v>
      </c>
      <c r="BC287" s="81">
        <v>0</v>
      </c>
      <c r="BD287" s="81">
        <v>0</v>
      </c>
      <c r="BE287" s="81" t="s">
        <v>564</v>
      </c>
      <c r="BF287" s="82"/>
      <c r="BG287" s="81">
        <v>0</v>
      </c>
      <c r="BH287" s="81">
        <v>0</v>
      </c>
      <c r="BI287" s="81">
        <v>0</v>
      </c>
      <c r="BJ287" s="81">
        <v>0</v>
      </c>
      <c r="BK287" s="81">
        <v>0</v>
      </c>
      <c r="BL287" s="81">
        <v>0</v>
      </c>
      <c r="BM287" s="82"/>
      <c r="BN287" s="81">
        <v>0</v>
      </c>
      <c r="BO287" s="81">
        <v>0</v>
      </c>
      <c r="BP287" s="81">
        <v>0</v>
      </c>
      <c r="BQ287" s="81">
        <v>0</v>
      </c>
      <c r="BR287" s="81">
        <v>0</v>
      </c>
      <c r="BS287" s="81">
        <v>0</v>
      </c>
      <c r="BT287"/>
      <c r="BU287" s="80">
        <v>0</v>
      </c>
      <c r="BV287" s="80">
        <v>0</v>
      </c>
      <c r="BW287" s="80">
        <v>0</v>
      </c>
      <c r="BX287" s="80">
        <v>0</v>
      </c>
      <c r="BY287" s="80">
        <v>0</v>
      </c>
      <c r="BZ287" s="80">
        <v>0</v>
      </c>
      <c r="CA287" s="80">
        <v>0</v>
      </c>
      <c r="CB287" s="80">
        <v>0</v>
      </c>
      <c r="CC287" s="80">
        <v>0</v>
      </c>
    </row>
    <row r="288" spans="1:81">
      <c r="A288" s="80" t="s">
        <v>2112</v>
      </c>
      <c r="B288" s="80">
        <v>184</v>
      </c>
      <c r="C288" s="80">
        <v>14</v>
      </c>
      <c r="D288" s="80">
        <v>11</v>
      </c>
      <c r="E288" s="80">
        <v>2017</v>
      </c>
      <c r="F288" s="80" t="s">
        <v>71</v>
      </c>
      <c r="G288" s="80" t="s">
        <v>2098</v>
      </c>
      <c r="H288" s="80" t="s">
        <v>2099</v>
      </c>
      <c r="I288" s="177"/>
      <c r="J288" s="81">
        <v>0</v>
      </c>
      <c r="K288" s="81">
        <v>0.45951570698628219</v>
      </c>
      <c r="L288" s="81">
        <v>0.38603529114310375</v>
      </c>
      <c r="M288" s="81">
        <v>2.4427596128884139</v>
      </c>
      <c r="N288" s="81">
        <v>2.9768827001913536</v>
      </c>
      <c r="O288" s="81">
        <v>2.2144522172959729</v>
      </c>
      <c r="P288" s="81">
        <v>3.9733976367849708</v>
      </c>
      <c r="Q288" s="81">
        <v>0.13120556568052888</v>
      </c>
      <c r="R288" s="81">
        <v>0</v>
      </c>
      <c r="S288" s="81">
        <v>0</v>
      </c>
      <c r="T288" s="82"/>
      <c r="U288" s="81">
        <v>0</v>
      </c>
      <c r="V288" s="81">
        <v>214</v>
      </c>
      <c r="W288" s="81">
        <v>16</v>
      </c>
      <c r="X288" s="81">
        <v>637</v>
      </c>
      <c r="Y288" s="81">
        <v>976</v>
      </c>
      <c r="Z288" s="81">
        <v>1324</v>
      </c>
      <c r="AA288" s="81">
        <v>823</v>
      </c>
      <c r="AB288" s="81">
        <v>1921</v>
      </c>
      <c r="AC288" s="81">
        <v>0</v>
      </c>
      <c r="AD288" s="81">
        <v>0</v>
      </c>
      <c r="AE288" s="82"/>
      <c r="AF288" s="81">
        <v>0</v>
      </c>
      <c r="AG288" s="81">
        <v>347376.26026856853</v>
      </c>
      <c r="AH288" s="81">
        <v>82636.952193459612</v>
      </c>
      <c r="AI288" s="81">
        <v>3939781.501051235</v>
      </c>
      <c r="AJ288" s="81">
        <v>4204452.3985396894</v>
      </c>
      <c r="AK288" s="81">
        <v>0</v>
      </c>
      <c r="AL288" s="81">
        <v>0</v>
      </c>
      <c r="AM288" s="81">
        <v>263881.78065899923</v>
      </c>
      <c r="AN288" s="81">
        <v>0</v>
      </c>
      <c r="AO288" s="81">
        <v>0</v>
      </c>
      <c r="AP288" s="82"/>
      <c r="AQ288" s="81">
        <v>4</v>
      </c>
      <c r="AR288" s="81">
        <v>2</v>
      </c>
      <c r="AS288" s="81">
        <v>0</v>
      </c>
      <c r="AT288" s="81">
        <v>0</v>
      </c>
      <c r="AU288" s="81">
        <v>0</v>
      </c>
      <c r="AV288" s="81">
        <v>0</v>
      </c>
      <c r="AW288" s="81" t="s">
        <v>564</v>
      </c>
      <c r="AX288" s="82"/>
      <c r="AY288" s="81">
        <v>19.899999999999999</v>
      </c>
      <c r="AZ288" s="81">
        <v>2750</v>
      </c>
      <c r="BA288" s="81">
        <v>0</v>
      </c>
      <c r="BB288" s="81">
        <v>0</v>
      </c>
      <c r="BC288" s="81">
        <v>0</v>
      </c>
      <c r="BD288" s="81">
        <v>0</v>
      </c>
      <c r="BE288" s="81" t="s">
        <v>564</v>
      </c>
      <c r="BF288" s="82"/>
      <c r="BG288" s="81">
        <v>0</v>
      </c>
      <c r="BH288" s="81">
        <v>0</v>
      </c>
      <c r="BI288" s="81">
        <v>0</v>
      </c>
      <c r="BJ288" s="81">
        <v>0</v>
      </c>
      <c r="BK288" s="81">
        <v>0</v>
      </c>
      <c r="BL288" s="81">
        <v>0</v>
      </c>
      <c r="BM288" s="82"/>
      <c r="BN288" s="81">
        <v>0</v>
      </c>
      <c r="BO288" s="81">
        <v>0</v>
      </c>
      <c r="BP288" s="81">
        <v>0</v>
      </c>
      <c r="BQ288" s="81">
        <v>0</v>
      </c>
      <c r="BR288" s="81">
        <v>0</v>
      </c>
      <c r="BS288" s="81">
        <v>0</v>
      </c>
      <c r="BT288"/>
      <c r="BU288" s="80">
        <v>0</v>
      </c>
      <c r="BV288" s="80">
        <v>0</v>
      </c>
      <c r="BW288" s="80">
        <v>0</v>
      </c>
      <c r="BX288" s="80">
        <v>0</v>
      </c>
      <c r="BY288" s="80">
        <v>0</v>
      </c>
      <c r="BZ288" s="80">
        <v>0</v>
      </c>
      <c r="CA288" s="80">
        <v>0</v>
      </c>
      <c r="CB288" s="80">
        <v>0</v>
      </c>
      <c r="CC288" s="80">
        <v>0</v>
      </c>
    </row>
    <row r="289" spans="1:81">
      <c r="A289" s="80" t="s">
        <v>2113</v>
      </c>
      <c r="B289" s="80">
        <v>185</v>
      </c>
      <c r="C289" s="80">
        <v>15</v>
      </c>
      <c r="D289" s="80">
        <v>11</v>
      </c>
      <c r="E289" s="80">
        <v>2018</v>
      </c>
      <c r="F289" s="80" t="s">
        <v>93</v>
      </c>
      <c r="G289" s="80" t="s">
        <v>2098</v>
      </c>
      <c r="H289" s="80" t="s">
        <v>2099</v>
      </c>
      <c r="I289" s="177"/>
      <c r="J289" s="81">
        <v>0</v>
      </c>
      <c r="K289" s="81">
        <v>0.43187379632821266</v>
      </c>
      <c r="L289" s="81">
        <v>0.34788112397847465</v>
      </c>
      <c r="M289" s="81">
        <v>2.4088616916893089</v>
      </c>
      <c r="N289" s="81">
        <v>3.0418903267559014</v>
      </c>
      <c r="O289" s="81">
        <v>2.0940735658092779</v>
      </c>
      <c r="P289" s="81">
        <v>3.8669271012374451</v>
      </c>
      <c r="Q289" s="81">
        <v>0.11737895359148871</v>
      </c>
      <c r="R289" s="81">
        <v>0</v>
      </c>
      <c r="S289" s="81">
        <v>0</v>
      </c>
      <c r="T289" s="82"/>
      <c r="U289" s="81">
        <v>0</v>
      </c>
      <c r="V289" s="81">
        <v>214</v>
      </c>
      <c r="W289" s="81">
        <v>16</v>
      </c>
      <c r="X289" s="81">
        <v>637</v>
      </c>
      <c r="Y289" s="81">
        <v>960</v>
      </c>
      <c r="Z289" s="81">
        <v>1276</v>
      </c>
      <c r="AA289" s="81">
        <v>809</v>
      </c>
      <c r="AB289" s="81">
        <v>1852</v>
      </c>
      <c r="AC289" s="81">
        <v>0</v>
      </c>
      <c r="AD289" s="81">
        <v>0</v>
      </c>
      <c r="AE289" s="82"/>
      <c r="AF289" s="81">
        <v>0</v>
      </c>
      <c r="AG289" s="81">
        <v>307172.89845589909</v>
      </c>
      <c r="AH289" s="81">
        <v>78190.004575348372</v>
      </c>
      <c r="AI289" s="81">
        <v>3776247.2564352811</v>
      </c>
      <c r="AJ289" s="81">
        <v>4300830.3350677108</v>
      </c>
      <c r="AK289" s="81">
        <v>0</v>
      </c>
      <c r="AL289" s="81">
        <v>0</v>
      </c>
      <c r="AM289" s="81">
        <v>254929.85703797371</v>
      </c>
      <c r="AN289" s="81">
        <v>0</v>
      </c>
      <c r="AO289" s="81">
        <v>0</v>
      </c>
      <c r="AP289" s="82"/>
      <c r="AQ289" s="81">
        <v>5</v>
      </c>
      <c r="AR289" s="81">
        <v>2</v>
      </c>
      <c r="AS289" s="81">
        <v>0</v>
      </c>
      <c r="AT289" s="81">
        <v>0</v>
      </c>
      <c r="AU289" s="81">
        <v>0</v>
      </c>
      <c r="AV289" s="81">
        <v>0</v>
      </c>
      <c r="AW289" s="81" t="s">
        <v>564</v>
      </c>
      <c r="AX289" s="82"/>
      <c r="AY289" s="81">
        <v>25</v>
      </c>
      <c r="AZ289" s="81">
        <v>2750</v>
      </c>
      <c r="BA289" s="81">
        <v>0</v>
      </c>
      <c r="BB289" s="81">
        <v>0</v>
      </c>
      <c r="BC289" s="81">
        <v>0</v>
      </c>
      <c r="BD289" s="81">
        <v>0</v>
      </c>
      <c r="BE289" s="81" t="s">
        <v>564</v>
      </c>
      <c r="BF289" s="82"/>
      <c r="BG289" s="81">
        <v>0</v>
      </c>
      <c r="BH289" s="81">
        <v>0</v>
      </c>
      <c r="BI289" s="81">
        <v>0</v>
      </c>
      <c r="BJ289" s="81">
        <v>0</v>
      </c>
      <c r="BK289" s="81">
        <v>0</v>
      </c>
      <c r="BL289" s="81">
        <v>0</v>
      </c>
      <c r="BM289" s="82"/>
      <c r="BN289" s="81">
        <v>0</v>
      </c>
      <c r="BO289" s="81">
        <v>0</v>
      </c>
      <c r="BP289" s="81">
        <v>0</v>
      </c>
      <c r="BQ289" s="81">
        <v>0</v>
      </c>
      <c r="BR289" s="81">
        <v>0</v>
      </c>
      <c r="BS289" s="81">
        <v>0</v>
      </c>
      <c r="BT289"/>
      <c r="BU289" s="80">
        <v>0</v>
      </c>
      <c r="BV289" s="80">
        <v>0</v>
      </c>
      <c r="BW289" s="80">
        <v>0</v>
      </c>
      <c r="BX289" s="80">
        <v>0</v>
      </c>
      <c r="BY289" s="80">
        <v>0</v>
      </c>
      <c r="BZ289" s="80">
        <v>0</v>
      </c>
      <c r="CA289" s="80">
        <v>0</v>
      </c>
      <c r="CB289" s="80">
        <v>0</v>
      </c>
      <c r="CC289" s="80">
        <v>0</v>
      </c>
    </row>
    <row r="290" spans="1:81">
      <c r="A290" s="80" t="s">
        <v>2114</v>
      </c>
      <c r="B290" s="80">
        <v>186</v>
      </c>
      <c r="C290" s="80">
        <v>16</v>
      </c>
      <c r="D290" s="80">
        <v>11</v>
      </c>
      <c r="E290" s="80">
        <v>2019</v>
      </c>
      <c r="F290" s="80" t="s">
        <v>73</v>
      </c>
      <c r="G290" s="80" t="s">
        <v>2098</v>
      </c>
      <c r="H290" s="80" t="s">
        <v>2099</v>
      </c>
      <c r="I290" s="177"/>
      <c r="J290" s="81">
        <v>0</v>
      </c>
      <c r="K290" s="81">
        <v>0.39564873900809411</v>
      </c>
      <c r="L290" s="81">
        <v>0.35066387894071577</v>
      </c>
      <c r="M290" s="81">
        <v>2.2770679824840094</v>
      </c>
      <c r="N290" s="81">
        <v>2.6600820743367897</v>
      </c>
      <c r="O290" s="81">
        <v>1.9901974877652377</v>
      </c>
      <c r="P290" s="81">
        <v>3.7516092721680883</v>
      </c>
      <c r="Q290" s="81">
        <v>0.11101411306750417</v>
      </c>
      <c r="R290" s="81">
        <v>0</v>
      </c>
      <c r="S290" s="81">
        <v>0</v>
      </c>
      <c r="T290" s="82"/>
      <c r="U290" s="81">
        <v>0</v>
      </c>
      <c r="V290" s="81">
        <v>214</v>
      </c>
      <c r="W290" s="81">
        <v>16</v>
      </c>
      <c r="X290" s="81">
        <v>637</v>
      </c>
      <c r="Y290" s="81">
        <v>959</v>
      </c>
      <c r="Z290" s="81">
        <v>1246</v>
      </c>
      <c r="AA290" s="81">
        <v>779</v>
      </c>
      <c r="AB290" s="81">
        <v>1799</v>
      </c>
      <c r="AC290" s="81">
        <v>0</v>
      </c>
      <c r="AD290" s="81">
        <v>0</v>
      </c>
      <c r="AE290" s="82"/>
      <c r="AF290" s="81">
        <v>0</v>
      </c>
      <c r="AG290" s="81">
        <v>297007.09293241589</v>
      </c>
      <c r="AH290" s="81">
        <v>82583.720756433031</v>
      </c>
      <c r="AI290" s="81">
        <v>3706584.6463399031</v>
      </c>
      <c r="AJ290" s="81">
        <v>3755856.8186751306</v>
      </c>
      <c r="AK290" s="81">
        <v>0</v>
      </c>
      <c r="AL290" s="81">
        <v>0</v>
      </c>
      <c r="AM290" s="81">
        <v>245010.25713525081</v>
      </c>
      <c r="AN290" s="81">
        <v>0</v>
      </c>
      <c r="AO290" s="81">
        <v>0</v>
      </c>
      <c r="AP290" s="82"/>
      <c r="AQ290" s="81">
        <v>5</v>
      </c>
      <c r="AR290" s="81">
        <v>2</v>
      </c>
      <c r="AS290" s="81">
        <v>0</v>
      </c>
      <c r="AT290" s="81">
        <v>0</v>
      </c>
      <c r="AU290" s="81">
        <v>0</v>
      </c>
      <c r="AV290" s="81">
        <v>0</v>
      </c>
      <c r="AW290" s="81" t="s">
        <v>564</v>
      </c>
      <c r="AX290" s="82"/>
      <c r="AY290" s="81">
        <v>25</v>
      </c>
      <c r="AZ290" s="81">
        <v>2750</v>
      </c>
      <c r="BA290" s="81">
        <v>0</v>
      </c>
      <c r="BB290" s="81">
        <v>0</v>
      </c>
      <c r="BC290" s="81">
        <v>0</v>
      </c>
      <c r="BD290" s="81">
        <v>0</v>
      </c>
      <c r="BE290" s="81" t="s">
        <v>564</v>
      </c>
      <c r="BF290" s="82"/>
      <c r="BG290" s="81">
        <v>0</v>
      </c>
      <c r="BH290" s="81">
        <v>0</v>
      </c>
      <c r="BI290" s="81">
        <v>0</v>
      </c>
      <c r="BJ290" s="81">
        <v>0</v>
      </c>
      <c r="BK290" s="81">
        <v>0</v>
      </c>
      <c r="BL290" s="81">
        <v>0</v>
      </c>
      <c r="BM290" s="82"/>
      <c r="BN290" s="81">
        <v>0</v>
      </c>
      <c r="BO290" s="81">
        <v>0</v>
      </c>
      <c r="BP290" s="81">
        <v>0</v>
      </c>
      <c r="BQ290" s="81">
        <v>0</v>
      </c>
      <c r="BR290" s="81">
        <v>0</v>
      </c>
      <c r="BS290" s="81">
        <v>0</v>
      </c>
      <c r="BT290"/>
      <c r="BU290" s="80">
        <v>0</v>
      </c>
      <c r="BV290" s="80">
        <v>0</v>
      </c>
      <c r="BW290" s="80">
        <v>0</v>
      </c>
      <c r="BX290" s="80">
        <v>0</v>
      </c>
      <c r="BY290" s="80">
        <v>0</v>
      </c>
      <c r="BZ290" s="80">
        <v>0</v>
      </c>
      <c r="CA290" s="80">
        <v>0</v>
      </c>
      <c r="CB290" s="80">
        <v>0</v>
      </c>
      <c r="CC290" s="80">
        <v>0</v>
      </c>
    </row>
    <row r="291" spans="1:81">
      <c r="A291" s="80" t="s">
        <v>2115</v>
      </c>
      <c r="B291" s="80">
        <v>187</v>
      </c>
      <c r="C291" s="80">
        <v>17</v>
      </c>
      <c r="D291" s="80">
        <v>11</v>
      </c>
      <c r="E291" s="80">
        <v>2020</v>
      </c>
      <c r="F291" s="80" t="s">
        <v>218</v>
      </c>
      <c r="G291" s="80" t="s">
        <v>2098</v>
      </c>
      <c r="H291" s="80" t="s">
        <v>2099</v>
      </c>
      <c r="I291" s="177"/>
      <c r="J291" s="81">
        <v>0</v>
      </c>
      <c r="K291" s="81">
        <v>0.30638208343991397</v>
      </c>
      <c r="L291" s="81">
        <v>0.66100100139725704</v>
      </c>
      <c r="M291" s="81">
        <v>1.8478444753405099</v>
      </c>
      <c r="N291" s="81">
        <v>2.4550991555602368</v>
      </c>
      <c r="O291" s="81">
        <v>1.700312164943478</v>
      </c>
      <c r="P291" s="81">
        <v>3.4574171012609001</v>
      </c>
      <c r="Q291" s="81">
        <v>0.10230110177556362</v>
      </c>
      <c r="R291" s="81">
        <v>0</v>
      </c>
      <c r="S291" s="81">
        <v>0</v>
      </c>
      <c r="T291" s="82"/>
      <c r="U291" s="81">
        <v>0</v>
      </c>
      <c r="V291" s="81">
        <v>143</v>
      </c>
      <c r="W291" s="81">
        <v>37</v>
      </c>
      <c r="X291" s="81">
        <v>541</v>
      </c>
      <c r="Y291" s="81">
        <v>939</v>
      </c>
      <c r="Z291" s="81">
        <v>1215</v>
      </c>
      <c r="AA291" s="81">
        <v>780</v>
      </c>
      <c r="AB291" s="81">
        <v>1735</v>
      </c>
      <c r="AC291" s="81">
        <v>0</v>
      </c>
      <c r="AD291" s="81">
        <v>0</v>
      </c>
      <c r="AE291" s="82"/>
      <c r="AF291" s="81">
        <v>0</v>
      </c>
      <c r="AG291" s="81">
        <v>216382.34650485968</v>
      </c>
      <c r="AH291" s="81">
        <v>166183.74914321752</v>
      </c>
      <c r="AI291" s="81">
        <v>3061147.6342588123</v>
      </c>
      <c r="AJ291" s="81">
        <v>3631077.0052950429</v>
      </c>
      <c r="AK291" s="81"/>
      <c r="AL291" s="81"/>
      <c r="AM291" s="81">
        <v>226436.77625204567</v>
      </c>
      <c r="AN291" s="81"/>
      <c r="AO291" s="81"/>
      <c r="AP291" s="82"/>
      <c r="AQ291" s="81">
        <v>6</v>
      </c>
      <c r="AR291" s="81">
        <v>3</v>
      </c>
      <c r="AS291" s="81">
        <v>0</v>
      </c>
      <c r="AT291" s="81">
        <v>0</v>
      </c>
      <c r="AU291" s="81">
        <v>0</v>
      </c>
      <c r="AV291" s="81">
        <v>0</v>
      </c>
      <c r="AW291" s="81">
        <v>0</v>
      </c>
      <c r="AX291" s="82"/>
      <c r="AY291" s="81">
        <v>29</v>
      </c>
      <c r="AZ291" s="81">
        <v>17750</v>
      </c>
      <c r="BA291" s="81">
        <v>0</v>
      </c>
      <c r="BB291" s="81">
        <v>0</v>
      </c>
      <c r="BC291" s="81">
        <v>0</v>
      </c>
      <c r="BD291" s="81">
        <v>0</v>
      </c>
      <c r="BE291" s="81">
        <v>0</v>
      </c>
      <c r="BF291" s="82"/>
      <c r="BG291" s="81">
        <v>0</v>
      </c>
      <c r="BH291" s="81">
        <v>0</v>
      </c>
      <c r="BI291" s="81">
        <v>0</v>
      </c>
      <c r="BJ291" s="81">
        <v>0</v>
      </c>
      <c r="BK291" s="81">
        <v>0</v>
      </c>
      <c r="BL291" s="81">
        <v>0</v>
      </c>
      <c r="BM291" s="82"/>
      <c r="BN291" s="81">
        <v>0</v>
      </c>
      <c r="BO291" s="81">
        <v>0</v>
      </c>
      <c r="BP291" s="81">
        <v>0</v>
      </c>
      <c r="BQ291" s="81">
        <v>0</v>
      </c>
      <c r="BR291" s="81">
        <v>0</v>
      </c>
      <c r="BS291" s="81">
        <v>0</v>
      </c>
      <c r="BT291"/>
      <c r="BU291" s="80">
        <v>0</v>
      </c>
      <c r="BV291" s="80">
        <v>0</v>
      </c>
      <c r="BW291" s="80">
        <v>0</v>
      </c>
      <c r="BX291" s="80">
        <v>0</v>
      </c>
      <c r="BY291" s="80">
        <v>0</v>
      </c>
      <c r="BZ291" s="80">
        <v>0</v>
      </c>
      <c r="CA291" s="80">
        <v>0</v>
      </c>
      <c r="CB291" s="80">
        <v>0</v>
      </c>
      <c r="CC291" s="80">
        <v>0</v>
      </c>
    </row>
    <row r="292" spans="1:81">
      <c r="A292" s="80" t="s">
        <v>2116</v>
      </c>
      <c r="B292" s="80">
        <v>187</v>
      </c>
      <c r="C292" s="80">
        <v>18</v>
      </c>
      <c r="D292" s="80">
        <v>11</v>
      </c>
      <c r="E292" s="80">
        <v>2021</v>
      </c>
      <c r="F292" s="80" t="s">
        <v>75</v>
      </c>
      <c r="G292" s="174" t="s">
        <v>2098</v>
      </c>
      <c r="H292" s="80" t="s">
        <v>2099</v>
      </c>
      <c r="I292" s="177"/>
      <c r="J292" s="81">
        <v>5.0245074488543637E-2</v>
      </c>
      <c r="K292" s="81">
        <v>0.33628958550595855</v>
      </c>
      <c r="L292" s="81">
        <v>0.64739281263627768</v>
      </c>
      <c r="M292" s="81">
        <v>2.0454081987975479</v>
      </c>
      <c r="N292" s="81">
        <v>2.5377654127340734</v>
      </c>
      <c r="O292" s="81">
        <v>1.61731581752138</v>
      </c>
      <c r="P292" s="81">
        <v>3.4907841882475124</v>
      </c>
      <c r="Q292" s="81">
        <v>0.1013806499835552</v>
      </c>
      <c r="R292" s="81">
        <v>0</v>
      </c>
      <c r="S292" s="81">
        <v>0</v>
      </c>
      <c r="T292" s="82"/>
      <c r="U292" s="81">
        <v>10262</v>
      </c>
      <c r="V292" s="81">
        <v>143</v>
      </c>
      <c r="W292" s="81">
        <v>37</v>
      </c>
      <c r="X292" s="81">
        <v>541</v>
      </c>
      <c r="Y292" s="81">
        <v>923</v>
      </c>
      <c r="Z292" s="81">
        <v>1190</v>
      </c>
      <c r="AA292" s="81">
        <v>768</v>
      </c>
      <c r="AB292" s="81">
        <v>1699</v>
      </c>
      <c r="AC292" s="81">
        <v>0</v>
      </c>
      <c r="AD292" s="81">
        <v>0</v>
      </c>
      <c r="AE292" s="82"/>
      <c r="AF292" s="81">
        <v>73928.934377104684</v>
      </c>
      <c r="AG292" s="81">
        <v>233843.28547868412</v>
      </c>
      <c r="AH292" s="81">
        <v>155340.69891734951</v>
      </c>
      <c r="AI292" s="81">
        <v>3350991.5866062003</v>
      </c>
      <c r="AJ292" s="81">
        <v>3678108.1671806239</v>
      </c>
      <c r="AK292" s="81">
        <v>0</v>
      </c>
      <c r="AL292" s="81">
        <v>0</v>
      </c>
      <c r="AM292" s="81">
        <v>223017.34538545719</v>
      </c>
      <c r="AN292" s="81">
        <v>0</v>
      </c>
      <c r="AO292" s="81">
        <v>0</v>
      </c>
      <c r="AP292" s="82"/>
      <c r="AQ292" s="81">
        <v>6</v>
      </c>
      <c r="AR292" s="81">
        <v>3</v>
      </c>
      <c r="AS292" s="81">
        <v>0</v>
      </c>
      <c r="AT292" s="81">
        <v>0</v>
      </c>
      <c r="AU292" s="81">
        <v>0</v>
      </c>
      <c r="AV292" s="81">
        <v>0</v>
      </c>
      <c r="AW292" s="81"/>
      <c r="AX292" s="82"/>
      <c r="AY292" s="81">
        <v>29</v>
      </c>
      <c r="AZ292" s="81">
        <v>17750</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2117</v>
      </c>
      <c r="B293" s="80">
        <v>187</v>
      </c>
      <c r="C293" s="80">
        <v>19</v>
      </c>
      <c r="D293" s="80">
        <v>11</v>
      </c>
      <c r="E293" s="80">
        <v>2022</v>
      </c>
      <c r="F293" s="80" t="s">
        <v>568</v>
      </c>
      <c r="G293" s="174" t="s">
        <v>2098</v>
      </c>
      <c r="H293" s="80" t="s">
        <v>2099</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6</v>
      </c>
      <c r="AR293" s="81">
        <v>3</v>
      </c>
      <c r="AS293" s="81">
        <v>0</v>
      </c>
      <c r="AT293" s="81">
        <v>0</v>
      </c>
      <c r="AU293" s="81">
        <v>0</v>
      </c>
      <c r="AV293" s="81">
        <v>0</v>
      </c>
      <c r="AW293" s="81"/>
      <c r="AX293" s="82"/>
      <c r="AY293" s="81">
        <v>29</v>
      </c>
      <c r="AZ293" s="81">
        <v>17750</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2118</v>
      </c>
      <c r="B294" s="80">
        <v>222</v>
      </c>
      <c r="C294" s="80">
        <v>1</v>
      </c>
      <c r="D294" s="80">
        <v>14</v>
      </c>
      <c r="E294" s="80">
        <v>1990</v>
      </c>
      <c r="F294" s="80" t="s">
        <v>562</v>
      </c>
      <c r="G294" s="80" t="s">
        <v>2119</v>
      </c>
      <c r="H294" s="80" t="s">
        <v>2120</v>
      </c>
      <c r="I294" s="177"/>
      <c r="J294" s="81">
        <v>0.44275179594511221</v>
      </c>
      <c r="K294" s="81">
        <v>0.27948888861943677</v>
      </c>
      <c r="L294" s="81">
        <v>0</v>
      </c>
      <c r="M294" s="81">
        <v>1.947815805606167</v>
      </c>
      <c r="N294" s="81">
        <v>3.3255011117528408</v>
      </c>
      <c r="O294" s="81">
        <v>4.09178738559274</v>
      </c>
      <c r="P294" s="81">
        <v>5.4116143604222033</v>
      </c>
      <c r="Q294" s="81">
        <v>0.22929672877365281</v>
      </c>
      <c r="R294" s="81">
        <v>0</v>
      </c>
      <c r="S294" s="81">
        <v>0.28748688554040364</v>
      </c>
      <c r="T294" s="82"/>
      <c r="U294" s="81">
        <v>124349</v>
      </c>
      <c r="V294" s="81">
        <v>118</v>
      </c>
      <c r="W294" s="81">
        <v>0</v>
      </c>
      <c r="X294" s="81">
        <v>744</v>
      </c>
      <c r="Y294" s="81">
        <v>1215</v>
      </c>
      <c r="Z294" s="81">
        <v>1683</v>
      </c>
      <c r="AA294" s="81">
        <v>1314</v>
      </c>
      <c r="AB294" s="81">
        <v>3723</v>
      </c>
      <c r="AC294" s="81">
        <v>0</v>
      </c>
      <c r="AD294" s="81">
        <v>0.28748688554040364</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2121</v>
      </c>
      <c r="B295" s="80">
        <v>223</v>
      </c>
      <c r="C295" s="80">
        <v>2</v>
      </c>
      <c r="D295" s="80">
        <v>14</v>
      </c>
      <c r="E295" s="80">
        <v>2005</v>
      </c>
      <c r="F295" s="80" t="s">
        <v>565</v>
      </c>
      <c r="G295" s="80" t="s">
        <v>2119</v>
      </c>
      <c r="H295" s="80" t="s">
        <v>2120</v>
      </c>
      <c r="I295" s="177"/>
      <c r="J295" s="81">
        <v>1.4645645098588271</v>
      </c>
      <c r="K295" s="81">
        <v>0.33419534376506882</v>
      </c>
      <c r="L295" s="81">
        <v>2.7141560506167552</v>
      </c>
      <c r="M295" s="81">
        <v>1.9323892683113089</v>
      </c>
      <c r="N295" s="81">
        <v>3.44612078373375</v>
      </c>
      <c r="O295" s="81">
        <v>3.4120080297706821</v>
      </c>
      <c r="P295" s="81">
        <v>5.2599820294037949</v>
      </c>
      <c r="Q295" s="81">
        <v>0.16708238100615172</v>
      </c>
      <c r="R295" s="81">
        <v>0</v>
      </c>
      <c r="S295" s="81">
        <v>0.27402065112654445</v>
      </c>
      <c r="T295" s="82"/>
      <c r="U295" s="81">
        <v>264632</v>
      </c>
      <c r="V295" s="81">
        <v>166</v>
      </c>
      <c r="W295" s="81">
        <v>35</v>
      </c>
      <c r="X295" s="81">
        <v>401</v>
      </c>
      <c r="Y295" s="81">
        <v>1157</v>
      </c>
      <c r="Z295" s="81">
        <v>1624</v>
      </c>
      <c r="AA295" s="81">
        <v>1046</v>
      </c>
      <c r="AB295" s="81">
        <v>2836</v>
      </c>
      <c r="AC295" s="81">
        <v>0</v>
      </c>
      <c r="AD295" s="81">
        <v>0.27402065112654445</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2122</v>
      </c>
      <c r="B296" s="80">
        <v>224</v>
      </c>
      <c r="C296" s="80">
        <v>3</v>
      </c>
      <c r="D296" s="80">
        <v>14</v>
      </c>
      <c r="E296" s="80">
        <v>2006</v>
      </c>
      <c r="F296" s="80" t="s">
        <v>566</v>
      </c>
      <c r="G296" s="80" t="s">
        <v>2119</v>
      </c>
      <c r="H296" s="80" t="s">
        <v>2120</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2123</v>
      </c>
      <c r="B297" s="80">
        <v>225</v>
      </c>
      <c r="C297" s="80">
        <v>4</v>
      </c>
      <c r="D297" s="80">
        <v>14</v>
      </c>
      <c r="E297" s="80">
        <v>2007</v>
      </c>
      <c r="F297" s="80" t="s">
        <v>567</v>
      </c>
      <c r="G297" s="80" t="s">
        <v>2119</v>
      </c>
      <c r="H297" s="80" t="s">
        <v>2120</v>
      </c>
      <c r="I297" s="177"/>
      <c r="J297" s="81">
        <v>0.97087765325722553</v>
      </c>
      <c r="K297" s="81">
        <v>0.28032951667305539</v>
      </c>
      <c r="L297" s="81">
        <v>2.5253375722815501</v>
      </c>
      <c r="M297" s="81">
        <v>2.2169148274675528</v>
      </c>
      <c r="N297" s="81">
        <v>3.1801446077702495</v>
      </c>
      <c r="O297" s="81">
        <v>3.110402431174065</v>
      </c>
      <c r="P297" s="81">
        <v>4.9124543567930488</v>
      </c>
      <c r="Q297" s="81">
        <v>0.16440651107124224</v>
      </c>
      <c r="R297" s="81">
        <v>0</v>
      </c>
      <c r="S297" s="81">
        <v>0.32556448661729293</v>
      </c>
      <c r="T297" s="82"/>
      <c r="U297" s="81">
        <v>252174</v>
      </c>
      <c r="V297" s="81">
        <v>142</v>
      </c>
      <c r="W297" s="81">
        <v>32</v>
      </c>
      <c r="X297" s="81">
        <v>551</v>
      </c>
      <c r="Y297" s="81">
        <v>1108</v>
      </c>
      <c r="Z297" s="81">
        <v>1539</v>
      </c>
      <c r="AA297" s="81">
        <v>962</v>
      </c>
      <c r="AB297" s="81">
        <v>2643</v>
      </c>
      <c r="AC297" s="81">
        <v>0</v>
      </c>
      <c r="AD297" s="81">
        <v>0.32556448661729293</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2124</v>
      </c>
      <c r="B298" s="80">
        <v>226</v>
      </c>
      <c r="C298" s="80">
        <v>5</v>
      </c>
      <c r="D298" s="80">
        <v>14</v>
      </c>
      <c r="E298" s="80">
        <v>2008</v>
      </c>
      <c r="F298" s="80" t="s">
        <v>84</v>
      </c>
      <c r="G298" s="80" t="s">
        <v>2119</v>
      </c>
      <c r="H298" s="80" t="s">
        <v>2120</v>
      </c>
      <c r="I298" s="177"/>
      <c r="J298" s="81">
        <v>1.1941066080383822</v>
      </c>
      <c r="K298" s="81">
        <v>0.20693730441433716</v>
      </c>
      <c r="L298" s="81">
        <v>2.2354563056007257</v>
      </c>
      <c r="M298" s="81">
        <v>2.4257191503477995</v>
      </c>
      <c r="N298" s="81">
        <v>3.3252427029778042</v>
      </c>
      <c r="O298" s="81">
        <v>2.8877830540875258</v>
      </c>
      <c r="P298" s="81">
        <v>4.4681972534375571</v>
      </c>
      <c r="Q298" s="81">
        <v>0.15679152190395185</v>
      </c>
      <c r="R298" s="81">
        <v>0</v>
      </c>
      <c r="S298" s="81">
        <v>0.28492168903846465</v>
      </c>
      <c r="T298" s="82"/>
      <c r="U298" s="81">
        <v>333924</v>
      </c>
      <c r="V298" s="81">
        <v>142</v>
      </c>
      <c r="W298" s="81">
        <v>32</v>
      </c>
      <c r="X298" s="81">
        <v>551</v>
      </c>
      <c r="Y298" s="81">
        <v>1110</v>
      </c>
      <c r="Z298" s="81">
        <v>1479</v>
      </c>
      <c r="AA298" s="81">
        <v>876</v>
      </c>
      <c r="AB298" s="81">
        <v>2562</v>
      </c>
      <c r="AC298" s="81">
        <v>0</v>
      </c>
      <c r="AD298" s="81">
        <v>0.28492168903846465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2125</v>
      </c>
      <c r="B299" s="80">
        <v>227</v>
      </c>
      <c r="C299" s="80">
        <v>6</v>
      </c>
      <c r="D299" s="80">
        <v>14</v>
      </c>
      <c r="E299" s="80">
        <v>2009</v>
      </c>
      <c r="F299" s="80" t="s">
        <v>85</v>
      </c>
      <c r="G299" s="80" t="s">
        <v>2119</v>
      </c>
      <c r="H299" s="80" t="s">
        <v>2120</v>
      </c>
      <c r="I299" s="177"/>
      <c r="J299" s="81">
        <v>0.80339900955856047</v>
      </c>
      <c r="K299" s="81">
        <v>0.15788871499152698</v>
      </c>
      <c r="L299" s="81">
        <v>0.30398803609264857</v>
      </c>
      <c r="M299" s="81">
        <v>2.2016885396290453</v>
      </c>
      <c r="N299" s="81">
        <v>2.9599001384739836</v>
      </c>
      <c r="O299" s="81">
        <v>2.8801773576557808</v>
      </c>
      <c r="P299" s="81">
        <v>4.1933776053518521</v>
      </c>
      <c r="Q299" s="81">
        <v>0.14323872078507779</v>
      </c>
      <c r="R299" s="81">
        <v>0</v>
      </c>
      <c r="S299" s="81">
        <v>0.30865235935066593</v>
      </c>
      <c r="T299" s="82"/>
      <c r="U299" s="81">
        <v>220893</v>
      </c>
      <c r="V299" s="81">
        <v>113</v>
      </c>
      <c r="W299" s="81">
        <v>7</v>
      </c>
      <c r="X299" s="81">
        <v>603</v>
      </c>
      <c r="Y299" s="81">
        <v>1085</v>
      </c>
      <c r="Z299" s="81">
        <v>1456</v>
      </c>
      <c r="AA299" s="81">
        <v>844</v>
      </c>
      <c r="AB299" s="81">
        <v>2457</v>
      </c>
      <c r="AC299" s="81">
        <v>0</v>
      </c>
      <c r="AD299" s="81">
        <v>0.30865235935066593</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0</v>
      </c>
      <c r="BJ299" s="81">
        <v>0</v>
      </c>
      <c r="BK299" s="81">
        <v>0</v>
      </c>
      <c r="BL299" s="81">
        <v>0</v>
      </c>
      <c r="BM299" s="82"/>
      <c r="BN299" s="81">
        <v>0</v>
      </c>
      <c r="BO299" s="81">
        <v>0</v>
      </c>
      <c r="BP299" s="81">
        <v>0</v>
      </c>
      <c r="BQ299" s="81">
        <v>0</v>
      </c>
      <c r="BR299" s="81">
        <v>0</v>
      </c>
      <c r="BS299" s="81">
        <v>0</v>
      </c>
      <c r="BT299"/>
      <c r="BU299" s="80"/>
      <c r="BV299" s="80"/>
      <c r="BW299" s="80"/>
      <c r="BX299" s="80"/>
      <c r="BY299" s="80"/>
      <c r="BZ299" s="80"/>
      <c r="CA299" s="80"/>
      <c r="CB299" s="80"/>
      <c r="CC299" s="80"/>
    </row>
    <row r="300" spans="1:81">
      <c r="A300" s="80" t="s">
        <v>2126</v>
      </c>
      <c r="B300" s="80">
        <v>228</v>
      </c>
      <c r="C300" s="80">
        <v>7</v>
      </c>
      <c r="D300" s="80">
        <v>14</v>
      </c>
      <c r="E300" s="80">
        <v>2010</v>
      </c>
      <c r="F300" s="80" t="s">
        <v>86</v>
      </c>
      <c r="G300" s="80" t="s">
        <v>2119</v>
      </c>
      <c r="H300" s="80" t="s">
        <v>2120</v>
      </c>
      <c r="I300" s="177"/>
      <c r="J300" s="81">
        <v>0.93054372545071784</v>
      </c>
      <c r="K300" s="81">
        <v>0.1762759540891306</v>
      </c>
      <c r="L300" s="81">
        <v>0.29353959016498976</v>
      </c>
      <c r="M300" s="81">
        <v>2.3868351655537023</v>
      </c>
      <c r="N300" s="81">
        <v>2.8495118857166526</v>
      </c>
      <c r="O300" s="81">
        <v>2.7841578948870018</v>
      </c>
      <c r="P300" s="81">
        <v>4.173391158367699</v>
      </c>
      <c r="Q300" s="81">
        <v>0.1430378341877625</v>
      </c>
      <c r="R300" s="81">
        <v>0</v>
      </c>
      <c r="S300" s="81">
        <v>0.22755169846809345</v>
      </c>
      <c r="T300" s="82"/>
      <c r="U300" s="81">
        <v>240338</v>
      </c>
      <c r="V300" s="81">
        <v>113</v>
      </c>
      <c r="W300" s="81">
        <v>7</v>
      </c>
      <c r="X300" s="81">
        <v>603</v>
      </c>
      <c r="Y300" s="81">
        <v>1062</v>
      </c>
      <c r="Z300" s="81">
        <v>1414</v>
      </c>
      <c r="AA300" s="81">
        <v>819</v>
      </c>
      <c r="AB300" s="81">
        <v>2351</v>
      </c>
      <c r="AC300" s="81">
        <v>0</v>
      </c>
      <c r="AD300" s="81">
        <v>0.22755169846809345</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0</v>
      </c>
      <c r="BJ300" s="81">
        <v>0</v>
      </c>
      <c r="BK300" s="81">
        <v>0</v>
      </c>
      <c r="BL300" s="81">
        <v>0</v>
      </c>
      <c r="BM300" s="82"/>
      <c r="BN300" s="81">
        <v>0</v>
      </c>
      <c r="BO300" s="81">
        <v>0</v>
      </c>
      <c r="BP300" s="81">
        <v>0</v>
      </c>
      <c r="BQ300" s="81">
        <v>0</v>
      </c>
      <c r="BR300" s="81">
        <v>0</v>
      </c>
      <c r="BS300" s="81">
        <v>0</v>
      </c>
      <c r="BT300"/>
      <c r="BU300" s="80">
        <v>0</v>
      </c>
      <c r="BV300" s="80">
        <v>0</v>
      </c>
      <c r="BW300" s="80">
        <v>0</v>
      </c>
      <c r="BX300" s="80">
        <v>0</v>
      </c>
      <c r="BY300" s="80">
        <v>0</v>
      </c>
      <c r="BZ300" s="80">
        <v>0</v>
      </c>
      <c r="CA300" s="80">
        <v>0</v>
      </c>
      <c r="CB300" s="80">
        <v>0</v>
      </c>
      <c r="CC300" s="80">
        <v>0</v>
      </c>
    </row>
    <row r="301" spans="1:81">
      <c r="A301" s="80" t="s">
        <v>2127</v>
      </c>
      <c r="B301" s="80">
        <v>229</v>
      </c>
      <c r="C301" s="80">
        <v>8</v>
      </c>
      <c r="D301" s="80">
        <v>14</v>
      </c>
      <c r="E301" s="80">
        <v>2011</v>
      </c>
      <c r="F301" s="80" t="s">
        <v>87</v>
      </c>
      <c r="G301" s="80" t="s">
        <v>2119</v>
      </c>
      <c r="H301" s="80" t="s">
        <v>2120</v>
      </c>
      <c r="I301" s="177"/>
      <c r="J301" s="81">
        <v>0.81646704264660197</v>
      </c>
      <c r="K301" s="81">
        <v>0.25195104335546192</v>
      </c>
      <c r="L301" s="81">
        <v>0.23613734737112199</v>
      </c>
      <c r="M301" s="81">
        <v>2.9207372128992541</v>
      </c>
      <c r="N301" s="81">
        <v>3.5346741906067325</v>
      </c>
      <c r="O301" s="81">
        <v>2.6960512569411756</v>
      </c>
      <c r="P301" s="81">
        <v>3.9488690718146233</v>
      </c>
      <c r="Q301" s="81">
        <v>0.15923459848461005</v>
      </c>
      <c r="R301" s="81">
        <v>0</v>
      </c>
      <c r="S301" s="81">
        <v>0.20650942281215473</v>
      </c>
      <c r="T301" s="82"/>
      <c r="U301" s="81">
        <v>170312</v>
      </c>
      <c r="V301" s="81">
        <v>113</v>
      </c>
      <c r="W301" s="81">
        <v>7</v>
      </c>
      <c r="X301" s="81">
        <v>603</v>
      </c>
      <c r="Y301" s="81">
        <v>1041</v>
      </c>
      <c r="Z301" s="81">
        <v>1399</v>
      </c>
      <c r="AA301" s="81">
        <v>798</v>
      </c>
      <c r="AB301" s="81">
        <v>2269</v>
      </c>
      <c r="AC301" s="81">
        <v>0</v>
      </c>
      <c r="AD301" s="81">
        <v>0.20650942281215473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0</v>
      </c>
      <c r="BJ301" s="81">
        <v>0</v>
      </c>
      <c r="BK301" s="81">
        <v>0</v>
      </c>
      <c r="BL301" s="81">
        <v>0</v>
      </c>
      <c r="BM301" s="82"/>
      <c r="BN301" s="81">
        <v>0</v>
      </c>
      <c r="BO301" s="81">
        <v>0</v>
      </c>
      <c r="BP301" s="81">
        <v>0</v>
      </c>
      <c r="BQ301" s="81">
        <v>0</v>
      </c>
      <c r="BR301" s="81">
        <v>0</v>
      </c>
      <c r="BS301" s="81">
        <v>0</v>
      </c>
      <c r="BT301"/>
      <c r="BU301" s="80">
        <v>0</v>
      </c>
      <c r="BV301" s="80">
        <v>0</v>
      </c>
      <c r="BW301" s="80">
        <v>0</v>
      </c>
      <c r="BX301" s="80">
        <v>0</v>
      </c>
      <c r="BY301" s="80">
        <v>0</v>
      </c>
      <c r="BZ301" s="80">
        <v>0</v>
      </c>
      <c r="CA301" s="80">
        <v>0</v>
      </c>
      <c r="CB301" s="80">
        <v>0</v>
      </c>
      <c r="CC301" s="80">
        <v>0</v>
      </c>
    </row>
    <row r="302" spans="1:81">
      <c r="A302" s="80" t="s">
        <v>2128</v>
      </c>
      <c r="B302" s="80">
        <v>230</v>
      </c>
      <c r="C302" s="80">
        <v>9</v>
      </c>
      <c r="D302" s="80">
        <v>14</v>
      </c>
      <c r="E302" s="80">
        <v>2012</v>
      </c>
      <c r="F302" s="80" t="s">
        <v>88</v>
      </c>
      <c r="G302" s="80" t="s">
        <v>2119</v>
      </c>
      <c r="H302" s="80" t="s">
        <v>2120</v>
      </c>
      <c r="I302" s="177"/>
      <c r="J302" s="81">
        <v>0.90559846342157291</v>
      </c>
      <c r="K302" s="81">
        <v>0.24510994051979942</v>
      </c>
      <c r="L302" s="81">
        <v>0.23300913977956589</v>
      </c>
      <c r="M302" s="81">
        <v>2.996035564184552</v>
      </c>
      <c r="N302" s="81">
        <v>3.9920931811503189</v>
      </c>
      <c r="O302" s="81">
        <v>2.6557158868199888</v>
      </c>
      <c r="P302" s="81">
        <v>3.8568745713189525</v>
      </c>
      <c r="Q302" s="81">
        <v>0.16850600854493841</v>
      </c>
      <c r="R302" s="81">
        <v>0</v>
      </c>
      <c r="S302" s="81">
        <v>0.24716682282595187</v>
      </c>
      <c r="T302" s="82"/>
      <c r="U302" s="81">
        <v>189188</v>
      </c>
      <c r="V302" s="81">
        <v>113</v>
      </c>
      <c r="W302" s="81">
        <v>7</v>
      </c>
      <c r="X302" s="81">
        <v>603</v>
      </c>
      <c r="Y302" s="81">
        <v>1037</v>
      </c>
      <c r="Z302" s="81">
        <v>1389</v>
      </c>
      <c r="AA302" s="81">
        <v>775</v>
      </c>
      <c r="AB302" s="81">
        <v>2210</v>
      </c>
      <c r="AC302" s="81">
        <v>0</v>
      </c>
      <c r="AD302" s="81">
        <v>0.24716682282595187</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0</v>
      </c>
      <c r="BJ302" s="81">
        <v>0</v>
      </c>
      <c r="BK302" s="81">
        <v>0</v>
      </c>
      <c r="BL302" s="81">
        <v>0</v>
      </c>
      <c r="BM302" s="82"/>
      <c r="BN302" s="81">
        <v>0</v>
      </c>
      <c r="BO302" s="81">
        <v>0</v>
      </c>
      <c r="BP302" s="81">
        <v>0</v>
      </c>
      <c r="BQ302" s="81">
        <v>0</v>
      </c>
      <c r="BR302" s="81">
        <v>0</v>
      </c>
      <c r="BS302" s="81">
        <v>0</v>
      </c>
      <c r="BT302"/>
      <c r="BU302" s="80">
        <v>0</v>
      </c>
      <c r="BV302" s="80">
        <v>0</v>
      </c>
      <c r="BW302" s="80">
        <v>0</v>
      </c>
      <c r="BX302" s="80">
        <v>0</v>
      </c>
      <c r="BY302" s="80">
        <v>0</v>
      </c>
      <c r="BZ302" s="80">
        <v>0</v>
      </c>
      <c r="CA302" s="80">
        <v>0</v>
      </c>
      <c r="CB302" s="80">
        <v>0</v>
      </c>
      <c r="CC302" s="80">
        <v>0</v>
      </c>
    </row>
    <row r="303" spans="1:81">
      <c r="A303" s="80" t="s">
        <v>2129</v>
      </c>
      <c r="B303" s="80">
        <v>231</v>
      </c>
      <c r="C303" s="80">
        <v>10</v>
      </c>
      <c r="D303" s="80">
        <v>14</v>
      </c>
      <c r="E303" s="80">
        <v>2013</v>
      </c>
      <c r="F303" s="80" t="s">
        <v>89</v>
      </c>
      <c r="G303" s="80" t="s">
        <v>2119</v>
      </c>
      <c r="H303" s="80" t="s">
        <v>2120</v>
      </c>
      <c r="I303" s="177"/>
      <c r="J303" s="81">
        <v>0.70576003275111809</v>
      </c>
      <c r="K303" s="81">
        <v>0.20223385673281494</v>
      </c>
      <c r="L303" s="81">
        <v>0.21452947652892404</v>
      </c>
      <c r="M303" s="81">
        <v>3.0709000636657411</v>
      </c>
      <c r="N303" s="81">
        <v>4.0565287579841378</v>
      </c>
      <c r="O303" s="81">
        <v>2.5001152037938588</v>
      </c>
      <c r="P303" s="81">
        <v>3.7415274039242932</v>
      </c>
      <c r="Q303" s="81">
        <v>0.16678000090007411</v>
      </c>
      <c r="R303" s="81">
        <v>0</v>
      </c>
      <c r="S303" s="81">
        <v>0.34742670783172647</v>
      </c>
      <c r="T303" s="82"/>
      <c r="U303" s="81">
        <v>146696</v>
      </c>
      <c r="V303" s="81">
        <v>113</v>
      </c>
      <c r="W303" s="81">
        <v>7</v>
      </c>
      <c r="X303" s="81">
        <v>603</v>
      </c>
      <c r="Y303" s="81">
        <v>1024</v>
      </c>
      <c r="Z303" s="81">
        <v>1366</v>
      </c>
      <c r="AA303" s="81">
        <v>749</v>
      </c>
      <c r="AB303" s="81">
        <v>2156</v>
      </c>
      <c r="AC303" s="81">
        <v>0</v>
      </c>
      <c r="AD303" s="81">
        <v>0.34742670783172647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0</v>
      </c>
      <c r="BJ303" s="81">
        <v>0</v>
      </c>
      <c r="BK303" s="81">
        <v>0</v>
      </c>
      <c r="BL303" s="81">
        <v>0</v>
      </c>
      <c r="BM303" s="82"/>
      <c r="BN303" s="81">
        <v>0</v>
      </c>
      <c r="BO303" s="81">
        <v>0</v>
      </c>
      <c r="BP303" s="81">
        <v>0</v>
      </c>
      <c r="BQ303" s="81">
        <v>0</v>
      </c>
      <c r="BR303" s="81">
        <v>0</v>
      </c>
      <c r="BS303" s="81">
        <v>0</v>
      </c>
      <c r="BT303"/>
      <c r="BU303" s="80">
        <v>0</v>
      </c>
      <c r="BV303" s="80">
        <v>0</v>
      </c>
      <c r="BW303" s="80">
        <v>0</v>
      </c>
      <c r="BX303" s="80">
        <v>0</v>
      </c>
      <c r="BY303" s="80">
        <v>0</v>
      </c>
      <c r="BZ303" s="80">
        <v>0</v>
      </c>
      <c r="CA303" s="80">
        <v>0</v>
      </c>
      <c r="CB303" s="80">
        <v>0</v>
      </c>
      <c r="CC303" s="80">
        <v>0</v>
      </c>
    </row>
    <row r="304" spans="1:81">
      <c r="A304" s="80" t="s">
        <v>2130</v>
      </c>
      <c r="B304" s="80">
        <v>232</v>
      </c>
      <c r="C304" s="80">
        <v>11</v>
      </c>
      <c r="D304" s="80">
        <v>14</v>
      </c>
      <c r="E304" s="80">
        <v>2014</v>
      </c>
      <c r="F304" s="80" t="s">
        <v>90</v>
      </c>
      <c r="G304" s="80" t="s">
        <v>2119</v>
      </c>
      <c r="H304" s="80" t="s">
        <v>2120</v>
      </c>
      <c r="I304" s="177"/>
      <c r="J304" s="81">
        <v>0.59345928379306778</v>
      </c>
      <c r="K304" s="81">
        <v>0.18713470313274574</v>
      </c>
      <c r="L304" s="81">
        <v>0.49554505026480905</v>
      </c>
      <c r="M304" s="81">
        <v>2.2167367057937155</v>
      </c>
      <c r="N304" s="81">
        <v>3.8902047203399994</v>
      </c>
      <c r="O304" s="81">
        <v>2.379015614502356</v>
      </c>
      <c r="P304" s="81">
        <v>3.6153684004723394</v>
      </c>
      <c r="Q304" s="81">
        <v>0.15370919714014541</v>
      </c>
      <c r="R304" s="81">
        <v>0</v>
      </c>
      <c r="S304" s="81">
        <v>0.26192723853030464</v>
      </c>
      <c r="T304" s="82"/>
      <c r="U304" s="81">
        <v>137298</v>
      </c>
      <c r="V304" s="81">
        <v>88</v>
      </c>
      <c r="W304" s="81">
        <v>13</v>
      </c>
      <c r="X304" s="81">
        <v>435</v>
      </c>
      <c r="Y304" s="81">
        <v>1002</v>
      </c>
      <c r="Z304" s="81">
        <v>1369</v>
      </c>
      <c r="AA304" s="81">
        <v>720</v>
      </c>
      <c r="AB304" s="81">
        <v>2071</v>
      </c>
      <c r="AC304" s="81">
        <v>0</v>
      </c>
      <c r="AD304" s="81">
        <v>0.26192723853030464</v>
      </c>
      <c r="AE304" s="82"/>
      <c r="AF304" s="81">
        <v>803946.31516746525</v>
      </c>
      <c r="AG304" s="81">
        <v>153338.30249144684</v>
      </c>
      <c r="AH304" s="81">
        <v>125878.57419665615</v>
      </c>
      <c r="AI304" s="81">
        <v>2876397.1315468466</v>
      </c>
      <c r="AJ304" s="81">
        <v>5542860.1084985398</v>
      </c>
      <c r="AK304" s="81">
        <v>0</v>
      </c>
      <c r="AL304" s="81">
        <v>0</v>
      </c>
      <c r="AM304" s="81">
        <v>284317.35260180227</v>
      </c>
      <c r="AN304" s="81">
        <v>0</v>
      </c>
      <c r="AO304" s="81">
        <v>0</v>
      </c>
      <c r="AP304" s="82"/>
      <c r="AQ304" s="81">
        <v>14</v>
      </c>
      <c r="AR304" s="81">
        <v>5</v>
      </c>
      <c r="AS304" s="81">
        <v>0</v>
      </c>
      <c r="AT304" s="81">
        <v>0</v>
      </c>
      <c r="AU304" s="81">
        <v>0</v>
      </c>
      <c r="AV304" s="81">
        <v>0</v>
      </c>
      <c r="AW304" s="81" t="s">
        <v>564</v>
      </c>
      <c r="AX304" s="82"/>
      <c r="AY304" s="81">
        <v>84.6</v>
      </c>
      <c r="AZ304" s="81">
        <v>83.4</v>
      </c>
      <c r="BA304" s="81">
        <v>0</v>
      </c>
      <c r="BB304" s="81">
        <v>0</v>
      </c>
      <c r="BC304" s="81">
        <v>0</v>
      </c>
      <c r="BD304" s="81">
        <v>0</v>
      </c>
      <c r="BE304" s="81" t="s">
        <v>564</v>
      </c>
      <c r="BF304" s="82"/>
      <c r="BG304" s="81">
        <v>0</v>
      </c>
      <c r="BH304" s="81">
        <v>0</v>
      </c>
      <c r="BI304" s="81">
        <v>0</v>
      </c>
      <c r="BJ304" s="81">
        <v>0</v>
      </c>
      <c r="BK304" s="81">
        <v>0</v>
      </c>
      <c r="BL304" s="81">
        <v>0</v>
      </c>
      <c r="BM304" s="82"/>
      <c r="BN304" s="81">
        <v>0</v>
      </c>
      <c r="BO304" s="81">
        <v>0</v>
      </c>
      <c r="BP304" s="81">
        <v>0</v>
      </c>
      <c r="BQ304" s="81">
        <v>0</v>
      </c>
      <c r="BR304" s="81">
        <v>0</v>
      </c>
      <c r="BS304" s="81">
        <v>0</v>
      </c>
      <c r="BT304"/>
      <c r="BU304" s="80">
        <v>0</v>
      </c>
      <c r="BV304" s="80">
        <v>0</v>
      </c>
      <c r="BW304" s="80">
        <v>0</v>
      </c>
      <c r="BX304" s="80">
        <v>0</v>
      </c>
      <c r="BY304" s="80">
        <v>0</v>
      </c>
      <c r="BZ304" s="80">
        <v>0</v>
      </c>
      <c r="CA304" s="80">
        <v>0</v>
      </c>
      <c r="CB304" s="80">
        <v>0</v>
      </c>
      <c r="CC304" s="80">
        <v>0</v>
      </c>
    </row>
    <row r="305" spans="1:81">
      <c r="A305" s="80" t="s">
        <v>2131</v>
      </c>
      <c r="B305" s="80">
        <v>233</v>
      </c>
      <c r="C305" s="80">
        <v>12</v>
      </c>
      <c r="D305" s="80">
        <v>14</v>
      </c>
      <c r="E305" s="80">
        <v>2015</v>
      </c>
      <c r="F305" s="80" t="s">
        <v>91</v>
      </c>
      <c r="G305" s="80" t="s">
        <v>2119</v>
      </c>
      <c r="H305" s="80" t="s">
        <v>2120</v>
      </c>
      <c r="I305" s="177"/>
      <c r="J305" s="81">
        <v>0.57801487933398576</v>
      </c>
      <c r="K305" s="81">
        <v>0.19539808301999587</v>
      </c>
      <c r="L305" s="81">
        <v>0.59866461594688991</v>
      </c>
      <c r="M305" s="81">
        <v>2.2954865429995186</v>
      </c>
      <c r="N305" s="81">
        <v>3.4381219763841808</v>
      </c>
      <c r="O305" s="81">
        <v>2.3012349282799076</v>
      </c>
      <c r="P305" s="81">
        <v>3.4976059319025739</v>
      </c>
      <c r="Q305" s="81">
        <v>0.14240869133524195</v>
      </c>
      <c r="R305" s="81">
        <v>0</v>
      </c>
      <c r="S305" s="81">
        <v>0.24257139912049858</v>
      </c>
      <c r="T305" s="82"/>
      <c r="U305" s="81">
        <v>123559</v>
      </c>
      <c r="V305" s="81">
        <v>88</v>
      </c>
      <c r="W305" s="81">
        <v>13</v>
      </c>
      <c r="X305" s="81">
        <v>435</v>
      </c>
      <c r="Y305" s="81">
        <v>964</v>
      </c>
      <c r="Z305" s="81">
        <v>1337</v>
      </c>
      <c r="AA305" s="81">
        <v>696</v>
      </c>
      <c r="AB305" s="81">
        <v>1960</v>
      </c>
      <c r="AC305" s="81">
        <v>0</v>
      </c>
      <c r="AD305" s="81">
        <v>0.24257139912049858</v>
      </c>
      <c r="AE305" s="82"/>
      <c r="AF305" s="81">
        <v>766546.57962522516</v>
      </c>
      <c r="AG305" s="81">
        <v>144534.67629263084</v>
      </c>
      <c r="AH305" s="81">
        <v>127195.99394656297</v>
      </c>
      <c r="AI305" s="81">
        <v>2808581.5562858554</v>
      </c>
      <c r="AJ305" s="81">
        <v>5091686.1660100631</v>
      </c>
      <c r="AK305" s="81">
        <v>0</v>
      </c>
      <c r="AL305" s="81">
        <v>0</v>
      </c>
      <c r="AM305" s="81">
        <v>268609.77810923121</v>
      </c>
      <c r="AN305" s="81">
        <v>0</v>
      </c>
      <c r="AO305" s="81">
        <v>0</v>
      </c>
      <c r="AP305" s="82"/>
      <c r="AQ305" s="81">
        <v>15</v>
      </c>
      <c r="AR305" s="81">
        <v>12</v>
      </c>
      <c r="AS305" s="81">
        <v>0</v>
      </c>
      <c r="AT305" s="81">
        <v>0</v>
      </c>
      <c r="AU305" s="81">
        <v>0</v>
      </c>
      <c r="AV305" s="81">
        <v>0</v>
      </c>
      <c r="AW305" s="81" t="s">
        <v>564</v>
      </c>
      <c r="AX305" s="82"/>
      <c r="AY305" s="81">
        <v>91.5</v>
      </c>
      <c r="AZ305" s="81">
        <v>429.9</v>
      </c>
      <c r="BA305" s="81">
        <v>0</v>
      </c>
      <c r="BB305" s="81">
        <v>0</v>
      </c>
      <c r="BC305" s="81">
        <v>0</v>
      </c>
      <c r="BD305" s="81">
        <v>0</v>
      </c>
      <c r="BE305" s="81" t="s">
        <v>564</v>
      </c>
      <c r="BF305" s="82"/>
      <c r="BG305" s="81">
        <v>0</v>
      </c>
      <c r="BH305" s="81">
        <v>0</v>
      </c>
      <c r="BI305" s="81">
        <v>0</v>
      </c>
      <c r="BJ305" s="81">
        <v>0</v>
      </c>
      <c r="BK305" s="81">
        <v>0</v>
      </c>
      <c r="BL305" s="81">
        <v>0</v>
      </c>
      <c r="BM305" s="82"/>
      <c r="BN305" s="81">
        <v>0</v>
      </c>
      <c r="BO305" s="81">
        <v>0</v>
      </c>
      <c r="BP305" s="81">
        <v>0</v>
      </c>
      <c r="BQ305" s="81">
        <v>0</v>
      </c>
      <c r="BR305" s="81">
        <v>0</v>
      </c>
      <c r="BS305" s="81">
        <v>0</v>
      </c>
      <c r="BT305"/>
      <c r="BU305" s="80">
        <v>0</v>
      </c>
      <c r="BV305" s="80">
        <v>0</v>
      </c>
      <c r="BW305" s="80">
        <v>0</v>
      </c>
      <c r="BX305" s="80">
        <v>0</v>
      </c>
      <c r="BY305" s="80">
        <v>0</v>
      </c>
      <c r="BZ305" s="80">
        <v>0</v>
      </c>
      <c r="CA305" s="80">
        <v>0</v>
      </c>
      <c r="CB305" s="80">
        <v>0</v>
      </c>
      <c r="CC305" s="80">
        <v>0</v>
      </c>
    </row>
    <row r="306" spans="1:81">
      <c r="A306" s="80" t="s">
        <v>2132</v>
      </c>
      <c r="B306" s="80">
        <v>234</v>
      </c>
      <c r="C306" s="80">
        <v>13</v>
      </c>
      <c r="D306" s="80">
        <v>14</v>
      </c>
      <c r="E306" s="80">
        <v>2016</v>
      </c>
      <c r="F306" s="80" t="s">
        <v>92</v>
      </c>
      <c r="G306" s="80" t="s">
        <v>2119</v>
      </c>
      <c r="H306" s="80" t="s">
        <v>2120</v>
      </c>
      <c r="I306" s="177"/>
      <c r="J306" s="81">
        <v>0.72082888011162449</v>
      </c>
      <c r="K306" s="81">
        <v>0.19358759195162212</v>
      </c>
      <c r="L306" s="81">
        <v>0.63742340213572912</v>
      </c>
      <c r="M306" s="81">
        <v>2.0147136177000258</v>
      </c>
      <c r="N306" s="81">
        <v>3.4713289330931381</v>
      </c>
      <c r="O306" s="81">
        <v>2.2409844620736386</v>
      </c>
      <c r="P306" s="81">
        <v>3.206756476480074</v>
      </c>
      <c r="Q306" s="81">
        <v>0.13285884438830672</v>
      </c>
      <c r="R306" s="81">
        <v>0</v>
      </c>
      <c r="S306" s="81">
        <v>0.23880549494549352</v>
      </c>
      <c r="T306" s="82"/>
      <c r="U306" s="81">
        <v>163170</v>
      </c>
      <c r="V306" s="81">
        <v>88</v>
      </c>
      <c r="W306" s="81">
        <v>13</v>
      </c>
      <c r="X306" s="81">
        <v>435</v>
      </c>
      <c r="Y306" s="81">
        <v>945</v>
      </c>
      <c r="Z306" s="81">
        <v>1318</v>
      </c>
      <c r="AA306" s="81">
        <v>660</v>
      </c>
      <c r="AB306" s="81">
        <v>1881</v>
      </c>
      <c r="AC306" s="81">
        <v>0</v>
      </c>
      <c r="AD306" s="81">
        <v>0.2388054949454935</v>
      </c>
      <c r="AE306" s="82"/>
      <c r="AF306" s="81">
        <v>1003111.340829614</v>
      </c>
      <c r="AG306" s="81">
        <v>137685.11094674701</v>
      </c>
      <c r="AH306" s="81">
        <v>106159.23047197091</v>
      </c>
      <c r="AI306" s="81">
        <v>2981198.0309880199</v>
      </c>
      <c r="AJ306" s="81">
        <v>4905345.3065374587</v>
      </c>
      <c r="AK306" s="81">
        <v>0</v>
      </c>
      <c r="AL306" s="81">
        <v>0</v>
      </c>
      <c r="AM306" s="81">
        <v>257983.43172324329</v>
      </c>
      <c r="AN306" s="81">
        <v>0</v>
      </c>
      <c r="AO306" s="81">
        <v>0</v>
      </c>
      <c r="AP306" s="82"/>
      <c r="AQ306" s="81">
        <v>18</v>
      </c>
      <c r="AR306" s="81">
        <v>16</v>
      </c>
      <c r="AS306" s="81">
        <v>0</v>
      </c>
      <c r="AT306" s="81">
        <v>0</v>
      </c>
      <c r="AU306" s="81">
        <v>0</v>
      </c>
      <c r="AV306" s="81">
        <v>0</v>
      </c>
      <c r="AW306" s="81" t="s">
        <v>564</v>
      </c>
      <c r="AX306" s="82"/>
      <c r="AY306" s="81">
        <v>102.1</v>
      </c>
      <c r="AZ306" s="81">
        <v>584.70000000000005</v>
      </c>
      <c r="BA306" s="81">
        <v>0</v>
      </c>
      <c r="BB306" s="81">
        <v>0</v>
      </c>
      <c r="BC306" s="81">
        <v>0</v>
      </c>
      <c r="BD306" s="81">
        <v>0</v>
      </c>
      <c r="BE306" s="81" t="s">
        <v>564</v>
      </c>
      <c r="BF306" s="82"/>
      <c r="BG306" s="81">
        <v>0</v>
      </c>
      <c r="BH306" s="81">
        <v>0</v>
      </c>
      <c r="BI306" s="81">
        <v>0</v>
      </c>
      <c r="BJ306" s="81">
        <v>0</v>
      </c>
      <c r="BK306" s="81">
        <v>0</v>
      </c>
      <c r="BL306" s="81">
        <v>0</v>
      </c>
      <c r="BM306" s="82"/>
      <c r="BN306" s="81">
        <v>0</v>
      </c>
      <c r="BO306" s="81">
        <v>0</v>
      </c>
      <c r="BP306" s="81">
        <v>0</v>
      </c>
      <c r="BQ306" s="81">
        <v>0</v>
      </c>
      <c r="BR306" s="81">
        <v>0</v>
      </c>
      <c r="BS306" s="81">
        <v>0</v>
      </c>
      <c r="BT306"/>
      <c r="BU306" s="80">
        <v>0</v>
      </c>
      <c r="BV306" s="80">
        <v>0</v>
      </c>
      <c r="BW306" s="80">
        <v>0</v>
      </c>
      <c r="BX306" s="80">
        <v>0</v>
      </c>
      <c r="BY306" s="80">
        <v>0</v>
      </c>
      <c r="BZ306" s="80">
        <v>0</v>
      </c>
      <c r="CA306" s="80">
        <v>0</v>
      </c>
      <c r="CB306" s="80">
        <v>0</v>
      </c>
      <c r="CC306" s="80">
        <v>0</v>
      </c>
    </row>
    <row r="307" spans="1:81">
      <c r="A307" s="80" t="s">
        <v>2133</v>
      </c>
      <c r="B307" s="80">
        <v>235</v>
      </c>
      <c r="C307" s="80">
        <v>14</v>
      </c>
      <c r="D307" s="80">
        <v>14</v>
      </c>
      <c r="E307" s="80">
        <v>2017</v>
      </c>
      <c r="F307" s="80" t="s">
        <v>71</v>
      </c>
      <c r="G307" s="80" t="s">
        <v>2119</v>
      </c>
      <c r="H307" s="80" t="s">
        <v>2120</v>
      </c>
      <c r="I307" s="177"/>
      <c r="J307" s="81">
        <v>0.6079808708843123</v>
      </c>
      <c r="K307" s="81">
        <v>0.19082530582288718</v>
      </c>
      <c r="L307" s="81">
        <v>0.54587191330077001</v>
      </c>
      <c r="M307" s="81">
        <v>1.8132044936717511</v>
      </c>
      <c r="N307" s="81">
        <v>3.0182059742016629</v>
      </c>
      <c r="O307" s="81">
        <v>2.1341699616840346</v>
      </c>
      <c r="P307" s="81">
        <v>3.1140236643089985</v>
      </c>
      <c r="Q307" s="81">
        <v>0.12512680704150386</v>
      </c>
      <c r="R307" s="81">
        <v>0</v>
      </c>
      <c r="S307" s="81">
        <v>0</v>
      </c>
      <c r="T307" s="82"/>
      <c r="U307" s="81">
        <v>175560</v>
      </c>
      <c r="V307" s="81">
        <v>88</v>
      </c>
      <c r="W307" s="81">
        <v>13</v>
      </c>
      <c r="X307" s="81">
        <v>435</v>
      </c>
      <c r="Y307" s="81">
        <v>942</v>
      </c>
      <c r="Z307" s="81">
        <v>1276</v>
      </c>
      <c r="AA307" s="81">
        <v>645</v>
      </c>
      <c r="AB307" s="81">
        <v>1832</v>
      </c>
      <c r="AC307" s="81">
        <v>0</v>
      </c>
      <c r="AD307" s="81">
        <v>0</v>
      </c>
      <c r="AE307" s="82"/>
      <c r="AF307" s="81">
        <v>944029.7310238136</v>
      </c>
      <c r="AG307" s="81">
        <v>141647.6383903448</v>
      </c>
      <c r="AH307" s="81">
        <v>122280.6198143792</v>
      </c>
      <c r="AI307" s="81">
        <v>3129253.9399253498</v>
      </c>
      <c r="AJ307" s="81">
        <v>4956852.8000632161</v>
      </c>
      <c r="AK307" s="81">
        <v>0</v>
      </c>
      <c r="AL307" s="81">
        <v>0</v>
      </c>
      <c r="AM307" s="81">
        <v>251656.12814538609</v>
      </c>
      <c r="AN307" s="81">
        <v>0</v>
      </c>
      <c r="AO307" s="81">
        <v>0</v>
      </c>
      <c r="AP307" s="82"/>
      <c r="AQ307" s="81">
        <v>18</v>
      </c>
      <c r="AR307" s="81">
        <v>16</v>
      </c>
      <c r="AS307" s="81">
        <v>0</v>
      </c>
      <c r="AT307" s="81">
        <v>1</v>
      </c>
      <c r="AU307" s="81">
        <v>0</v>
      </c>
      <c r="AV307" s="81">
        <v>0</v>
      </c>
      <c r="AW307" s="81" t="s">
        <v>564</v>
      </c>
      <c r="AX307" s="82"/>
      <c r="AY307" s="81">
        <v>102.1</v>
      </c>
      <c r="AZ307" s="81">
        <v>584.70000000000005</v>
      </c>
      <c r="BA307" s="81">
        <v>0</v>
      </c>
      <c r="BB307" s="81">
        <v>82</v>
      </c>
      <c r="BC307" s="81">
        <v>0</v>
      </c>
      <c r="BD307" s="81">
        <v>0</v>
      </c>
      <c r="BE307" s="81" t="s">
        <v>564</v>
      </c>
      <c r="BF307" s="82"/>
      <c r="BG307" s="81">
        <v>0</v>
      </c>
      <c r="BH307" s="81">
        <v>0</v>
      </c>
      <c r="BI307" s="81">
        <v>0</v>
      </c>
      <c r="BJ307" s="81">
        <v>0</v>
      </c>
      <c r="BK307" s="81">
        <v>0</v>
      </c>
      <c r="BL307" s="81">
        <v>0</v>
      </c>
      <c r="BM307" s="82"/>
      <c r="BN307" s="81">
        <v>0</v>
      </c>
      <c r="BO307" s="81">
        <v>0</v>
      </c>
      <c r="BP307" s="81">
        <v>0</v>
      </c>
      <c r="BQ307" s="81">
        <v>0</v>
      </c>
      <c r="BR307" s="81">
        <v>0</v>
      </c>
      <c r="BS307" s="81">
        <v>0</v>
      </c>
      <c r="BT307"/>
      <c r="BU307" s="80">
        <v>0</v>
      </c>
      <c r="BV307" s="80">
        <v>0</v>
      </c>
      <c r="BW307" s="80">
        <v>0</v>
      </c>
      <c r="BX307" s="80">
        <v>0</v>
      </c>
      <c r="BY307" s="80">
        <v>0</v>
      </c>
      <c r="BZ307" s="80">
        <v>0</v>
      </c>
      <c r="CA307" s="80">
        <v>0</v>
      </c>
      <c r="CB307" s="80">
        <v>0</v>
      </c>
      <c r="CC307" s="80">
        <v>0</v>
      </c>
    </row>
    <row r="308" spans="1:81">
      <c r="A308" s="80" t="s">
        <v>2134</v>
      </c>
      <c r="B308" s="80">
        <v>236</v>
      </c>
      <c r="C308" s="80">
        <v>15</v>
      </c>
      <c r="D308" s="80">
        <v>14</v>
      </c>
      <c r="E308" s="80">
        <v>2018</v>
      </c>
      <c r="F308" s="80" t="s">
        <v>93</v>
      </c>
      <c r="G308" s="80" t="s">
        <v>2119</v>
      </c>
      <c r="H308" s="80" t="s">
        <v>2120</v>
      </c>
      <c r="I308" s="177"/>
      <c r="J308" s="81">
        <v>0.53226984390163545</v>
      </c>
      <c r="K308" s="81">
        <v>0.1702699984608152</v>
      </c>
      <c r="L308" s="81">
        <v>0.48343157935159192</v>
      </c>
      <c r="M308" s="81">
        <v>1.6057485820782487</v>
      </c>
      <c r="N308" s="81">
        <v>2.314347799056359</v>
      </c>
      <c r="O308" s="81">
        <v>2.0415576143156282</v>
      </c>
      <c r="P308" s="81">
        <v>2.9922081154198281</v>
      </c>
      <c r="Q308" s="81">
        <v>0.11294238407129205</v>
      </c>
      <c r="R308" s="81">
        <v>0</v>
      </c>
      <c r="S308" s="81">
        <v>0</v>
      </c>
      <c r="T308" s="82"/>
      <c r="U308" s="81">
        <v>178507</v>
      </c>
      <c r="V308" s="81">
        <v>88</v>
      </c>
      <c r="W308" s="81">
        <v>13</v>
      </c>
      <c r="X308" s="81">
        <v>435</v>
      </c>
      <c r="Y308" s="81">
        <v>936</v>
      </c>
      <c r="Z308" s="81">
        <v>1244</v>
      </c>
      <c r="AA308" s="81">
        <v>626</v>
      </c>
      <c r="AB308" s="81">
        <v>1782</v>
      </c>
      <c r="AC308" s="81">
        <v>0</v>
      </c>
      <c r="AD308" s="81">
        <v>0</v>
      </c>
      <c r="AE308" s="82"/>
      <c r="AF308" s="81">
        <v>935368.57118021441</v>
      </c>
      <c r="AG308" s="81">
        <v>124385.3778450214</v>
      </c>
      <c r="AH308" s="81">
        <v>114294.6307104705</v>
      </c>
      <c r="AI308" s="81">
        <v>3075587.7316447739</v>
      </c>
      <c r="AJ308" s="81">
        <v>4398170.7529492313</v>
      </c>
      <c r="AK308" s="81">
        <v>0</v>
      </c>
      <c r="AL308" s="81">
        <v>0</v>
      </c>
      <c r="AM308" s="81">
        <v>245294.2792881582</v>
      </c>
      <c r="AN308" s="81">
        <v>0</v>
      </c>
      <c r="AO308" s="81">
        <v>0</v>
      </c>
      <c r="AP308" s="82"/>
      <c r="AQ308" s="81">
        <v>18</v>
      </c>
      <c r="AR308" s="81">
        <v>17</v>
      </c>
      <c r="AS308" s="81">
        <v>0</v>
      </c>
      <c r="AT308" s="81">
        <v>1</v>
      </c>
      <c r="AU308" s="81">
        <v>0</v>
      </c>
      <c r="AV308" s="81">
        <v>0</v>
      </c>
      <c r="AW308" s="81" t="s">
        <v>564</v>
      </c>
      <c r="AX308" s="82"/>
      <c r="AY308" s="81">
        <v>102.5</v>
      </c>
      <c r="AZ308" s="81">
        <v>634</v>
      </c>
      <c r="BA308" s="81">
        <v>0</v>
      </c>
      <c r="BB308" s="81">
        <v>82</v>
      </c>
      <c r="BC308" s="81">
        <v>0</v>
      </c>
      <c r="BD308" s="81">
        <v>0</v>
      </c>
      <c r="BE308" s="81" t="s">
        <v>564</v>
      </c>
      <c r="BF308" s="82"/>
      <c r="BG308" s="81">
        <v>0</v>
      </c>
      <c r="BH308" s="81">
        <v>0</v>
      </c>
      <c r="BI308" s="81">
        <v>0</v>
      </c>
      <c r="BJ308" s="81">
        <v>0</v>
      </c>
      <c r="BK308" s="81">
        <v>0</v>
      </c>
      <c r="BL308" s="81">
        <v>0</v>
      </c>
      <c r="BM308" s="82"/>
      <c r="BN308" s="81">
        <v>0</v>
      </c>
      <c r="BO308" s="81">
        <v>0</v>
      </c>
      <c r="BP308" s="81">
        <v>0</v>
      </c>
      <c r="BQ308" s="81">
        <v>0</v>
      </c>
      <c r="BR308" s="81">
        <v>0</v>
      </c>
      <c r="BS308" s="81">
        <v>0</v>
      </c>
      <c r="BT308"/>
      <c r="BU308" s="80">
        <v>0</v>
      </c>
      <c r="BV308" s="80">
        <v>0</v>
      </c>
      <c r="BW308" s="80">
        <v>0</v>
      </c>
      <c r="BX308" s="80">
        <v>0</v>
      </c>
      <c r="BY308" s="80">
        <v>0</v>
      </c>
      <c r="BZ308" s="80">
        <v>0</v>
      </c>
      <c r="CA308" s="80">
        <v>0</v>
      </c>
      <c r="CB308" s="80">
        <v>0</v>
      </c>
      <c r="CC308" s="80">
        <v>0</v>
      </c>
    </row>
    <row r="309" spans="1:81">
      <c r="A309" s="80" t="s">
        <v>2135</v>
      </c>
      <c r="B309" s="80">
        <v>237</v>
      </c>
      <c r="C309" s="80">
        <v>16</v>
      </c>
      <c r="D309" s="80">
        <v>14</v>
      </c>
      <c r="E309" s="80">
        <v>2019</v>
      </c>
      <c r="F309" s="80" t="s">
        <v>73</v>
      </c>
      <c r="G309" s="80" t="s">
        <v>2119</v>
      </c>
      <c r="H309" s="80" t="s">
        <v>2120</v>
      </c>
      <c r="I309" s="177"/>
      <c r="J309" s="81">
        <v>0.35625540898169195</v>
      </c>
      <c r="K309" s="81">
        <v>0.15800994894732268</v>
      </c>
      <c r="L309" s="81">
        <v>0.48745270232116866</v>
      </c>
      <c r="M309" s="81">
        <v>1.4310325227458192</v>
      </c>
      <c r="N309" s="81">
        <v>2.400084706176882</v>
      </c>
      <c r="O309" s="81">
        <v>1.9422794102106975</v>
      </c>
      <c r="P309" s="81">
        <v>2.9810605128010872</v>
      </c>
      <c r="Q309" s="81">
        <v>0.10595399229399925</v>
      </c>
      <c r="R309" s="81">
        <v>0</v>
      </c>
      <c r="S309" s="81">
        <v>0</v>
      </c>
      <c r="T309" s="82"/>
      <c r="U309" s="81">
        <v>125622</v>
      </c>
      <c r="V309" s="81">
        <v>88</v>
      </c>
      <c r="W309" s="81">
        <v>13</v>
      </c>
      <c r="X309" s="81">
        <v>435</v>
      </c>
      <c r="Y309" s="81">
        <v>921</v>
      </c>
      <c r="Z309" s="81">
        <v>1216</v>
      </c>
      <c r="AA309" s="81">
        <v>619</v>
      </c>
      <c r="AB309" s="81">
        <v>1717</v>
      </c>
      <c r="AC309" s="81">
        <v>0</v>
      </c>
      <c r="AD309" s="81">
        <v>0</v>
      </c>
      <c r="AE309" s="82"/>
      <c r="AF309" s="81">
        <v>657820.55505926197</v>
      </c>
      <c r="AG309" s="81">
        <v>121359.284415526</v>
      </c>
      <c r="AH309" s="81">
        <v>122671.50312264109</v>
      </c>
      <c r="AI309" s="81">
        <v>2861053.6372392122</v>
      </c>
      <c r="AJ309" s="81">
        <v>4675883.7897993885</v>
      </c>
      <c r="AK309" s="81">
        <v>0</v>
      </c>
      <c r="AL309" s="81">
        <v>0</v>
      </c>
      <c r="AM309" s="81">
        <v>233842.47443092032</v>
      </c>
      <c r="AN309" s="81">
        <v>0</v>
      </c>
      <c r="AO309" s="81">
        <v>0</v>
      </c>
      <c r="AP309" s="82"/>
      <c r="AQ309" s="81">
        <v>18</v>
      </c>
      <c r="AR309" s="81">
        <v>17</v>
      </c>
      <c r="AS309" s="81">
        <v>0</v>
      </c>
      <c r="AT309" s="81">
        <v>1</v>
      </c>
      <c r="AU309" s="81">
        <v>0</v>
      </c>
      <c r="AV309" s="81">
        <v>0</v>
      </c>
      <c r="AW309" s="81" t="s">
        <v>564</v>
      </c>
      <c r="AX309" s="82"/>
      <c r="AY309" s="81">
        <v>102.1</v>
      </c>
      <c r="AZ309" s="81">
        <v>634.19999999999993</v>
      </c>
      <c r="BA309" s="81">
        <v>0</v>
      </c>
      <c r="BB309" s="81">
        <v>82</v>
      </c>
      <c r="BC309" s="81">
        <v>0</v>
      </c>
      <c r="BD309" s="81">
        <v>0</v>
      </c>
      <c r="BE309" s="81" t="s">
        <v>564</v>
      </c>
      <c r="BF309" s="82"/>
      <c r="BG309" s="81">
        <v>0</v>
      </c>
      <c r="BH309" s="81">
        <v>0</v>
      </c>
      <c r="BI309" s="81">
        <v>0</v>
      </c>
      <c r="BJ309" s="81">
        <v>0</v>
      </c>
      <c r="BK309" s="81">
        <v>0</v>
      </c>
      <c r="BL309" s="81">
        <v>0</v>
      </c>
      <c r="BM309" s="82"/>
      <c r="BN309" s="81">
        <v>0</v>
      </c>
      <c r="BO309" s="81">
        <v>0</v>
      </c>
      <c r="BP309" s="81">
        <v>0</v>
      </c>
      <c r="BQ309" s="81">
        <v>0</v>
      </c>
      <c r="BR309" s="81">
        <v>0</v>
      </c>
      <c r="BS309" s="81">
        <v>0</v>
      </c>
      <c r="BT309"/>
      <c r="BU309" s="80">
        <v>0</v>
      </c>
      <c r="BV309" s="80">
        <v>0</v>
      </c>
      <c r="BW309" s="80">
        <v>0</v>
      </c>
      <c r="BX309" s="80">
        <v>0</v>
      </c>
      <c r="BY309" s="80">
        <v>0</v>
      </c>
      <c r="BZ309" s="80">
        <v>0</v>
      </c>
      <c r="CA309" s="80">
        <v>0</v>
      </c>
      <c r="CB309" s="80">
        <v>0</v>
      </c>
      <c r="CC309" s="80">
        <v>0</v>
      </c>
    </row>
    <row r="310" spans="1:81">
      <c r="A310" s="80" t="s">
        <v>2136</v>
      </c>
      <c r="B310" s="80">
        <v>238</v>
      </c>
      <c r="C310" s="80">
        <v>17</v>
      </c>
      <c r="D310" s="80">
        <v>14</v>
      </c>
      <c r="E310" s="80">
        <v>2020</v>
      </c>
      <c r="F310" s="80" t="s">
        <v>218</v>
      </c>
      <c r="G310" s="80" t="s">
        <v>2119</v>
      </c>
      <c r="H310" s="80" t="s">
        <v>2120</v>
      </c>
      <c r="I310" s="177"/>
      <c r="J310" s="81">
        <v>6.0062337454287351E-2</v>
      </c>
      <c r="K310" s="81">
        <v>0.10859183127562511</v>
      </c>
      <c r="L310" s="81">
        <v>0.74830209429079741</v>
      </c>
      <c r="M310" s="81">
        <v>1.5193238465667782</v>
      </c>
      <c r="N310" s="81">
        <v>2.1926183150508924</v>
      </c>
      <c r="O310" s="81">
        <v>1.6611280162863444</v>
      </c>
      <c r="P310" s="81">
        <v>2.7349055788179171</v>
      </c>
      <c r="Q310" s="81">
        <v>9.8586421999275142E-2</v>
      </c>
      <c r="R310" s="81">
        <v>0</v>
      </c>
      <c r="S310" s="81">
        <v>0</v>
      </c>
      <c r="T310" s="82"/>
      <c r="U310" s="81">
        <v>16542</v>
      </c>
      <c r="V310" s="81">
        <v>52</v>
      </c>
      <c r="W310" s="81">
        <v>29</v>
      </c>
      <c r="X310" s="81">
        <v>520</v>
      </c>
      <c r="Y310" s="81">
        <v>926</v>
      </c>
      <c r="Z310" s="81">
        <v>1187</v>
      </c>
      <c r="AA310" s="81">
        <v>617</v>
      </c>
      <c r="AB310" s="81">
        <v>1672</v>
      </c>
      <c r="AC310" s="81">
        <v>0</v>
      </c>
      <c r="AD310" s="81">
        <v>0</v>
      </c>
      <c r="AE310" s="82"/>
      <c r="AF310" s="81">
        <v>102934.8828878519</v>
      </c>
      <c r="AG310" s="81">
        <v>76667.366458943317</v>
      </c>
      <c r="AH310" s="81">
        <v>207918.92261966268</v>
      </c>
      <c r="AI310" s="81">
        <v>2928946.9943333655</v>
      </c>
      <c r="AJ310" s="81">
        <v>4019732.4831895679</v>
      </c>
      <c r="AK310" s="81"/>
      <c r="AL310" s="81"/>
      <c r="AM310" s="81">
        <v>218214.5763074469</v>
      </c>
      <c r="AN310" s="81"/>
      <c r="AO310" s="81"/>
      <c r="AP310" s="82"/>
      <c r="AQ310" s="81">
        <v>18</v>
      </c>
      <c r="AR310" s="81">
        <v>17</v>
      </c>
      <c r="AS310" s="81">
        <v>0</v>
      </c>
      <c r="AT310" s="81">
        <v>1</v>
      </c>
      <c r="AU310" s="81">
        <v>0</v>
      </c>
      <c r="AV310" s="81">
        <v>0</v>
      </c>
      <c r="AW310" s="81">
        <v>0</v>
      </c>
      <c r="AX310" s="82"/>
      <c r="AY310" s="81">
        <v>102.1</v>
      </c>
      <c r="AZ310" s="81">
        <v>634.19999999999993</v>
      </c>
      <c r="BA310" s="81">
        <v>0</v>
      </c>
      <c r="BB310" s="81">
        <v>82</v>
      </c>
      <c r="BC310" s="81">
        <v>0</v>
      </c>
      <c r="BD310" s="81">
        <v>0</v>
      </c>
      <c r="BE310" s="81">
        <v>0</v>
      </c>
      <c r="BF310" s="82"/>
      <c r="BG310" s="81">
        <v>0</v>
      </c>
      <c r="BH310" s="81">
        <v>0</v>
      </c>
      <c r="BI310" s="81">
        <v>0</v>
      </c>
      <c r="BJ310" s="81">
        <v>0</v>
      </c>
      <c r="BK310" s="81">
        <v>0</v>
      </c>
      <c r="BL310" s="81">
        <v>0</v>
      </c>
      <c r="BM310" s="82"/>
      <c r="BN310" s="81">
        <v>0</v>
      </c>
      <c r="BO310" s="81">
        <v>0</v>
      </c>
      <c r="BP310" s="81">
        <v>0</v>
      </c>
      <c r="BQ310" s="81">
        <v>0</v>
      </c>
      <c r="BR310" s="81">
        <v>0</v>
      </c>
      <c r="BS310" s="81">
        <v>0</v>
      </c>
      <c r="BT310"/>
      <c r="BU310" s="80">
        <v>0</v>
      </c>
      <c r="BV310" s="80">
        <v>0</v>
      </c>
      <c r="BW310" s="80">
        <v>0</v>
      </c>
      <c r="BX310" s="80">
        <v>0</v>
      </c>
      <c r="BY310" s="80">
        <v>0</v>
      </c>
      <c r="BZ310" s="80">
        <v>0</v>
      </c>
      <c r="CA310" s="80">
        <v>0</v>
      </c>
      <c r="CB310" s="80">
        <v>0</v>
      </c>
      <c r="CC310" s="80">
        <v>0</v>
      </c>
    </row>
    <row r="311" spans="1:81">
      <c r="A311" s="80" t="s">
        <v>2137</v>
      </c>
      <c r="B311" s="80">
        <v>238</v>
      </c>
      <c r="C311" s="80">
        <v>18</v>
      </c>
      <c r="D311" s="80">
        <v>14</v>
      </c>
      <c r="E311" s="80">
        <v>2021</v>
      </c>
      <c r="F311" s="80" t="s">
        <v>75</v>
      </c>
      <c r="G311" s="174" t="s">
        <v>2119</v>
      </c>
      <c r="H311" s="80" t="s">
        <v>2120</v>
      </c>
      <c r="I311" s="177"/>
      <c r="J311" s="81">
        <v>0.48374022418406637</v>
      </c>
      <c r="K311" s="81">
        <v>0.11392659046371484</v>
      </c>
      <c r="L311" s="81">
        <v>0.83572224161273745</v>
      </c>
      <c r="M311" s="81">
        <v>1.5215630103646676</v>
      </c>
      <c r="N311" s="81">
        <v>2.1061778060350682</v>
      </c>
      <c r="O311" s="81">
        <v>1.5982885726093639</v>
      </c>
      <c r="P311" s="81">
        <v>2.9089868235395939</v>
      </c>
      <c r="Q311" s="81">
        <v>9.7800403368479671E-2</v>
      </c>
      <c r="R311" s="81">
        <v>0</v>
      </c>
      <c r="S311" s="81">
        <v>0</v>
      </c>
      <c r="T311" s="82"/>
      <c r="U311" s="81">
        <v>175122</v>
      </c>
      <c r="V311" s="81">
        <v>52</v>
      </c>
      <c r="W311" s="81">
        <v>29</v>
      </c>
      <c r="X311" s="81">
        <v>520</v>
      </c>
      <c r="Y311" s="81">
        <v>917</v>
      </c>
      <c r="Z311" s="81">
        <v>1176</v>
      </c>
      <c r="AA311" s="81">
        <v>640</v>
      </c>
      <c r="AB311" s="81">
        <v>1639</v>
      </c>
      <c r="AC311" s="81">
        <v>0</v>
      </c>
      <c r="AD311" s="81">
        <v>0</v>
      </c>
      <c r="AE311" s="82"/>
      <c r="AF311" s="81">
        <v>1016631.9967755002</v>
      </c>
      <c r="AG311" s="81">
        <v>83416.715525991458</v>
      </c>
      <c r="AH311" s="81">
        <v>224249.21543572462</v>
      </c>
      <c r="AI311" s="81">
        <v>3372376.9623807203</v>
      </c>
      <c r="AJ311" s="81">
        <v>4202378.0684045004</v>
      </c>
      <c r="AK311" s="81">
        <v>0</v>
      </c>
      <c r="AL311" s="81">
        <v>0</v>
      </c>
      <c r="AM311" s="81">
        <v>215141.51211698898</v>
      </c>
      <c r="AN311" s="81">
        <v>0</v>
      </c>
      <c r="AO311" s="81">
        <v>0</v>
      </c>
      <c r="AP311" s="82"/>
      <c r="AQ311" s="81">
        <v>20</v>
      </c>
      <c r="AR311" s="81">
        <v>18</v>
      </c>
      <c r="AS311" s="81">
        <v>0</v>
      </c>
      <c r="AT311" s="81">
        <v>1</v>
      </c>
      <c r="AU311" s="81">
        <v>0</v>
      </c>
      <c r="AV311" s="81">
        <v>0</v>
      </c>
      <c r="AW311" s="81"/>
      <c r="AX311" s="82"/>
      <c r="AY311" s="81">
        <v>115.1</v>
      </c>
      <c r="AZ311" s="81">
        <v>678.69999999999993</v>
      </c>
      <c r="BA311" s="81">
        <v>0</v>
      </c>
      <c r="BB311" s="81">
        <v>82</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2138</v>
      </c>
      <c r="B312" s="80">
        <v>238</v>
      </c>
      <c r="C312" s="80">
        <v>19</v>
      </c>
      <c r="D312" s="80">
        <v>14</v>
      </c>
      <c r="E312" s="80">
        <v>2022</v>
      </c>
      <c r="F312" s="80" t="s">
        <v>568</v>
      </c>
      <c r="G312" s="174" t="s">
        <v>2119</v>
      </c>
      <c r="H312" s="80" t="s">
        <v>2120</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21</v>
      </c>
      <c r="AR312" s="81">
        <v>18</v>
      </c>
      <c r="AS312" s="81">
        <v>0</v>
      </c>
      <c r="AT312" s="81">
        <v>1</v>
      </c>
      <c r="AU312" s="81">
        <v>0</v>
      </c>
      <c r="AV312" s="81">
        <v>0</v>
      </c>
      <c r="AW312" s="81"/>
      <c r="AX312" s="82"/>
      <c r="AY312" s="81">
        <v>120.6</v>
      </c>
      <c r="AZ312" s="81">
        <v>678.69999999999993</v>
      </c>
      <c r="BA312" s="81">
        <v>0</v>
      </c>
      <c r="BB312" s="81">
        <v>82</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2139</v>
      </c>
      <c r="B313" s="80">
        <v>120</v>
      </c>
      <c r="C313" s="80">
        <v>1</v>
      </c>
      <c r="D313" s="80">
        <v>8</v>
      </c>
      <c r="E313" s="80">
        <v>1990</v>
      </c>
      <c r="F313" s="80" t="s">
        <v>562</v>
      </c>
      <c r="G313" s="80" t="s">
        <v>2140</v>
      </c>
      <c r="H313" s="80" t="s">
        <v>1786</v>
      </c>
      <c r="I313" s="177"/>
      <c r="J313" s="81">
        <v>4.4574514681739741</v>
      </c>
      <c r="K313" s="81">
        <v>0.22691070505196081</v>
      </c>
      <c r="L313" s="81">
        <v>0.36493323387906568</v>
      </c>
      <c r="M313" s="81">
        <v>1.2852654617695343</v>
      </c>
      <c r="N313" s="81">
        <v>4.0885668680928706</v>
      </c>
      <c r="O313" s="81">
        <v>3.8559565024064684</v>
      </c>
      <c r="P313" s="81">
        <v>4.3861257944061229</v>
      </c>
      <c r="Q313" s="81">
        <v>0.27019198203868255</v>
      </c>
      <c r="R313" s="81">
        <v>0</v>
      </c>
      <c r="S313" s="81">
        <v>0.28699034169351534</v>
      </c>
      <c r="T313" s="82"/>
      <c r="U313" s="81">
        <v>863258</v>
      </c>
      <c r="V313" s="81">
        <v>80</v>
      </c>
      <c r="W313" s="81">
        <v>5</v>
      </c>
      <c r="X313" s="81">
        <v>511</v>
      </c>
      <c r="Y313" s="81">
        <v>1430</v>
      </c>
      <c r="Z313" s="81">
        <v>1586</v>
      </c>
      <c r="AA313" s="81">
        <v>1065</v>
      </c>
      <c r="AB313" s="81">
        <v>4387</v>
      </c>
      <c r="AC313" s="81">
        <v>0</v>
      </c>
      <c r="AD313" s="81">
        <v>0.28699034169351534</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2141</v>
      </c>
      <c r="B314" s="80">
        <v>121</v>
      </c>
      <c r="C314" s="80">
        <v>2</v>
      </c>
      <c r="D314" s="80">
        <v>8</v>
      </c>
      <c r="E314" s="80">
        <v>2005</v>
      </c>
      <c r="F314" s="80" t="s">
        <v>565</v>
      </c>
      <c r="G314" s="80" t="s">
        <v>2140</v>
      </c>
      <c r="H314" s="80" t="s">
        <v>1786</v>
      </c>
      <c r="I314" s="177"/>
      <c r="J314" s="81">
        <v>1.5621065547835138</v>
      </c>
      <c r="K314" s="81">
        <v>0.12838466770822177</v>
      </c>
      <c r="L314" s="81">
        <v>0</v>
      </c>
      <c r="M314" s="81">
        <v>1.2683377021418862</v>
      </c>
      <c r="N314" s="81">
        <v>4.4733597298868926</v>
      </c>
      <c r="O314" s="81">
        <v>3.3489783247872338</v>
      </c>
      <c r="P314" s="81">
        <v>3.258573953206175</v>
      </c>
      <c r="Q314" s="81">
        <v>0.18016146724852325</v>
      </c>
      <c r="R314" s="81">
        <v>0</v>
      </c>
      <c r="S314" s="81">
        <v>0.25470400364271156</v>
      </c>
      <c r="T314" s="82"/>
      <c r="U314" s="81">
        <v>277420</v>
      </c>
      <c r="V314" s="81">
        <v>57</v>
      </c>
      <c r="W314" s="81">
        <v>0</v>
      </c>
      <c r="X314" s="81">
        <v>276</v>
      </c>
      <c r="Y314" s="81">
        <v>1308</v>
      </c>
      <c r="Z314" s="81">
        <v>1594</v>
      </c>
      <c r="AA314" s="81">
        <v>648</v>
      </c>
      <c r="AB314" s="81">
        <v>3058</v>
      </c>
      <c r="AC314" s="81">
        <v>0</v>
      </c>
      <c r="AD314" s="81">
        <v>0.25470400364271156</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2142</v>
      </c>
      <c r="B315" s="80">
        <v>122</v>
      </c>
      <c r="C315" s="80">
        <v>3</v>
      </c>
      <c r="D315" s="80">
        <v>8</v>
      </c>
      <c r="E315" s="80">
        <v>2006</v>
      </c>
      <c r="F315" s="80" t="s">
        <v>566</v>
      </c>
      <c r="G315" s="80" t="s">
        <v>2140</v>
      </c>
      <c r="H315" s="80" t="s">
        <v>1786</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2143</v>
      </c>
      <c r="B316" s="80">
        <v>123</v>
      </c>
      <c r="C316" s="80">
        <v>4</v>
      </c>
      <c r="D316" s="80">
        <v>8</v>
      </c>
      <c r="E316" s="80">
        <v>2007</v>
      </c>
      <c r="F316" s="80" t="s">
        <v>567</v>
      </c>
      <c r="G316" s="80" t="s">
        <v>2140</v>
      </c>
      <c r="H316" s="80" t="s">
        <v>1786</v>
      </c>
      <c r="I316" s="177"/>
      <c r="J316" s="81">
        <v>1.4770388904269809</v>
      </c>
      <c r="K316" s="81">
        <v>0.12410771105243118</v>
      </c>
      <c r="L316" s="81">
        <v>4.21081742352808E-2</v>
      </c>
      <c r="M316" s="81">
        <v>1.9125325026310986</v>
      </c>
      <c r="N316" s="81">
        <v>4.2515105904150294</v>
      </c>
      <c r="O316" s="81">
        <v>3.1710340575127405</v>
      </c>
      <c r="P316" s="81">
        <v>3.1660308744404264</v>
      </c>
      <c r="Q316" s="81">
        <v>0.17740725296071996</v>
      </c>
      <c r="R316" s="81">
        <v>0</v>
      </c>
      <c r="S316" s="81">
        <v>0.17364033870106593</v>
      </c>
      <c r="T316" s="82"/>
      <c r="U316" s="81">
        <v>264574</v>
      </c>
      <c r="V316" s="81">
        <v>53</v>
      </c>
      <c r="W316" s="81">
        <v>1</v>
      </c>
      <c r="X316" s="81">
        <v>446</v>
      </c>
      <c r="Y316" s="81">
        <v>1264</v>
      </c>
      <c r="Z316" s="81">
        <v>1569</v>
      </c>
      <c r="AA316" s="81">
        <v>620</v>
      </c>
      <c r="AB316" s="81">
        <v>2852</v>
      </c>
      <c r="AC316" s="81">
        <v>0</v>
      </c>
      <c r="AD316" s="81">
        <v>0.17364033870106593</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2144</v>
      </c>
      <c r="B317" s="80">
        <v>124</v>
      </c>
      <c r="C317" s="80">
        <v>5</v>
      </c>
      <c r="D317" s="80">
        <v>8</v>
      </c>
      <c r="E317" s="80">
        <v>2008</v>
      </c>
      <c r="F317" s="80" t="s">
        <v>84</v>
      </c>
      <c r="G317" s="80" t="s">
        <v>2140</v>
      </c>
      <c r="H317" s="80" t="s">
        <v>1786</v>
      </c>
      <c r="I317" s="177"/>
      <c r="J317" s="81">
        <v>1.6353998435917483</v>
      </c>
      <c r="K317" s="81">
        <v>9.2717506881082351E-2</v>
      </c>
      <c r="L317" s="81">
        <v>3.7110709440379669E-2</v>
      </c>
      <c r="M317" s="81">
        <v>2.0275851340097364</v>
      </c>
      <c r="N317" s="81">
        <v>4.3134403608669212</v>
      </c>
      <c r="O317" s="81">
        <v>2.967836539697795</v>
      </c>
      <c r="P317" s="81">
        <v>2.9889995325506948</v>
      </c>
      <c r="Q317" s="81">
        <v>0.16780731969579857</v>
      </c>
      <c r="R317" s="81">
        <v>0</v>
      </c>
      <c r="S317" s="81">
        <v>0.17490033971942057</v>
      </c>
      <c r="T317" s="82"/>
      <c r="U317" s="81">
        <v>307195</v>
      </c>
      <c r="V317" s="81">
        <v>53</v>
      </c>
      <c r="W317" s="81">
        <v>1</v>
      </c>
      <c r="X317" s="81">
        <v>446</v>
      </c>
      <c r="Y317" s="81">
        <v>1241</v>
      </c>
      <c r="Z317" s="81">
        <v>1520</v>
      </c>
      <c r="AA317" s="81">
        <v>586</v>
      </c>
      <c r="AB317" s="81">
        <v>2742</v>
      </c>
      <c r="AC317" s="81">
        <v>0</v>
      </c>
      <c r="AD317" s="81">
        <v>0.17490033971942057</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2145</v>
      </c>
      <c r="B318" s="80">
        <v>125</v>
      </c>
      <c r="C318" s="80">
        <v>6</v>
      </c>
      <c r="D318" s="80">
        <v>8</v>
      </c>
      <c r="E318" s="80">
        <v>2009</v>
      </c>
      <c r="F318" s="80" t="s">
        <v>85</v>
      </c>
      <c r="G318" s="80" t="s">
        <v>2140</v>
      </c>
      <c r="H318" s="80" t="s">
        <v>1786</v>
      </c>
      <c r="I318" s="177"/>
      <c r="J318" s="81">
        <v>1.9276465891065686</v>
      </c>
      <c r="K318" s="81">
        <v>7.4471909012066517E-2</v>
      </c>
      <c r="L318" s="81">
        <v>0.99969132977148267</v>
      </c>
      <c r="M318" s="81">
        <v>1.7250618010038496</v>
      </c>
      <c r="N318" s="81">
        <v>3.7480076206440653</v>
      </c>
      <c r="O318" s="81">
        <v>2.9869971222941127</v>
      </c>
      <c r="P318" s="81">
        <v>2.8667996188246669</v>
      </c>
      <c r="Q318" s="81">
        <v>0.15338261065752531</v>
      </c>
      <c r="R318" s="81">
        <v>0</v>
      </c>
      <c r="S318" s="81">
        <v>0.32188674683783253</v>
      </c>
      <c r="T318" s="82"/>
      <c r="U318" s="81">
        <v>326109</v>
      </c>
      <c r="V318" s="81">
        <v>45</v>
      </c>
      <c r="W318" s="81">
        <v>39</v>
      </c>
      <c r="X318" s="81">
        <v>406</v>
      </c>
      <c r="Y318" s="81">
        <v>1216</v>
      </c>
      <c r="Z318" s="81">
        <v>1510</v>
      </c>
      <c r="AA318" s="81">
        <v>577</v>
      </c>
      <c r="AB318" s="81">
        <v>2631</v>
      </c>
      <c r="AC318" s="81">
        <v>0</v>
      </c>
      <c r="AD318" s="81">
        <v>0.32188674683783253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0</v>
      </c>
      <c r="BJ318" s="81">
        <v>0</v>
      </c>
      <c r="BK318" s="81">
        <v>0</v>
      </c>
      <c r="BL318" s="81">
        <v>0</v>
      </c>
      <c r="BM318" s="82"/>
      <c r="BN318" s="81">
        <v>0</v>
      </c>
      <c r="BO318" s="81">
        <v>0</v>
      </c>
      <c r="BP318" s="81">
        <v>0</v>
      </c>
      <c r="BQ318" s="81">
        <v>0</v>
      </c>
      <c r="BR318" s="81">
        <v>0</v>
      </c>
      <c r="BS318" s="81">
        <v>0</v>
      </c>
      <c r="BT318"/>
      <c r="BU318" s="80"/>
      <c r="BV318" s="80"/>
      <c r="BW318" s="80"/>
      <c r="BX318" s="80"/>
      <c r="BY318" s="80"/>
      <c r="BZ318" s="80"/>
      <c r="CA318" s="80"/>
      <c r="CB318" s="80"/>
      <c r="CC318" s="80"/>
    </row>
    <row r="319" spans="1:81">
      <c r="A319" s="80" t="s">
        <v>2146</v>
      </c>
      <c r="B319" s="80">
        <v>126</v>
      </c>
      <c r="C319" s="80">
        <v>7</v>
      </c>
      <c r="D319" s="80">
        <v>8</v>
      </c>
      <c r="E319" s="80">
        <v>2010</v>
      </c>
      <c r="F319" s="80" t="s">
        <v>86</v>
      </c>
      <c r="G319" s="80" t="s">
        <v>2140</v>
      </c>
      <c r="H319" s="80" t="s">
        <v>1786</v>
      </c>
      <c r="I319" s="177"/>
      <c r="J319" s="81">
        <v>1.5824401151101142</v>
      </c>
      <c r="K319" s="81">
        <v>7.9413351325823556E-2</v>
      </c>
      <c r="L319" s="81">
        <v>0.96074895273047567</v>
      </c>
      <c r="M319" s="81">
        <v>1.7858238237487452</v>
      </c>
      <c r="N319" s="81">
        <v>3.9655952069722962</v>
      </c>
      <c r="O319" s="81">
        <v>2.9259254821796921</v>
      </c>
      <c r="P319" s="81">
        <v>2.8485050763462074</v>
      </c>
      <c r="Q319" s="81">
        <v>0.15526693017744359</v>
      </c>
      <c r="R319" s="81">
        <v>0</v>
      </c>
      <c r="S319" s="81">
        <v>0.23104199418464508</v>
      </c>
      <c r="T319" s="82"/>
      <c r="U319" s="81">
        <v>287885</v>
      </c>
      <c r="V319" s="81">
        <v>45</v>
      </c>
      <c r="W319" s="81">
        <v>39</v>
      </c>
      <c r="X319" s="81">
        <v>406</v>
      </c>
      <c r="Y319" s="81">
        <v>1209</v>
      </c>
      <c r="Z319" s="81">
        <v>1486</v>
      </c>
      <c r="AA319" s="81">
        <v>559</v>
      </c>
      <c r="AB319" s="81">
        <v>2552</v>
      </c>
      <c r="AC319" s="81">
        <v>0</v>
      </c>
      <c r="AD319" s="81">
        <v>0.23104199418464508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0</v>
      </c>
      <c r="BJ319" s="81">
        <v>0</v>
      </c>
      <c r="BK319" s="81">
        <v>0</v>
      </c>
      <c r="BL319" s="81">
        <v>0</v>
      </c>
      <c r="BM319" s="82"/>
      <c r="BN319" s="81">
        <v>0</v>
      </c>
      <c r="BO319" s="81">
        <v>0</v>
      </c>
      <c r="BP319" s="81">
        <v>0</v>
      </c>
      <c r="BQ319" s="81">
        <v>0</v>
      </c>
      <c r="BR319" s="81">
        <v>0</v>
      </c>
      <c r="BS319" s="81">
        <v>0</v>
      </c>
      <c r="BT319"/>
      <c r="BU319" s="80">
        <v>0</v>
      </c>
      <c r="BV319" s="80">
        <v>0</v>
      </c>
      <c r="BW319" s="80">
        <v>0</v>
      </c>
      <c r="BX319" s="80">
        <v>0</v>
      </c>
      <c r="BY319" s="80">
        <v>0</v>
      </c>
      <c r="BZ319" s="80">
        <v>0</v>
      </c>
      <c r="CA319" s="80">
        <v>0</v>
      </c>
      <c r="CB319" s="80">
        <v>0</v>
      </c>
      <c r="CC319" s="80">
        <v>0</v>
      </c>
    </row>
    <row r="320" spans="1:81">
      <c r="A320" s="80" t="s">
        <v>2147</v>
      </c>
      <c r="B320" s="80">
        <v>127</v>
      </c>
      <c r="C320" s="80">
        <v>8</v>
      </c>
      <c r="D320" s="80">
        <v>8</v>
      </c>
      <c r="E320" s="80">
        <v>2011</v>
      </c>
      <c r="F320" s="80" t="s">
        <v>87</v>
      </c>
      <c r="G320" s="80" t="s">
        <v>2140</v>
      </c>
      <c r="H320" s="80" t="s">
        <v>1786</v>
      </c>
      <c r="I320" s="177"/>
      <c r="J320" s="81">
        <v>1.6371520789217147</v>
      </c>
      <c r="K320" s="81">
        <v>0.10379410126003737</v>
      </c>
      <c r="L320" s="81">
        <v>1.512840562700569</v>
      </c>
      <c r="M320" s="81">
        <v>2.1077466600402981</v>
      </c>
      <c r="N320" s="81">
        <v>4.0970331450280328</v>
      </c>
      <c r="O320" s="81">
        <v>2.8617842148374879</v>
      </c>
      <c r="P320" s="81">
        <v>2.7364969883627652</v>
      </c>
      <c r="Q320" s="81">
        <v>0.17270883511265989</v>
      </c>
      <c r="R320" s="81">
        <v>0</v>
      </c>
      <c r="S320" s="81">
        <v>0.2404128386369144</v>
      </c>
      <c r="T320" s="82"/>
      <c r="U320" s="81">
        <v>264427</v>
      </c>
      <c r="V320" s="81">
        <v>45</v>
      </c>
      <c r="W320" s="81">
        <v>39</v>
      </c>
      <c r="X320" s="81">
        <v>406</v>
      </c>
      <c r="Y320" s="81">
        <v>1177</v>
      </c>
      <c r="Z320" s="81">
        <v>1485</v>
      </c>
      <c r="AA320" s="81">
        <v>553</v>
      </c>
      <c r="AB320" s="81">
        <v>2461</v>
      </c>
      <c r="AC320" s="81">
        <v>0</v>
      </c>
      <c r="AD320" s="81">
        <v>0.2404128386369144</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0</v>
      </c>
      <c r="BJ320" s="81">
        <v>0</v>
      </c>
      <c r="BK320" s="81">
        <v>0</v>
      </c>
      <c r="BL320" s="81">
        <v>0</v>
      </c>
      <c r="BM320" s="82"/>
      <c r="BN320" s="81">
        <v>0</v>
      </c>
      <c r="BO320" s="81">
        <v>0</v>
      </c>
      <c r="BP320" s="81">
        <v>0</v>
      </c>
      <c r="BQ320" s="81">
        <v>0</v>
      </c>
      <c r="BR320" s="81">
        <v>0</v>
      </c>
      <c r="BS320" s="81">
        <v>0</v>
      </c>
      <c r="BT320"/>
      <c r="BU320" s="80">
        <v>0</v>
      </c>
      <c r="BV320" s="80">
        <v>0</v>
      </c>
      <c r="BW320" s="80">
        <v>0</v>
      </c>
      <c r="BX320" s="80">
        <v>0</v>
      </c>
      <c r="BY320" s="80">
        <v>0</v>
      </c>
      <c r="BZ320" s="80">
        <v>0</v>
      </c>
      <c r="CA320" s="80">
        <v>0</v>
      </c>
      <c r="CB320" s="80">
        <v>0</v>
      </c>
      <c r="CC320" s="80">
        <v>0</v>
      </c>
    </row>
    <row r="321" spans="1:81">
      <c r="A321" s="80" t="s">
        <v>2148</v>
      </c>
      <c r="B321" s="80">
        <v>128</v>
      </c>
      <c r="C321" s="80">
        <v>9</v>
      </c>
      <c r="D321" s="80">
        <v>8</v>
      </c>
      <c r="E321" s="80">
        <v>2012</v>
      </c>
      <c r="F321" s="80" t="s">
        <v>88</v>
      </c>
      <c r="G321" s="80" t="s">
        <v>2140</v>
      </c>
      <c r="H321" s="80" t="s">
        <v>1786</v>
      </c>
      <c r="I321" s="177"/>
      <c r="J321" s="81">
        <v>1.9330585564551828</v>
      </c>
      <c r="K321" s="81">
        <v>9.8756904716459301E-2</v>
      </c>
      <c r="L321" s="81">
        <v>1.4977398082879496</v>
      </c>
      <c r="M321" s="81">
        <v>2.1485323002525525</v>
      </c>
      <c r="N321" s="81">
        <v>4.669723894588599</v>
      </c>
      <c r="O321" s="81">
        <v>2.7398422360065111</v>
      </c>
      <c r="P321" s="81">
        <v>2.7172303431485778</v>
      </c>
      <c r="Q321" s="81">
        <v>0.1804005503245811</v>
      </c>
      <c r="R321" s="81">
        <v>0</v>
      </c>
      <c r="S321" s="81">
        <v>0.21540675233649456</v>
      </c>
      <c r="T321" s="82"/>
      <c r="U321" s="81">
        <v>295333</v>
      </c>
      <c r="V321" s="81">
        <v>45</v>
      </c>
      <c r="W321" s="81">
        <v>39</v>
      </c>
      <c r="X321" s="81">
        <v>406</v>
      </c>
      <c r="Y321" s="81">
        <v>1143</v>
      </c>
      <c r="Z321" s="81">
        <v>1433</v>
      </c>
      <c r="AA321" s="81">
        <v>546</v>
      </c>
      <c r="AB321" s="81">
        <v>2366</v>
      </c>
      <c r="AC321" s="81">
        <v>0</v>
      </c>
      <c r="AD321" s="81">
        <v>0.21540675233649456</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0</v>
      </c>
      <c r="BJ321" s="81">
        <v>0</v>
      </c>
      <c r="BK321" s="81">
        <v>0</v>
      </c>
      <c r="BL321" s="81">
        <v>0</v>
      </c>
      <c r="BM321" s="82"/>
      <c r="BN321" s="81">
        <v>0</v>
      </c>
      <c r="BO321" s="81">
        <v>0</v>
      </c>
      <c r="BP321" s="81">
        <v>0</v>
      </c>
      <c r="BQ321" s="81">
        <v>0</v>
      </c>
      <c r="BR321" s="81">
        <v>0</v>
      </c>
      <c r="BS321" s="81">
        <v>0</v>
      </c>
      <c r="BT321"/>
      <c r="BU321" s="80">
        <v>0</v>
      </c>
      <c r="BV321" s="80">
        <v>0</v>
      </c>
      <c r="BW321" s="80">
        <v>0</v>
      </c>
      <c r="BX321" s="80">
        <v>0</v>
      </c>
      <c r="BY321" s="80">
        <v>0</v>
      </c>
      <c r="BZ321" s="80">
        <v>0</v>
      </c>
      <c r="CA321" s="80">
        <v>0</v>
      </c>
      <c r="CB321" s="80">
        <v>0</v>
      </c>
      <c r="CC321" s="80">
        <v>0</v>
      </c>
    </row>
    <row r="322" spans="1:81">
      <c r="A322" s="80" t="s">
        <v>2149</v>
      </c>
      <c r="B322" s="80">
        <v>129</v>
      </c>
      <c r="C322" s="80">
        <v>10</v>
      </c>
      <c r="D322" s="80">
        <v>8</v>
      </c>
      <c r="E322" s="80">
        <v>2013</v>
      </c>
      <c r="F322" s="80" t="s">
        <v>89</v>
      </c>
      <c r="G322" s="80" t="s">
        <v>2140</v>
      </c>
      <c r="H322" s="80" t="s">
        <v>1786</v>
      </c>
      <c r="I322" s="177"/>
      <c r="J322" s="81">
        <v>2.036210240139996</v>
      </c>
      <c r="K322" s="81">
        <v>8.5050835327906388E-2</v>
      </c>
      <c r="L322" s="81">
        <v>1.4475892698913972</v>
      </c>
      <c r="M322" s="81">
        <v>2.0423752142197813</v>
      </c>
      <c r="N322" s="81">
        <v>3.811665991648117</v>
      </c>
      <c r="O322" s="81">
        <v>2.5477015839539177</v>
      </c>
      <c r="P322" s="81">
        <v>2.612575209949807</v>
      </c>
      <c r="Q322" s="81">
        <v>0.17815136459780645</v>
      </c>
      <c r="R322" s="81">
        <v>0</v>
      </c>
      <c r="S322" s="81">
        <v>0.30165329608655272</v>
      </c>
      <c r="T322" s="82"/>
      <c r="U322" s="81">
        <v>299513</v>
      </c>
      <c r="V322" s="81">
        <v>45</v>
      </c>
      <c r="W322" s="81">
        <v>39</v>
      </c>
      <c r="X322" s="81">
        <v>406</v>
      </c>
      <c r="Y322" s="81">
        <v>1130</v>
      </c>
      <c r="Z322" s="81">
        <v>1392</v>
      </c>
      <c r="AA322" s="81">
        <v>523</v>
      </c>
      <c r="AB322" s="81">
        <v>2303</v>
      </c>
      <c r="AC322" s="81">
        <v>0</v>
      </c>
      <c r="AD322" s="81">
        <v>0.30165329608655272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0</v>
      </c>
      <c r="BJ322" s="81">
        <v>0</v>
      </c>
      <c r="BK322" s="81">
        <v>0</v>
      </c>
      <c r="BL322" s="81">
        <v>0</v>
      </c>
      <c r="BM322" s="82"/>
      <c r="BN322" s="81">
        <v>0</v>
      </c>
      <c r="BO322" s="81">
        <v>0</v>
      </c>
      <c r="BP322" s="81">
        <v>0</v>
      </c>
      <c r="BQ322" s="81">
        <v>0</v>
      </c>
      <c r="BR322" s="81">
        <v>0</v>
      </c>
      <c r="BS322" s="81">
        <v>0</v>
      </c>
      <c r="BT322"/>
      <c r="BU322" s="80">
        <v>0</v>
      </c>
      <c r="BV322" s="80">
        <v>0</v>
      </c>
      <c r="BW322" s="80">
        <v>0</v>
      </c>
      <c r="BX322" s="80">
        <v>0</v>
      </c>
      <c r="BY322" s="80">
        <v>0</v>
      </c>
      <c r="BZ322" s="80">
        <v>0</v>
      </c>
      <c r="CA322" s="80">
        <v>0</v>
      </c>
      <c r="CB322" s="80">
        <v>0</v>
      </c>
      <c r="CC322" s="80">
        <v>0</v>
      </c>
    </row>
    <row r="323" spans="1:81">
      <c r="A323" s="80" t="s">
        <v>2150</v>
      </c>
      <c r="B323" s="80">
        <v>130</v>
      </c>
      <c r="C323" s="80">
        <v>11</v>
      </c>
      <c r="D323" s="80">
        <v>8</v>
      </c>
      <c r="E323" s="80">
        <v>2014</v>
      </c>
      <c r="F323" s="80" t="s">
        <v>90</v>
      </c>
      <c r="G323" s="80" t="s">
        <v>2140</v>
      </c>
      <c r="H323" s="80" t="s">
        <v>1786</v>
      </c>
      <c r="I323" s="177"/>
      <c r="J323" s="81">
        <v>1.6205013442705662</v>
      </c>
      <c r="K323" s="81">
        <v>7.0110370424464247E-2</v>
      </c>
      <c r="L323" s="81">
        <v>0.77701521477064905</v>
      </c>
      <c r="M323" s="81">
        <v>1.7998908042027812</v>
      </c>
      <c r="N323" s="81">
        <v>3.8607405218266551</v>
      </c>
      <c r="O323" s="81">
        <v>2.3616378525264441</v>
      </c>
      <c r="P323" s="81">
        <v>2.5508432603332616</v>
      </c>
      <c r="Q323" s="81">
        <v>0.16409996855473757</v>
      </c>
      <c r="R323" s="81">
        <v>0</v>
      </c>
      <c r="S323" s="81">
        <v>0.22142718175167717</v>
      </c>
      <c r="T323" s="82"/>
      <c r="U323" s="81">
        <v>285367</v>
      </c>
      <c r="V323" s="81">
        <v>33</v>
      </c>
      <c r="W323" s="81">
        <v>33</v>
      </c>
      <c r="X323" s="81">
        <v>369</v>
      </c>
      <c r="Y323" s="81">
        <v>1107</v>
      </c>
      <c r="Z323" s="81">
        <v>1359</v>
      </c>
      <c r="AA323" s="81">
        <v>508</v>
      </c>
      <c r="AB323" s="81">
        <v>2211</v>
      </c>
      <c r="AC323" s="81">
        <v>0</v>
      </c>
      <c r="AD323" s="81">
        <v>0.22142718175167717</v>
      </c>
      <c r="AE323" s="82"/>
      <c r="AF323" s="81">
        <v>2155144.6057728799</v>
      </c>
      <c r="AG323" s="81">
        <v>60149.659814791987</v>
      </c>
      <c r="AH323" s="81">
        <v>194843.0313657049</v>
      </c>
      <c r="AI323" s="81">
        <v>2386907.2309950269</v>
      </c>
      <c r="AJ323" s="81">
        <v>4984365.0024067825</v>
      </c>
      <c r="AK323" s="81">
        <v>0</v>
      </c>
      <c r="AL323" s="81">
        <v>0</v>
      </c>
      <c r="AM323" s="81">
        <v>303537.26055170683</v>
      </c>
      <c r="AN323" s="81">
        <v>0</v>
      </c>
      <c r="AO323" s="81">
        <v>0</v>
      </c>
      <c r="AP323" s="82"/>
      <c r="AQ323" s="81">
        <v>2</v>
      </c>
      <c r="AR323" s="81">
        <v>5</v>
      </c>
      <c r="AS323" s="81">
        <v>0</v>
      </c>
      <c r="AT323" s="81">
        <v>0</v>
      </c>
      <c r="AU323" s="81">
        <v>0</v>
      </c>
      <c r="AV323" s="81">
        <v>0</v>
      </c>
      <c r="AW323" s="81" t="s">
        <v>564</v>
      </c>
      <c r="AX323" s="82"/>
      <c r="AY323" s="81">
        <v>14.5</v>
      </c>
      <c r="AZ323" s="81">
        <v>119</v>
      </c>
      <c r="BA323" s="81">
        <v>0</v>
      </c>
      <c r="BB323" s="81">
        <v>0</v>
      </c>
      <c r="BC323" s="81">
        <v>0</v>
      </c>
      <c r="BD323" s="81">
        <v>0</v>
      </c>
      <c r="BE323" s="81" t="s">
        <v>564</v>
      </c>
      <c r="BF323" s="82"/>
      <c r="BG323" s="81">
        <v>0</v>
      </c>
      <c r="BH323" s="81">
        <v>0</v>
      </c>
      <c r="BI323" s="81">
        <v>0</v>
      </c>
      <c r="BJ323" s="81">
        <v>0</v>
      </c>
      <c r="BK323" s="81">
        <v>0</v>
      </c>
      <c r="BL323" s="81">
        <v>0</v>
      </c>
      <c r="BM323" s="82"/>
      <c r="BN323" s="81">
        <v>0</v>
      </c>
      <c r="BO323" s="81">
        <v>0</v>
      </c>
      <c r="BP323" s="81">
        <v>0</v>
      </c>
      <c r="BQ323" s="81">
        <v>0</v>
      </c>
      <c r="BR323" s="81">
        <v>0</v>
      </c>
      <c r="BS323" s="81">
        <v>0</v>
      </c>
      <c r="BT323"/>
      <c r="BU323" s="80">
        <v>0</v>
      </c>
      <c r="BV323" s="80">
        <v>0</v>
      </c>
      <c r="BW323" s="80">
        <v>0</v>
      </c>
      <c r="BX323" s="80">
        <v>0</v>
      </c>
      <c r="BY323" s="80">
        <v>0</v>
      </c>
      <c r="BZ323" s="80">
        <v>0</v>
      </c>
      <c r="CA323" s="80">
        <v>0</v>
      </c>
      <c r="CB323" s="80">
        <v>0</v>
      </c>
      <c r="CC323" s="80">
        <v>0</v>
      </c>
    </row>
    <row r="324" spans="1:81">
      <c r="A324" s="80" t="s">
        <v>2151</v>
      </c>
      <c r="B324" s="80">
        <v>131</v>
      </c>
      <c r="C324" s="80">
        <v>12</v>
      </c>
      <c r="D324" s="80">
        <v>8</v>
      </c>
      <c r="E324" s="80">
        <v>2015</v>
      </c>
      <c r="F324" s="80" t="s">
        <v>91</v>
      </c>
      <c r="G324" s="80" t="s">
        <v>2140</v>
      </c>
      <c r="H324" s="80" t="s">
        <v>1786</v>
      </c>
      <c r="I324" s="177"/>
      <c r="J324" s="81">
        <v>1.5824881057702118</v>
      </c>
      <c r="K324" s="81">
        <v>7.039204365197034E-2</v>
      </c>
      <c r="L324" s="81">
        <v>0.83547705762529356</v>
      </c>
      <c r="M324" s="81">
        <v>1.7894026512220016</v>
      </c>
      <c r="N324" s="81">
        <v>3.4608579284268353</v>
      </c>
      <c r="O324" s="81">
        <v>2.3373799795094348</v>
      </c>
      <c r="P324" s="81">
        <v>2.5076226437060121</v>
      </c>
      <c r="Q324" s="81">
        <v>0.15301668568980589</v>
      </c>
      <c r="R324" s="81">
        <v>0</v>
      </c>
      <c r="S324" s="81">
        <v>0.24200373279275642</v>
      </c>
      <c r="T324" s="82"/>
      <c r="U324" s="81">
        <v>320220</v>
      </c>
      <c r="V324" s="81">
        <v>33</v>
      </c>
      <c r="W324" s="81">
        <v>33</v>
      </c>
      <c r="X324" s="81">
        <v>369</v>
      </c>
      <c r="Y324" s="81">
        <v>1077</v>
      </c>
      <c r="Z324" s="81">
        <v>1358</v>
      </c>
      <c r="AA324" s="81">
        <v>499</v>
      </c>
      <c r="AB324" s="81">
        <v>2106</v>
      </c>
      <c r="AC324" s="81">
        <v>0</v>
      </c>
      <c r="AD324" s="81">
        <v>0.24200373279275642</v>
      </c>
      <c r="AE324" s="82"/>
      <c r="AF324" s="81">
        <v>2184314.7681720573</v>
      </c>
      <c r="AG324" s="81">
        <v>54934.843351233183</v>
      </c>
      <c r="AH324" s="81">
        <v>176410.78238994649</v>
      </c>
      <c r="AI324" s="81">
        <v>2351628.0355853131</v>
      </c>
      <c r="AJ324" s="81">
        <v>4815933.4448204944</v>
      </c>
      <c r="AK324" s="81">
        <v>0</v>
      </c>
      <c r="AL324" s="81">
        <v>0</v>
      </c>
      <c r="AM324" s="81">
        <v>288618.46566226578</v>
      </c>
      <c r="AN324" s="81">
        <v>0</v>
      </c>
      <c r="AO324" s="81">
        <v>0</v>
      </c>
      <c r="AP324" s="82"/>
      <c r="AQ324" s="81">
        <v>2</v>
      </c>
      <c r="AR324" s="81">
        <v>5</v>
      </c>
      <c r="AS324" s="81">
        <v>0</v>
      </c>
      <c r="AT324" s="81">
        <v>0</v>
      </c>
      <c r="AU324" s="81">
        <v>0</v>
      </c>
      <c r="AV324" s="81">
        <v>0</v>
      </c>
      <c r="AW324" s="81" t="s">
        <v>564</v>
      </c>
      <c r="AX324" s="82"/>
      <c r="AY324" s="81">
        <v>14.5</v>
      </c>
      <c r="AZ324" s="81">
        <v>119</v>
      </c>
      <c r="BA324" s="81">
        <v>0</v>
      </c>
      <c r="BB324" s="81">
        <v>0</v>
      </c>
      <c r="BC324" s="81">
        <v>0</v>
      </c>
      <c r="BD324" s="81">
        <v>0</v>
      </c>
      <c r="BE324" s="81" t="s">
        <v>564</v>
      </c>
      <c r="BF324" s="82"/>
      <c r="BG324" s="81">
        <v>0</v>
      </c>
      <c r="BH324" s="81">
        <v>0</v>
      </c>
      <c r="BI324" s="81">
        <v>0</v>
      </c>
      <c r="BJ324" s="81">
        <v>0</v>
      </c>
      <c r="BK324" s="81">
        <v>0</v>
      </c>
      <c r="BL324" s="81">
        <v>0</v>
      </c>
      <c r="BM324" s="82"/>
      <c r="BN324" s="81">
        <v>0</v>
      </c>
      <c r="BO324" s="81">
        <v>0</v>
      </c>
      <c r="BP324" s="81">
        <v>0</v>
      </c>
      <c r="BQ324" s="81">
        <v>0</v>
      </c>
      <c r="BR324" s="81">
        <v>0</v>
      </c>
      <c r="BS324" s="81">
        <v>0</v>
      </c>
      <c r="BT324"/>
      <c r="BU324" s="80">
        <v>0</v>
      </c>
      <c r="BV324" s="80">
        <v>0</v>
      </c>
      <c r="BW324" s="80">
        <v>0</v>
      </c>
      <c r="BX324" s="80">
        <v>0</v>
      </c>
      <c r="BY324" s="80">
        <v>0</v>
      </c>
      <c r="BZ324" s="80">
        <v>0</v>
      </c>
      <c r="CA324" s="80">
        <v>0</v>
      </c>
      <c r="CB324" s="80">
        <v>0</v>
      </c>
      <c r="CC324" s="80">
        <v>0</v>
      </c>
    </row>
    <row r="325" spans="1:81">
      <c r="A325" s="80" t="s">
        <v>2152</v>
      </c>
      <c r="B325" s="80">
        <v>132</v>
      </c>
      <c r="C325" s="80">
        <v>13</v>
      </c>
      <c r="D325" s="80">
        <v>8</v>
      </c>
      <c r="E325" s="80">
        <v>2016</v>
      </c>
      <c r="F325" s="80" t="s">
        <v>92</v>
      </c>
      <c r="G325" s="80" t="s">
        <v>2140</v>
      </c>
      <c r="H325" s="80" t="s">
        <v>1786</v>
      </c>
      <c r="I325" s="177"/>
      <c r="J325" s="81">
        <v>1.6049213987453563</v>
      </c>
      <c r="K325" s="81">
        <v>7.029454907504494E-2</v>
      </c>
      <c r="L325" s="81">
        <v>0.90249340999916883</v>
      </c>
      <c r="M325" s="81">
        <v>1.498593723516753</v>
      </c>
      <c r="N325" s="81">
        <v>3.3529318228376148</v>
      </c>
      <c r="O325" s="81">
        <v>2.2392841703725206</v>
      </c>
      <c r="P325" s="81">
        <v>2.3904911915578735</v>
      </c>
      <c r="Q325" s="81">
        <v>0.14302985639889479</v>
      </c>
      <c r="R325" s="81">
        <v>0</v>
      </c>
      <c r="S325" s="81">
        <v>0.31426326773887686</v>
      </c>
      <c r="T325" s="82"/>
      <c r="U325" s="81">
        <v>316166</v>
      </c>
      <c r="V325" s="81">
        <v>33</v>
      </c>
      <c r="W325" s="81">
        <v>33</v>
      </c>
      <c r="X325" s="81">
        <v>369</v>
      </c>
      <c r="Y325" s="81">
        <v>1057</v>
      </c>
      <c r="Z325" s="81">
        <v>1317</v>
      </c>
      <c r="AA325" s="81">
        <v>492</v>
      </c>
      <c r="AB325" s="81">
        <v>2025</v>
      </c>
      <c r="AC325" s="81">
        <v>0</v>
      </c>
      <c r="AD325" s="81">
        <v>0.31426326773887692</v>
      </c>
      <c r="AE325" s="82"/>
      <c r="AF325" s="81">
        <v>2202225.0384674831</v>
      </c>
      <c r="AG325" s="81">
        <v>52824.1907065286</v>
      </c>
      <c r="AH325" s="81">
        <v>146494.81838525939</v>
      </c>
      <c r="AI325" s="81">
        <v>2321944.512871867</v>
      </c>
      <c r="AJ325" s="81">
        <v>4740099.4891870879</v>
      </c>
      <c r="AK325" s="81">
        <v>0</v>
      </c>
      <c r="AL325" s="81">
        <v>0</v>
      </c>
      <c r="AM325" s="81">
        <v>277733.35951066873</v>
      </c>
      <c r="AN325" s="81">
        <v>0</v>
      </c>
      <c r="AO325" s="81">
        <v>0</v>
      </c>
      <c r="AP325" s="82"/>
      <c r="AQ325" s="81">
        <v>2</v>
      </c>
      <c r="AR325" s="81">
        <v>5</v>
      </c>
      <c r="AS325" s="81">
        <v>0</v>
      </c>
      <c r="AT325" s="81">
        <v>0</v>
      </c>
      <c r="AU325" s="81">
        <v>0</v>
      </c>
      <c r="AV325" s="81">
        <v>0</v>
      </c>
      <c r="AW325" s="81" t="s">
        <v>564</v>
      </c>
      <c r="AX325" s="82"/>
      <c r="AY325" s="81">
        <v>14.5</v>
      </c>
      <c r="AZ325" s="81">
        <v>119</v>
      </c>
      <c r="BA325" s="81">
        <v>0</v>
      </c>
      <c r="BB325" s="81">
        <v>0</v>
      </c>
      <c r="BC325" s="81">
        <v>0</v>
      </c>
      <c r="BD325" s="81">
        <v>0</v>
      </c>
      <c r="BE325" s="81" t="s">
        <v>564</v>
      </c>
      <c r="BF325" s="82"/>
      <c r="BG325" s="81">
        <v>0</v>
      </c>
      <c r="BH325" s="81">
        <v>0</v>
      </c>
      <c r="BI325" s="81">
        <v>0</v>
      </c>
      <c r="BJ325" s="81">
        <v>0</v>
      </c>
      <c r="BK325" s="81">
        <v>0</v>
      </c>
      <c r="BL325" s="81">
        <v>0</v>
      </c>
      <c r="BM325" s="82"/>
      <c r="BN325" s="81">
        <v>0</v>
      </c>
      <c r="BO325" s="81">
        <v>0</v>
      </c>
      <c r="BP325" s="81">
        <v>0</v>
      </c>
      <c r="BQ325" s="81">
        <v>0</v>
      </c>
      <c r="BR325" s="81">
        <v>0</v>
      </c>
      <c r="BS325" s="81">
        <v>0</v>
      </c>
      <c r="BT325"/>
      <c r="BU325" s="80">
        <v>0</v>
      </c>
      <c r="BV325" s="80">
        <v>0</v>
      </c>
      <c r="BW325" s="80">
        <v>0</v>
      </c>
      <c r="BX325" s="80">
        <v>0</v>
      </c>
      <c r="BY325" s="80">
        <v>0</v>
      </c>
      <c r="BZ325" s="80">
        <v>0</v>
      </c>
      <c r="CA325" s="80">
        <v>0</v>
      </c>
      <c r="CB325" s="80">
        <v>0</v>
      </c>
      <c r="CC325" s="80">
        <v>0</v>
      </c>
    </row>
    <row r="326" spans="1:81">
      <c r="A326" s="80" t="s">
        <v>2153</v>
      </c>
      <c r="B326" s="80">
        <v>133</v>
      </c>
      <c r="C326" s="80">
        <v>14</v>
      </c>
      <c r="D326" s="80">
        <v>8</v>
      </c>
      <c r="E326" s="80">
        <v>2017</v>
      </c>
      <c r="F326" s="80" t="s">
        <v>71</v>
      </c>
      <c r="G326" s="80" t="s">
        <v>2140</v>
      </c>
      <c r="H326" s="80" t="s">
        <v>1786</v>
      </c>
      <c r="I326" s="177"/>
      <c r="J326" s="81">
        <v>1.5999364628785495</v>
      </c>
      <c r="K326" s="81">
        <v>7.0859898740875282E-2</v>
      </c>
      <c r="L326" s="81">
        <v>0.79619778798265151</v>
      </c>
      <c r="M326" s="81">
        <v>1.415036573243053</v>
      </c>
      <c r="N326" s="81">
        <v>3.1415872758166947</v>
      </c>
      <c r="O326" s="81">
        <v>2.124134679732542</v>
      </c>
      <c r="P326" s="81">
        <v>2.3222409031513616</v>
      </c>
      <c r="Q326" s="81">
        <v>0.13216177490464517</v>
      </c>
      <c r="R326" s="81">
        <v>0</v>
      </c>
      <c r="S326" s="81">
        <v>0.20067578211794215</v>
      </c>
      <c r="T326" s="82"/>
      <c r="U326" s="81">
        <v>331575</v>
      </c>
      <c r="V326" s="81">
        <v>33</v>
      </c>
      <c r="W326" s="81">
        <v>33</v>
      </c>
      <c r="X326" s="81">
        <v>369</v>
      </c>
      <c r="Y326" s="81">
        <v>1030</v>
      </c>
      <c r="Z326" s="81">
        <v>1270</v>
      </c>
      <c r="AA326" s="81">
        <v>481</v>
      </c>
      <c r="AB326" s="81">
        <v>1935</v>
      </c>
      <c r="AC326" s="81">
        <v>0</v>
      </c>
      <c r="AD326" s="81">
        <v>0.20067578211794221</v>
      </c>
      <c r="AE326" s="82"/>
      <c r="AF326" s="81">
        <v>2292694.8814357352</v>
      </c>
      <c r="AG326" s="81">
        <v>53567.367237676459</v>
      </c>
      <c r="AH326" s="81">
        <v>170438.7138990105</v>
      </c>
      <c r="AI326" s="81">
        <v>2282228.2164645311</v>
      </c>
      <c r="AJ326" s="81">
        <v>4437075.789442501</v>
      </c>
      <c r="AK326" s="81">
        <v>0</v>
      </c>
      <c r="AL326" s="81">
        <v>0</v>
      </c>
      <c r="AM326" s="81">
        <v>265804.91700945533</v>
      </c>
      <c r="AN326" s="81">
        <v>0</v>
      </c>
      <c r="AO326" s="81">
        <v>0</v>
      </c>
      <c r="AP326" s="82"/>
      <c r="AQ326" s="81">
        <v>2</v>
      </c>
      <c r="AR326" s="81">
        <v>5</v>
      </c>
      <c r="AS326" s="81">
        <v>0</v>
      </c>
      <c r="AT326" s="81">
        <v>0</v>
      </c>
      <c r="AU326" s="81">
        <v>0</v>
      </c>
      <c r="AV326" s="81">
        <v>0</v>
      </c>
      <c r="AW326" s="81" t="s">
        <v>564</v>
      </c>
      <c r="AX326" s="82"/>
      <c r="AY326" s="81">
        <v>14.5</v>
      </c>
      <c r="AZ326" s="81">
        <v>119</v>
      </c>
      <c r="BA326" s="81">
        <v>0</v>
      </c>
      <c r="BB326" s="81">
        <v>0</v>
      </c>
      <c r="BC326" s="81">
        <v>0</v>
      </c>
      <c r="BD326" s="81">
        <v>0</v>
      </c>
      <c r="BE326" s="81" t="s">
        <v>564</v>
      </c>
      <c r="BF326" s="82"/>
      <c r="BG326" s="81">
        <v>0</v>
      </c>
      <c r="BH326" s="81">
        <v>0</v>
      </c>
      <c r="BI326" s="81">
        <v>2.956</v>
      </c>
      <c r="BJ326" s="81">
        <v>0</v>
      </c>
      <c r="BK326" s="81">
        <v>0</v>
      </c>
      <c r="BL326" s="81">
        <v>0</v>
      </c>
      <c r="BM326" s="82"/>
      <c r="BN326" s="81">
        <v>0</v>
      </c>
      <c r="BO326" s="81">
        <v>0</v>
      </c>
      <c r="BP326" s="81">
        <v>1</v>
      </c>
      <c r="BQ326" s="81">
        <v>0</v>
      </c>
      <c r="BR326" s="81">
        <v>0</v>
      </c>
      <c r="BS326" s="81">
        <v>0</v>
      </c>
      <c r="BT326"/>
      <c r="BU326" s="80">
        <v>2.956</v>
      </c>
      <c r="BV326" s="80">
        <v>0</v>
      </c>
      <c r="BW326" s="80">
        <v>0</v>
      </c>
      <c r="BX326" s="80">
        <v>0</v>
      </c>
      <c r="BY326" s="80">
        <v>0</v>
      </c>
      <c r="BZ326" s="80">
        <v>0</v>
      </c>
      <c r="CA326" s="80">
        <v>0</v>
      </c>
      <c r="CB326" s="80">
        <v>0</v>
      </c>
      <c r="CC326" s="80">
        <v>0</v>
      </c>
    </row>
    <row r="327" spans="1:81">
      <c r="A327" s="80" t="s">
        <v>2154</v>
      </c>
      <c r="B327" s="80">
        <v>134</v>
      </c>
      <c r="C327" s="80">
        <v>15</v>
      </c>
      <c r="D327" s="80">
        <v>8</v>
      </c>
      <c r="E327" s="80">
        <v>2018</v>
      </c>
      <c r="F327" s="80" t="s">
        <v>93</v>
      </c>
      <c r="G327" s="80" t="s">
        <v>2140</v>
      </c>
      <c r="H327" s="80" t="s">
        <v>1786</v>
      </c>
      <c r="I327" s="177"/>
      <c r="J327" s="81">
        <v>1.4636461796819558</v>
      </c>
      <c r="K327" s="81">
        <v>6.6597361116032788E-2</v>
      </c>
      <c r="L327" s="81">
        <v>0.71750481820560408</v>
      </c>
      <c r="M327" s="81">
        <v>1.395400257823163</v>
      </c>
      <c r="N327" s="81">
        <v>3.2034907503648085</v>
      </c>
      <c r="O327" s="81">
        <v>2.0251463794738629</v>
      </c>
      <c r="P327" s="81">
        <v>2.2513259143174742</v>
      </c>
      <c r="Q327" s="81">
        <v>0.11896344270584465</v>
      </c>
      <c r="R327" s="81">
        <v>0</v>
      </c>
      <c r="S327" s="81">
        <v>0.36447187421534732</v>
      </c>
      <c r="T327" s="82"/>
      <c r="U327" s="81">
        <v>299732</v>
      </c>
      <c r="V327" s="81">
        <v>33</v>
      </c>
      <c r="W327" s="81">
        <v>33</v>
      </c>
      <c r="X327" s="81">
        <v>369</v>
      </c>
      <c r="Y327" s="81">
        <v>1011</v>
      </c>
      <c r="Z327" s="81">
        <v>1234</v>
      </c>
      <c r="AA327" s="81">
        <v>471</v>
      </c>
      <c r="AB327" s="81">
        <v>1877</v>
      </c>
      <c r="AC327" s="81">
        <v>0</v>
      </c>
      <c r="AD327" s="81">
        <v>0.36447187421534732</v>
      </c>
      <c r="AE327" s="82"/>
      <c r="AF327" s="81">
        <v>2112116.6080462299</v>
      </c>
      <c r="AG327" s="81">
        <v>47367.783406750787</v>
      </c>
      <c r="AH327" s="81">
        <v>161266.88443665599</v>
      </c>
      <c r="AI327" s="81">
        <v>2187496.4483902971</v>
      </c>
      <c r="AJ327" s="81">
        <v>4529311.9466181844</v>
      </c>
      <c r="AK327" s="81">
        <v>0</v>
      </c>
      <c r="AL327" s="81">
        <v>0</v>
      </c>
      <c r="AM327" s="81">
        <v>258371.13480576489</v>
      </c>
      <c r="AN327" s="81">
        <v>0</v>
      </c>
      <c r="AO327" s="81">
        <v>0</v>
      </c>
      <c r="AP327" s="82"/>
      <c r="AQ327" s="81">
        <v>2</v>
      </c>
      <c r="AR327" s="81">
        <v>5</v>
      </c>
      <c r="AS327" s="81">
        <v>0</v>
      </c>
      <c r="AT327" s="81">
        <v>0</v>
      </c>
      <c r="AU327" s="81">
        <v>0</v>
      </c>
      <c r="AV327" s="81">
        <v>0</v>
      </c>
      <c r="AW327" s="81" t="s">
        <v>564</v>
      </c>
      <c r="AX327" s="82"/>
      <c r="AY327" s="81">
        <v>15</v>
      </c>
      <c r="AZ327" s="81">
        <v>118.9</v>
      </c>
      <c r="BA327" s="81">
        <v>0</v>
      </c>
      <c r="BB327" s="81">
        <v>0</v>
      </c>
      <c r="BC327" s="81">
        <v>0</v>
      </c>
      <c r="BD327" s="81">
        <v>0</v>
      </c>
      <c r="BE327" s="81" t="s">
        <v>564</v>
      </c>
      <c r="BF327" s="82"/>
      <c r="BG327" s="81">
        <v>0</v>
      </c>
      <c r="BH327" s="81">
        <v>0</v>
      </c>
      <c r="BI327" s="81">
        <v>2.8239999999999998</v>
      </c>
      <c r="BJ327" s="81">
        <v>0</v>
      </c>
      <c r="BK327" s="81">
        <v>0</v>
      </c>
      <c r="BL327" s="81">
        <v>0</v>
      </c>
      <c r="BM327" s="82"/>
      <c r="BN327" s="81">
        <v>0</v>
      </c>
      <c r="BO327" s="81">
        <v>0</v>
      </c>
      <c r="BP327" s="81">
        <v>1</v>
      </c>
      <c r="BQ327" s="81">
        <v>0</v>
      </c>
      <c r="BR327" s="81">
        <v>0</v>
      </c>
      <c r="BS327" s="81">
        <v>0</v>
      </c>
      <c r="BT327"/>
      <c r="BU327" s="80">
        <v>2.8239999999999998</v>
      </c>
      <c r="BV327" s="80">
        <v>0</v>
      </c>
      <c r="BW327" s="80">
        <v>0</v>
      </c>
      <c r="BX327" s="80">
        <v>0</v>
      </c>
      <c r="BY327" s="80">
        <v>0</v>
      </c>
      <c r="BZ327" s="80">
        <v>0</v>
      </c>
      <c r="CA327" s="80">
        <v>0</v>
      </c>
      <c r="CB327" s="80">
        <v>0</v>
      </c>
      <c r="CC327" s="80">
        <v>0</v>
      </c>
    </row>
    <row r="328" spans="1:81">
      <c r="A328" s="80" t="s">
        <v>2155</v>
      </c>
      <c r="B328" s="80">
        <v>135</v>
      </c>
      <c r="C328" s="80">
        <v>16</v>
      </c>
      <c r="D328" s="80">
        <v>8</v>
      </c>
      <c r="E328" s="80">
        <v>2019</v>
      </c>
      <c r="F328" s="80" t="s">
        <v>73</v>
      </c>
      <c r="G328" s="80" t="s">
        <v>2140</v>
      </c>
      <c r="H328" s="80" t="s">
        <v>1786</v>
      </c>
      <c r="I328" s="177"/>
      <c r="J328" s="81">
        <v>1.3744968284346117</v>
      </c>
      <c r="K328" s="81">
        <v>6.1011254146107967E-2</v>
      </c>
      <c r="L328" s="81">
        <v>0.72324425031522632</v>
      </c>
      <c r="M328" s="81">
        <v>1.3190550793353211</v>
      </c>
      <c r="N328" s="81">
        <v>2.7405225124554202</v>
      </c>
      <c r="O328" s="81">
        <v>1.8799859093897953</v>
      </c>
      <c r="P328" s="81">
        <v>2.1671683857196915</v>
      </c>
      <c r="Q328" s="81">
        <v>0.11021189879853389</v>
      </c>
      <c r="R328" s="81">
        <v>0</v>
      </c>
      <c r="S328" s="81">
        <v>0.33860577131258729</v>
      </c>
      <c r="T328" s="82"/>
      <c r="U328" s="81">
        <v>293887</v>
      </c>
      <c r="V328" s="81">
        <v>33</v>
      </c>
      <c r="W328" s="81">
        <v>33</v>
      </c>
      <c r="X328" s="81">
        <v>369</v>
      </c>
      <c r="Y328" s="81">
        <v>988</v>
      </c>
      <c r="Z328" s="81">
        <v>1177</v>
      </c>
      <c r="AA328" s="81">
        <v>450</v>
      </c>
      <c r="AB328" s="81">
        <v>1786</v>
      </c>
      <c r="AC328" s="81">
        <v>0</v>
      </c>
      <c r="AD328" s="81">
        <v>0.33860577131258729</v>
      </c>
      <c r="AE328" s="82"/>
      <c r="AF328" s="81">
        <v>2027197.482381548</v>
      </c>
      <c r="AG328" s="81">
        <v>45800.159190512742</v>
      </c>
      <c r="AH328" s="81">
        <v>170328.92406014309</v>
      </c>
      <c r="AI328" s="81">
        <v>2147142.440344465</v>
      </c>
      <c r="AJ328" s="81">
        <v>3869433.302242992</v>
      </c>
      <c r="AK328" s="81">
        <v>0</v>
      </c>
      <c r="AL328" s="81">
        <v>0</v>
      </c>
      <c r="AM328" s="81">
        <v>243239.75499919843</v>
      </c>
      <c r="AN328" s="81">
        <v>0</v>
      </c>
      <c r="AO328" s="81">
        <v>0</v>
      </c>
      <c r="AP328" s="82"/>
      <c r="AQ328" s="81">
        <v>4</v>
      </c>
      <c r="AR328" s="81">
        <v>5</v>
      </c>
      <c r="AS328" s="81">
        <v>0</v>
      </c>
      <c r="AT328" s="81">
        <v>0</v>
      </c>
      <c r="AU328" s="81">
        <v>0</v>
      </c>
      <c r="AV328" s="81">
        <v>0</v>
      </c>
      <c r="AW328" s="81" t="s">
        <v>564</v>
      </c>
      <c r="AX328" s="82"/>
      <c r="AY328" s="81">
        <v>27.7</v>
      </c>
      <c r="AZ328" s="81">
        <v>119</v>
      </c>
      <c r="BA328" s="81">
        <v>0</v>
      </c>
      <c r="BB328" s="81">
        <v>0</v>
      </c>
      <c r="BC328" s="81">
        <v>0</v>
      </c>
      <c r="BD328" s="81">
        <v>0</v>
      </c>
      <c r="BE328" s="81" t="s">
        <v>564</v>
      </c>
      <c r="BF328" s="82"/>
      <c r="BG328" s="81">
        <v>0</v>
      </c>
      <c r="BH328" s="81">
        <v>0</v>
      </c>
      <c r="BI328" s="81">
        <v>2.601</v>
      </c>
      <c r="BJ328" s="81">
        <v>0</v>
      </c>
      <c r="BK328" s="81">
        <v>0</v>
      </c>
      <c r="BL328" s="81">
        <v>0</v>
      </c>
      <c r="BM328" s="82"/>
      <c r="BN328" s="81">
        <v>0</v>
      </c>
      <c r="BO328" s="81">
        <v>0</v>
      </c>
      <c r="BP328" s="81">
        <v>1</v>
      </c>
      <c r="BQ328" s="81">
        <v>0</v>
      </c>
      <c r="BR328" s="81">
        <v>0</v>
      </c>
      <c r="BS328" s="81">
        <v>0</v>
      </c>
      <c r="BT328"/>
      <c r="BU328" s="80">
        <v>2.601</v>
      </c>
      <c r="BV328" s="80">
        <v>0</v>
      </c>
      <c r="BW328" s="80">
        <v>0</v>
      </c>
      <c r="BX328" s="80">
        <v>0</v>
      </c>
      <c r="BY328" s="80">
        <v>0</v>
      </c>
      <c r="BZ328" s="80">
        <v>0</v>
      </c>
      <c r="CA328" s="80">
        <v>0</v>
      </c>
      <c r="CB328" s="80">
        <v>0</v>
      </c>
      <c r="CC328" s="80">
        <v>0</v>
      </c>
    </row>
    <row r="329" spans="1:81">
      <c r="A329" s="80" t="s">
        <v>2156</v>
      </c>
      <c r="B329" s="80">
        <v>136</v>
      </c>
      <c r="C329" s="80">
        <v>17</v>
      </c>
      <c r="D329" s="80">
        <v>8</v>
      </c>
      <c r="E329" s="80">
        <v>2020</v>
      </c>
      <c r="F329" s="80" t="s">
        <v>218</v>
      </c>
      <c r="G329" s="174" t="s">
        <v>2140</v>
      </c>
      <c r="H329" s="80" t="s">
        <v>1786</v>
      </c>
      <c r="I329" s="177"/>
      <c r="J329" s="81">
        <v>1.5816315861250001</v>
      </c>
      <c r="K329" s="81">
        <v>6.6418493612848475E-2</v>
      </c>
      <c r="L329" s="81">
        <v>0.78605524490484624</v>
      </c>
      <c r="M329" s="81">
        <v>1.2125411991605934</v>
      </c>
      <c r="N329" s="81">
        <v>2.5152347046314669</v>
      </c>
      <c r="O329" s="81">
        <v>1.6177455659873752</v>
      </c>
      <c r="P329" s="81">
        <v>1.9725007821296159</v>
      </c>
      <c r="Q329" s="81">
        <v>0.10123976469662405</v>
      </c>
      <c r="R329" s="81">
        <v>0</v>
      </c>
      <c r="S329" s="81">
        <v>0.34272353586274129</v>
      </c>
      <c r="T329" s="82"/>
      <c r="U329" s="81">
        <v>304150</v>
      </c>
      <c r="V329" s="81">
        <v>31</v>
      </c>
      <c r="W329" s="81">
        <v>44</v>
      </c>
      <c r="X329" s="81">
        <v>355</v>
      </c>
      <c r="Y329" s="81">
        <v>962</v>
      </c>
      <c r="Z329" s="81">
        <v>1156</v>
      </c>
      <c r="AA329" s="81">
        <v>445</v>
      </c>
      <c r="AB329" s="81">
        <v>1717</v>
      </c>
      <c r="AC329" s="81">
        <v>0</v>
      </c>
      <c r="AD329" s="81">
        <v>0.34272353586274129</v>
      </c>
      <c r="AE329" s="82"/>
      <c r="AF329" s="81">
        <v>2366989.0122227478</v>
      </c>
      <c r="AG329" s="81">
        <v>46908.061130424132</v>
      </c>
      <c r="AH329" s="81">
        <v>197623.91790004243</v>
      </c>
      <c r="AI329" s="81">
        <v>2008701.3126836938</v>
      </c>
      <c r="AJ329" s="81">
        <v>3720017.1236356031</v>
      </c>
      <c r="AK329" s="81"/>
      <c r="AL329" s="81"/>
      <c r="AM329" s="81">
        <v>224087.5762678746</v>
      </c>
      <c r="AN329" s="81"/>
      <c r="AO329" s="81"/>
      <c r="AP329" s="82"/>
      <c r="AQ329" s="81">
        <v>4</v>
      </c>
      <c r="AR329" s="81">
        <v>5</v>
      </c>
      <c r="AS329" s="81">
        <v>0</v>
      </c>
      <c r="AT329" s="81">
        <v>0</v>
      </c>
      <c r="AU329" s="81">
        <v>0</v>
      </c>
      <c r="AV329" s="81">
        <v>0</v>
      </c>
      <c r="AW329" s="81">
        <v>0</v>
      </c>
      <c r="AX329" s="82"/>
      <c r="AY329" s="81">
        <v>27.7</v>
      </c>
      <c r="AZ329" s="81">
        <v>119</v>
      </c>
      <c r="BA329" s="81">
        <v>0</v>
      </c>
      <c r="BB329" s="81">
        <v>0</v>
      </c>
      <c r="BC329" s="81">
        <v>0</v>
      </c>
      <c r="BD329" s="81">
        <v>0</v>
      </c>
      <c r="BE329" s="81">
        <v>0</v>
      </c>
      <c r="BF329" s="82"/>
      <c r="BG329" s="81">
        <v>0</v>
      </c>
      <c r="BH329" s="81">
        <v>0</v>
      </c>
      <c r="BI329" s="81">
        <v>2.3029999999999999</v>
      </c>
      <c r="BJ329" s="81">
        <v>0</v>
      </c>
      <c r="BK329" s="81">
        <v>0</v>
      </c>
      <c r="BL329" s="81">
        <v>0</v>
      </c>
      <c r="BM329" s="82"/>
      <c r="BN329" s="81">
        <v>0</v>
      </c>
      <c r="BO329" s="81">
        <v>0</v>
      </c>
      <c r="BP329" s="81">
        <v>1</v>
      </c>
      <c r="BQ329" s="81">
        <v>0</v>
      </c>
      <c r="BR329" s="81">
        <v>0</v>
      </c>
      <c r="BS329" s="81">
        <v>0</v>
      </c>
      <c r="BT329"/>
      <c r="BU329" s="80">
        <v>2.3029999999999999</v>
      </c>
      <c r="BV329" s="80">
        <v>0</v>
      </c>
      <c r="BW329" s="80">
        <v>0</v>
      </c>
      <c r="BX329" s="80">
        <v>0</v>
      </c>
      <c r="BY329" s="80">
        <v>0</v>
      </c>
      <c r="BZ329" s="80">
        <v>0</v>
      </c>
      <c r="CA329" s="80">
        <v>0</v>
      </c>
      <c r="CB329" s="80">
        <v>0</v>
      </c>
      <c r="CC329" s="80">
        <v>0</v>
      </c>
    </row>
    <row r="330" spans="1:81">
      <c r="A330" s="80" t="s">
        <v>2157</v>
      </c>
      <c r="B330" s="80">
        <v>136</v>
      </c>
      <c r="C330" s="80">
        <v>18</v>
      </c>
      <c r="D330" s="80">
        <v>8</v>
      </c>
      <c r="E330" s="80">
        <v>2021</v>
      </c>
      <c r="F330" s="80" t="s">
        <v>75</v>
      </c>
      <c r="G330" s="174" t="s">
        <v>2140</v>
      </c>
      <c r="H330" s="80" t="s">
        <v>1786</v>
      </c>
      <c r="I330" s="177"/>
      <c r="J330" s="81">
        <v>1.1526010529185446</v>
      </c>
      <c r="K330" s="81">
        <v>7.2901938116676335E-2</v>
      </c>
      <c r="L330" s="81">
        <v>0.76987253394584376</v>
      </c>
      <c r="M330" s="81">
        <v>1.3421809807266716</v>
      </c>
      <c r="N330" s="81">
        <v>2.5872559624948681</v>
      </c>
      <c r="O330" s="81">
        <v>1.5276159486504466</v>
      </c>
      <c r="P330" s="81">
        <v>1.9635661058892258</v>
      </c>
      <c r="Q330" s="81">
        <v>9.7621391037725894E-2</v>
      </c>
      <c r="R330" s="81">
        <v>0</v>
      </c>
      <c r="S330" s="81">
        <v>0.3533384676310023</v>
      </c>
      <c r="T330" s="82"/>
      <c r="U330" s="81">
        <v>235406</v>
      </c>
      <c r="V330" s="81">
        <v>31</v>
      </c>
      <c r="W330" s="81">
        <v>44</v>
      </c>
      <c r="X330" s="81">
        <v>355</v>
      </c>
      <c r="Y330" s="81">
        <v>941</v>
      </c>
      <c r="Z330" s="81">
        <v>1124</v>
      </c>
      <c r="AA330" s="81">
        <v>432</v>
      </c>
      <c r="AB330" s="81">
        <v>1636</v>
      </c>
      <c r="AC330" s="81">
        <v>0</v>
      </c>
      <c r="AD330" s="81">
        <v>0.3533384676310023</v>
      </c>
      <c r="AE330" s="82"/>
      <c r="AF330" s="81">
        <v>1695898.9208708543</v>
      </c>
      <c r="AG330" s="81">
        <v>50693.299649225235</v>
      </c>
      <c r="AH330" s="81">
        <v>184729.47979360481</v>
      </c>
      <c r="AI330" s="81">
        <v>2198894.6640391881</v>
      </c>
      <c r="AJ330" s="81">
        <v>3749837.2538645365</v>
      </c>
      <c r="AK330" s="81">
        <v>0</v>
      </c>
      <c r="AL330" s="81">
        <v>0</v>
      </c>
      <c r="AM330" s="81">
        <v>214747.72045356559</v>
      </c>
      <c r="AN330" s="81">
        <v>0</v>
      </c>
      <c r="AO330" s="81">
        <v>0</v>
      </c>
      <c r="AP330" s="82"/>
      <c r="AQ330" s="81">
        <v>4</v>
      </c>
      <c r="AR330" s="81">
        <v>5</v>
      </c>
      <c r="AS330" s="81">
        <v>0</v>
      </c>
      <c r="AT330" s="81">
        <v>0</v>
      </c>
      <c r="AU330" s="81">
        <v>0</v>
      </c>
      <c r="AV330" s="81">
        <v>0</v>
      </c>
      <c r="AW330" s="81"/>
      <c r="AX330" s="82"/>
      <c r="AY330" s="81">
        <v>27.7</v>
      </c>
      <c r="AZ330" s="81">
        <v>119</v>
      </c>
      <c r="BA330" s="81">
        <v>0</v>
      </c>
      <c r="BB330" s="81">
        <v>0</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2158</v>
      </c>
      <c r="B331" s="80">
        <v>136</v>
      </c>
      <c r="C331" s="80">
        <v>19</v>
      </c>
      <c r="D331" s="80">
        <v>8</v>
      </c>
      <c r="E331" s="80">
        <v>2022</v>
      </c>
      <c r="F331" s="80" t="s">
        <v>568</v>
      </c>
      <c r="G331" s="80" t="s">
        <v>2140</v>
      </c>
      <c r="H331" s="80" t="s">
        <v>1786</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4</v>
      </c>
      <c r="AR331" s="81">
        <v>5</v>
      </c>
      <c r="AS331" s="81">
        <v>0</v>
      </c>
      <c r="AT331" s="81">
        <v>0</v>
      </c>
      <c r="AU331" s="81">
        <v>0</v>
      </c>
      <c r="AV331" s="81">
        <v>0</v>
      </c>
      <c r="AW331" s="81"/>
      <c r="AX331" s="82"/>
      <c r="AY331" s="81">
        <v>27.7</v>
      </c>
      <c r="AZ331" s="81">
        <v>119</v>
      </c>
      <c r="BA331" s="81">
        <v>0</v>
      </c>
      <c r="BB331" s="81">
        <v>0</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2159</v>
      </c>
      <c r="B332" s="80">
        <v>273</v>
      </c>
      <c r="C332" s="80">
        <v>1</v>
      </c>
      <c r="D332" s="80">
        <v>17</v>
      </c>
      <c r="E332" s="80">
        <v>1990</v>
      </c>
      <c r="F332" s="80" t="s">
        <v>562</v>
      </c>
      <c r="G332" s="80" t="s">
        <v>1743</v>
      </c>
      <c r="H332" s="80" t="s">
        <v>1744</v>
      </c>
      <c r="I332" s="177"/>
      <c r="J332" s="81">
        <v>3.8113078130187024</v>
      </c>
      <c r="K332" s="81">
        <v>0.8744598149209255</v>
      </c>
      <c r="L332" s="81">
        <v>12.567844340224804</v>
      </c>
      <c r="M332" s="81">
        <v>2.2724170007382565</v>
      </c>
      <c r="N332" s="81">
        <v>4.917582680492707</v>
      </c>
      <c r="O332" s="81">
        <v>2.0835780091818052</v>
      </c>
      <c r="P332" s="81">
        <v>3.154715829591634</v>
      </c>
      <c r="Q332" s="81">
        <v>0.18821670779808838</v>
      </c>
      <c r="R332" s="81">
        <v>0</v>
      </c>
      <c r="S332" s="81">
        <v>0.15326716296749246</v>
      </c>
      <c r="T332" s="82"/>
      <c r="U332" s="81">
        <v>107008</v>
      </c>
      <c r="V332" s="81">
        <v>160</v>
      </c>
      <c r="W332" s="81">
        <v>147</v>
      </c>
      <c r="X332" s="81">
        <v>762</v>
      </c>
      <c r="Y332" s="81">
        <v>1052</v>
      </c>
      <c r="Z332" s="81">
        <v>857</v>
      </c>
      <c r="AA332" s="81">
        <v>766</v>
      </c>
      <c r="AB332" s="81">
        <v>3056</v>
      </c>
      <c r="AC332" s="81">
        <v>0</v>
      </c>
      <c r="AD332" s="81">
        <v>0.15326716296749246</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2160</v>
      </c>
      <c r="B333" s="80">
        <v>274</v>
      </c>
      <c r="C333" s="80">
        <v>2</v>
      </c>
      <c r="D333" s="80">
        <v>17</v>
      </c>
      <c r="E333" s="80">
        <v>2005</v>
      </c>
      <c r="F333" s="80" t="s">
        <v>565</v>
      </c>
      <c r="G333" s="80" t="s">
        <v>1743</v>
      </c>
      <c r="H333" s="80" t="s">
        <v>1744</v>
      </c>
      <c r="I333" s="177"/>
      <c r="J333" s="81">
        <v>0.71525760219817991</v>
      </c>
      <c r="K333" s="81">
        <v>0.4524043873351245</v>
      </c>
      <c r="L333" s="81">
        <v>2.2522812888460377</v>
      </c>
      <c r="M333" s="81">
        <v>2.5369908492797468</v>
      </c>
      <c r="N333" s="81">
        <v>4.993173344092809</v>
      </c>
      <c r="O333" s="81">
        <v>2.3552099762148613</v>
      </c>
      <c r="P333" s="81">
        <v>2.5646183890974528</v>
      </c>
      <c r="Q333" s="81">
        <v>0.13609319468413625</v>
      </c>
      <c r="R333" s="81">
        <v>0</v>
      </c>
      <c r="S333" s="81">
        <v>0.49878237264656772</v>
      </c>
      <c r="T333" s="82"/>
      <c r="U333" s="81">
        <v>22091</v>
      </c>
      <c r="V333" s="81">
        <v>138</v>
      </c>
      <c r="W333" s="81">
        <v>20</v>
      </c>
      <c r="X333" s="81">
        <v>412</v>
      </c>
      <c r="Y333" s="81">
        <v>1018</v>
      </c>
      <c r="Z333" s="81">
        <v>1121</v>
      </c>
      <c r="AA333" s="81">
        <v>510</v>
      </c>
      <c r="AB333" s="81">
        <v>2310</v>
      </c>
      <c r="AC333" s="81">
        <v>0</v>
      </c>
      <c r="AD333" s="81">
        <v>0.49878237264656772</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2161</v>
      </c>
      <c r="B334" s="80">
        <v>275</v>
      </c>
      <c r="C334" s="80">
        <v>3</v>
      </c>
      <c r="D334" s="80">
        <v>17</v>
      </c>
      <c r="E334" s="80">
        <v>2006</v>
      </c>
      <c r="F334" s="80" t="s">
        <v>566</v>
      </c>
      <c r="G334" s="80" t="s">
        <v>1743</v>
      </c>
      <c r="H334" s="80" t="s">
        <v>1744</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2162</v>
      </c>
      <c r="B335" s="80">
        <v>276</v>
      </c>
      <c r="C335" s="80">
        <v>4</v>
      </c>
      <c r="D335" s="80">
        <v>17</v>
      </c>
      <c r="E335" s="80">
        <v>2007</v>
      </c>
      <c r="F335" s="80" t="s">
        <v>567</v>
      </c>
      <c r="G335" s="80" t="s">
        <v>1743</v>
      </c>
      <c r="H335" s="80" t="s">
        <v>1744</v>
      </c>
      <c r="I335" s="177"/>
      <c r="J335" s="81">
        <v>0.62874132855846943</v>
      </c>
      <c r="K335" s="81">
        <v>0.34564020574246496</v>
      </c>
      <c r="L335" s="81">
        <v>7.6323999414826167</v>
      </c>
      <c r="M335" s="81">
        <v>3.3577413935468505</v>
      </c>
      <c r="N335" s="81">
        <v>4.7158995044760177</v>
      </c>
      <c r="O335" s="81">
        <v>2.1281700844875178</v>
      </c>
      <c r="P335" s="81">
        <v>2.6860197418639746</v>
      </c>
      <c r="Q335" s="81">
        <v>0.13361528028037395</v>
      </c>
      <c r="R335" s="81">
        <v>0</v>
      </c>
      <c r="S335" s="81">
        <v>0.2522224741110714</v>
      </c>
      <c r="T335" s="82"/>
      <c r="U335" s="81">
        <v>20648</v>
      </c>
      <c r="V335" s="81">
        <v>115</v>
      </c>
      <c r="W335" s="81">
        <v>93</v>
      </c>
      <c r="X335" s="81">
        <v>683</v>
      </c>
      <c r="Y335" s="81">
        <v>964</v>
      </c>
      <c r="Z335" s="81">
        <v>1053</v>
      </c>
      <c r="AA335" s="81">
        <v>526</v>
      </c>
      <c r="AB335" s="81">
        <v>2148</v>
      </c>
      <c r="AC335" s="81">
        <v>0</v>
      </c>
      <c r="AD335" s="81">
        <v>0.2522224741110714</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2163</v>
      </c>
      <c r="B336" s="80">
        <v>277</v>
      </c>
      <c r="C336" s="80">
        <v>5</v>
      </c>
      <c r="D336" s="80">
        <v>17</v>
      </c>
      <c r="E336" s="80">
        <v>2008</v>
      </c>
      <c r="F336" s="80" t="s">
        <v>84</v>
      </c>
      <c r="G336" s="80" t="s">
        <v>1743</v>
      </c>
      <c r="H336" s="80" t="s">
        <v>1744</v>
      </c>
      <c r="I336" s="177"/>
      <c r="J336" s="81">
        <v>0.4777295765263152</v>
      </c>
      <c r="K336" s="81">
        <v>0.30335371003333184</v>
      </c>
      <c r="L336" s="81">
        <v>0.56690660541671067</v>
      </c>
      <c r="M336" s="81">
        <v>3.9288825789331567</v>
      </c>
      <c r="N336" s="81">
        <v>4.6554288354659281</v>
      </c>
      <c r="O336" s="81">
        <v>1.9661917075497892</v>
      </c>
      <c r="P336" s="81">
        <v>2.5044347619153431</v>
      </c>
      <c r="Q336" s="81">
        <v>0.12735486224907253</v>
      </c>
      <c r="R336" s="81">
        <v>0</v>
      </c>
      <c r="S336" s="81">
        <v>0.30509403871301499</v>
      </c>
      <c r="T336" s="82"/>
      <c r="U336" s="81">
        <v>16484</v>
      </c>
      <c r="V336" s="81">
        <v>115</v>
      </c>
      <c r="W336" s="81">
        <v>8</v>
      </c>
      <c r="X336" s="81">
        <v>683</v>
      </c>
      <c r="Y336" s="81">
        <v>939</v>
      </c>
      <c r="Z336" s="81">
        <v>1007</v>
      </c>
      <c r="AA336" s="81">
        <v>491</v>
      </c>
      <c r="AB336" s="81">
        <v>2081</v>
      </c>
      <c r="AC336" s="81">
        <v>0</v>
      </c>
      <c r="AD336" s="81">
        <v>0.30509403871301499</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2164</v>
      </c>
      <c r="B337" s="80">
        <v>278</v>
      </c>
      <c r="C337" s="80">
        <v>6</v>
      </c>
      <c r="D337" s="80">
        <v>17</v>
      </c>
      <c r="E337" s="80">
        <v>2009</v>
      </c>
      <c r="F337" s="80" t="s">
        <v>85</v>
      </c>
      <c r="G337" s="80" t="s">
        <v>1743</v>
      </c>
      <c r="H337" s="80" t="s">
        <v>1744</v>
      </c>
      <c r="I337" s="177"/>
      <c r="J337" s="81">
        <v>0</v>
      </c>
      <c r="K337" s="81">
        <v>0.19383958418142841</v>
      </c>
      <c r="L337" s="81">
        <v>2.0407033667066736</v>
      </c>
      <c r="M337" s="81">
        <v>2.9880046806435865</v>
      </c>
      <c r="N337" s="81">
        <v>3.9944253948379824</v>
      </c>
      <c r="O337" s="81">
        <v>1.9366027700171764</v>
      </c>
      <c r="P337" s="81">
        <v>2.3500801034732541</v>
      </c>
      <c r="Q337" s="81">
        <v>0.11735431214503933</v>
      </c>
      <c r="R337" s="81">
        <v>0</v>
      </c>
      <c r="S337" s="81">
        <v>0.26863573086418119</v>
      </c>
      <c r="T337" s="82"/>
      <c r="U337" s="81">
        <v>0</v>
      </c>
      <c r="V337" s="81">
        <v>90</v>
      </c>
      <c r="W337" s="81">
        <v>33</v>
      </c>
      <c r="X337" s="81">
        <v>656</v>
      </c>
      <c r="Y337" s="81">
        <v>938</v>
      </c>
      <c r="Z337" s="81">
        <v>979</v>
      </c>
      <c r="AA337" s="81">
        <v>473</v>
      </c>
      <c r="AB337" s="81">
        <v>2013</v>
      </c>
      <c r="AC337" s="81">
        <v>0</v>
      </c>
      <c r="AD337" s="81">
        <v>0.26863573086418119</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0</v>
      </c>
      <c r="BJ337" s="81">
        <v>0</v>
      </c>
      <c r="BK337" s="81">
        <v>0</v>
      </c>
      <c r="BL337" s="81">
        <v>0</v>
      </c>
      <c r="BM337" s="82"/>
      <c r="BN337" s="81">
        <v>0</v>
      </c>
      <c r="BO337" s="81">
        <v>0</v>
      </c>
      <c r="BP337" s="81">
        <v>0</v>
      </c>
      <c r="BQ337" s="81">
        <v>0</v>
      </c>
      <c r="BR337" s="81">
        <v>0</v>
      </c>
      <c r="BS337" s="81">
        <v>0</v>
      </c>
      <c r="BT337"/>
      <c r="BU337" s="80"/>
      <c r="BV337" s="80"/>
      <c r="BW337" s="80"/>
      <c r="BX337" s="80"/>
      <c r="BY337" s="80"/>
      <c r="BZ337" s="80"/>
      <c r="CA337" s="80"/>
      <c r="CB337" s="80"/>
      <c r="CC337" s="80"/>
    </row>
    <row r="338" spans="1:81">
      <c r="A338" s="80" t="s">
        <v>2165</v>
      </c>
      <c r="B338" s="80">
        <v>279</v>
      </c>
      <c r="C338" s="80">
        <v>7</v>
      </c>
      <c r="D338" s="80">
        <v>17</v>
      </c>
      <c r="E338" s="80">
        <v>2010</v>
      </c>
      <c r="F338" s="80" t="s">
        <v>86</v>
      </c>
      <c r="G338" s="80" t="s">
        <v>1743</v>
      </c>
      <c r="H338" s="80" t="s">
        <v>1744</v>
      </c>
      <c r="I338" s="177"/>
      <c r="J338" s="81">
        <v>0</v>
      </c>
      <c r="K338" s="81">
        <v>0.2021565089194558</v>
      </c>
      <c r="L338" s="81">
        <v>1.857860942987368</v>
      </c>
      <c r="M338" s="81">
        <v>2.6746809197389902</v>
      </c>
      <c r="N338" s="81">
        <v>3.9317200691045544</v>
      </c>
      <c r="O338" s="81">
        <v>1.9335523711308598</v>
      </c>
      <c r="P338" s="81">
        <v>2.3796992319386026</v>
      </c>
      <c r="Q338" s="81">
        <v>0.12125665824594242</v>
      </c>
      <c r="R338" s="81">
        <v>0</v>
      </c>
      <c r="S338" s="81">
        <v>0.27438399215477466</v>
      </c>
      <c r="T338" s="82"/>
      <c r="U338" s="81">
        <v>0</v>
      </c>
      <c r="V338" s="81">
        <v>90</v>
      </c>
      <c r="W338" s="81">
        <v>33</v>
      </c>
      <c r="X338" s="81">
        <v>656</v>
      </c>
      <c r="Y338" s="81">
        <v>939</v>
      </c>
      <c r="Z338" s="81">
        <v>982</v>
      </c>
      <c r="AA338" s="81">
        <v>467</v>
      </c>
      <c r="AB338" s="81">
        <v>1993</v>
      </c>
      <c r="AC338" s="81">
        <v>0</v>
      </c>
      <c r="AD338" s="81">
        <v>0.27438399215477466</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0</v>
      </c>
      <c r="BJ338" s="81">
        <v>0</v>
      </c>
      <c r="BK338" s="81">
        <v>0</v>
      </c>
      <c r="BL338" s="81">
        <v>0</v>
      </c>
      <c r="BM338" s="82"/>
      <c r="BN338" s="81">
        <v>0</v>
      </c>
      <c r="BO338" s="81">
        <v>0</v>
      </c>
      <c r="BP338" s="81">
        <v>0</v>
      </c>
      <c r="BQ338" s="81">
        <v>0</v>
      </c>
      <c r="BR338" s="81">
        <v>0</v>
      </c>
      <c r="BS338" s="81">
        <v>0</v>
      </c>
      <c r="BT338"/>
      <c r="BU338" s="80">
        <v>0</v>
      </c>
      <c r="BV338" s="80">
        <v>0</v>
      </c>
      <c r="BW338" s="80">
        <v>0</v>
      </c>
      <c r="BX338" s="80">
        <v>0</v>
      </c>
      <c r="BY338" s="80">
        <v>0</v>
      </c>
      <c r="BZ338" s="80">
        <v>0</v>
      </c>
      <c r="CA338" s="80">
        <v>0</v>
      </c>
      <c r="CB338" s="80">
        <v>0</v>
      </c>
      <c r="CC338" s="80">
        <v>0</v>
      </c>
    </row>
    <row r="339" spans="1:81">
      <c r="A339" s="80" t="s">
        <v>2166</v>
      </c>
      <c r="B339" s="80">
        <v>280</v>
      </c>
      <c r="C339" s="80">
        <v>8</v>
      </c>
      <c r="D339" s="80">
        <v>17</v>
      </c>
      <c r="E339" s="80">
        <v>2011</v>
      </c>
      <c r="F339" s="80" t="s">
        <v>87</v>
      </c>
      <c r="G339" s="80" t="s">
        <v>1743</v>
      </c>
      <c r="H339" s="80" t="s">
        <v>1744</v>
      </c>
      <c r="I339" s="177"/>
      <c r="J339" s="81">
        <v>0</v>
      </c>
      <c r="K339" s="81">
        <v>0.28325887143536327</v>
      </c>
      <c r="L339" s="81">
        <v>1.7335196325496265</v>
      </c>
      <c r="M339" s="81">
        <v>3.3788739733662085</v>
      </c>
      <c r="N339" s="81">
        <v>4.7224480525877501</v>
      </c>
      <c r="O339" s="81">
        <v>1.8789492319640073</v>
      </c>
      <c r="P339" s="81">
        <v>2.2762904423994068</v>
      </c>
      <c r="Q339" s="81">
        <v>0.13663718080631809</v>
      </c>
      <c r="R339" s="81">
        <v>0</v>
      </c>
      <c r="S339" s="81">
        <v>0.259007463211675</v>
      </c>
      <c r="T339" s="82"/>
      <c r="U339" s="81">
        <v>0</v>
      </c>
      <c r="V339" s="81">
        <v>90</v>
      </c>
      <c r="W339" s="81">
        <v>33</v>
      </c>
      <c r="X339" s="81">
        <v>656</v>
      </c>
      <c r="Y339" s="81">
        <v>937</v>
      </c>
      <c r="Z339" s="81">
        <v>975</v>
      </c>
      <c r="AA339" s="81">
        <v>460</v>
      </c>
      <c r="AB339" s="81">
        <v>1947</v>
      </c>
      <c r="AC339" s="81">
        <v>0</v>
      </c>
      <c r="AD339" s="81">
        <v>0.259007463211675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0</v>
      </c>
      <c r="BJ339" s="81">
        <v>0</v>
      </c>
      <c r="BK339" s="81">
        <v>0</v>
      </c>
      <c r="BL339" s="81">
        <v>0</v>
      </c>
      <c r="BM339" s="82"/>
      <c r="BN339" s="81">
        <v>0</v>
      </c>
      <c r="BO339" s="81">
        <v>0</v>
      </c>
      <c r="BP339" s="81">
        <v>0</v>
      </c>
      <c r="BQ339" s="81">
        <v>0</v>
      </c>
      <c r="BR339" s="81">
        <v>0</v>
      </c>
      <c r="BS339" s="81">
        <v>0</v>
      </c>
      <c r="BT339"/>
      <c r="BU339" s="80">
        <v>0</v>
      </c>
      <c r="BV339" s="80">
        <v>0</v>
      </c>
      <c r="BW339" s="80">
        <v>0</v>
      </c>
      <c r="BX339" s="80">
        <v>0</v>
      </c>
      <c r="BY339" s="80">
        <v>0</v>
      </c>
      <c r="BZ339" s="80">
        <v>0</v>
      </c>
      <c r="CA339" s="80">
        <v>0</v>
      </c>
      <c r="CB339" s="80">
        <v>0</v>
      </c>
      <c r="CC339" s="80">
        <v>0</v>
      </c>
    </row>
    <row r="340" spans="1:81">
      <c r="A340" s="80" t="s">
        <v>2167</v>
      </c>
      <c r="B340" s="80">
        <v>281</v>
      </c>
      <c r="C340" s="80">
        <v>9</v>
      </c>
      <c r="D340" s="80">
        <v>17</v>
      </c>
      <c r="E340" s="80">
        <v>2012</v>
      </c>
      <c r="F340" s="80" t="s">
        <v>88</v>
      </c>
      <c r="G340" s="80" t="s">
        <v>1743</v>
      </c>
      <c r="H340" s="80" t="s">
        <v>1744</v>
      </c>
      <c r="I340" s="177"/>
      <c r="J340" s="81">
        <v>0</v>
      </c>
      <c r="K340" s="81">
        <v>0.31910207399914914</v>
      </c>
      <c r="L340" s="81">
        <v>1.749069761660158</v>
      </c>
      <c r="M340" s="81">
        <v>4.1965507390997834</v>
      </c>
      <c r="N340" s="81">
        <v>5.2153374074022532</v>
      </c>
      <c r="O340" s="81">
        <v>1.7895968826951112</v>
      </c>
      <c r="P340" s="81">
        <v>2.2344989451899475</v>
      </c>
      <c r="Q340" s="81">
        <v>0.1470043368663535</v>
      </c>
      <c r="R340" s="81">
        <v>0</v>
      </c>
      <c r="S340" s="81">
        <v>0.24872163504537814</v>
      </c>
      <c r="T340" s="82"/>
      <c r="U340" s="81">
        <v>0</v>
      </c>
      <c r="V340" s="81">
        <v>90</v>
      </c>
      <c r="W340" s="81">
        <v>33</v>
      </c>
      <c r="X340" s="81">
        <v>656</v>
      </c>
      <c r="Y340" s="81">
        <v>942</v>
      </c>
      <c r="Z340" s="81">
        <v>936</v>
      </c>
      <c r="AA340" s="81">
        <v>449</v>
      </c>
      <c r="AB340" s="81">
        <v>1928</v>
      </c>
      <c r="AC340" s="81">
        <v>0</v>
      </c>
      <c r="AD340" s="81">
        <v>0.24872163504537814</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0</v>
      </c>
      <c r="BJ340" s="81">
        <v>0</v>
      </c>
      <c r="BK340" s="81">
        <v>0</v>
      </c>
      <c r="BL340" s="81">
        <v>0</v>
      </c>
      <c r="BM340" s="82"/>
      <c r="BN340" s="81">
        <v>0</v>
      </c>
      <c r="BO340" s="81">
        <v>0</v>
      </c>
      <c r="BP340" s="81">
        <v>0</v>
      </c>
      <c r="BQ340" s="81">
        <v>0</v>
      </c>
      <c r="BR340" s="81">
        <v>0</v>
      </c>
      <c r="BS340" s="81">
        <v>0</v>
      </c>
      <c r="BT340"/>
      <c r="BU340" s="80">
        <v>0</v>
      </c>
      <c r="BV340" s="80">
        <v>0</v>
      </c>
      <c r="BW340" s="80">
        <v>0</v>
      </c>
      <c r="BX340" s="80">
        <v>0</v>
      </c>
      <c r="BY340" s="80">
        <v>0</v>
      </c>
      <c r="BZ340" s="80">
        <v>0</v>
      </c>
      <c r="CA340" s="80">
        <v>0</v>
      </c>
      <c r="CB340" s="80">
        <v>0</v>
      </c>
      <c r="CC340" s="80">
        <v>0</v>
      </c>
    </row>
    <row r="341" spans="1:81">
      <c r="A341" s="80" t="s">
        <v>2168</v>
      </c>
      <c r="B341" s="80">
        <v>282</v>
      </c>
      <c r="C341" s="80">
        <v>10</v>
      </c>
      <c r="D341" s="80">
        <v>17</v>
      </c>
      <c r="E341" s="80">
        <v>2013</v>
      </c>
      <c r="F341" s="80" t="s">
        <v>89</v>
      </c>
      <c r="G341" s="80" t="s">
        <v>1743</v>
      </c>
      <c r="H341" s="80" t="s">
        <v>1744</v>
      </c>
      <c r="I341" s="177"/>
      <c r="J341" s="81">
        <v>0</v>
      </c>
      <c r="K341" s="81">
        <v>0.26373895260681091</v>
      </c>
      <c r="L341" s="81">
        <v>1.5445665165332878</v>
      </c>
      <c r="M341" s="81">
        <v>3.902892519342009</v>
      </c>
      <c r="N341" s="81">
        <v>5.0167967323603673</v>
      </c>
      <c r="O341" s="81">
        <v>1.7625263113129472</v>
      </c>
      <c r="P341" s="81">
        <v>2.1480063867656156</v>
      </c>
      <c r="Q341" s="81">
        <v>0.14751830320799689</v>
      </c>
      <c r="R341" s="81">
        <v>0</v>
      </c>
      <c r="S341" s="81">
        <v>0.28955485175261608</v>
      </c>
      <c r="T341" s="82"/>
      <c r="U341" s="81">
        <v>0</v>
      </c>
      <c r="V341" s="81">
        <v>90</v>
      </c>
      <c r="W341" s="81">
        <v>33</v>
      </c>
      <c r="X341" s="81">
        <v>656</v>
      </c>
      <c r="Y341" s="81">
        <v>935</v>
      </c>
      <c r="Z341" s="81">
        <v>963</v>
      </c>
      <c r="AA341" s="81">
        <v>430</v>
      </c>
      <c r="AB341" s="81">
        <v>1907</v>
      </c>
      <c r="AC341" s="81">
        <v>0</v>
      </c>
      <c r="AD341" s="81">
        <v>0.28955485175261608</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0</v>
      </c>
      <c r="BJ341" s="81">
        <v>0</v>
      </c>
      <c r="BK341" s="81">
        <v>0</v>
      </c>
      <c r="BL341" s="81">
        <v>0</v>
      </c>
      <c r="BM341" s="82"/>
      <c r="BN341" s="81">
        <v>0</v>
      </c>
      <c r="BO341" s="81">
        <v>0</v>
      </c>
      <c r="BP341" s="81">
        <v>0</v>
      </c>
      <c r="BQ341" s="81">
        <v>0</v>
      </c>
      <c r="BR341" s="81">
        <v>0</v>
      </c>
      <c r="BS341" s="81">
        <v>0</v>
      </c>
      <c r="BT341"/>
      <c r="BU341" s="80">
        <v>0</v>
      </c>
      <c r="BV341" s="80">
        <v>0</v>
      </c>
      <c r="BW341" s="80">
        <v>0</v>
      </c>
      <c r="BX341" s="80">
        <v>0</v>
      </c>
      <c r="BY341" s="80">
        <v>0</v>
      </c>
      <c r="BZ341" s="80">
        <v>0</v>
      </c>
      <c r="CA341" s="80">
        <v>0</v>
      </c>
      <c r="CB341" s="80">
        <v>0</v>
      </c>
      <c r="CC341" s="80">
        <v>0</v>
      </c>
    </row>
    <row r="342" spans="1:81">
      <c r="A342" s="80" t="s">
        <v>2169</v>
      </c>
      <c r="B342" s="80">
        <v>283</v>
      </c>
      <c r="C342" s="80">
        <v>11</v>
      </c>
      <c r="D342" s="80">
        <v>17</v>
      </c>
      <c r="E342" s="80">
        <v>2014</v>
      </c>
      <c r="F342" s="80" t="s">
        <v>90</v>
      </c>
      <c r="G342" s="80" t="s">
        <v>1743</v>
      </c>
      <c r="H342" s="80" t="s">
        <v>1744</v>
      </c>
      <c r="I342" s="177"/>
      <c r="J342" s="81">
        <v>0</v>
      </c>
      <c r="K342" s="81">
        <v>0.22934167742593767</v>
      </c>
      <c r="L342" s="81">
        <v>1.5131510437759139</v>
      </c>
      <c r="M342" s="81">
        <v>4.0364387206234271</v>
      </c>
      <c r="N342" s="81">
        <v>5.3007772753147915</v>
      </c>
      <c r="O342" s="81">
        <v>1.673478478280328</v>
      </c>
      <c r="P342" s="81">
        <v>2.1591783502820916</v>
      </c>
      <c r="Q342" s="81">
        <v>0.13827147960989419</v>
      </c>
      <c r="R342" s="81">
        <v>0</v>
      </c>
      <c r="S342" s="81">
        <v>0.26078277143922968</v>
      </c>
      <c r="T342" s="82"/>
      <c r="U342" s="81">
        <v>0</v>
      </c>
      <c r="V342" s="81">
        <v>68</v>
      </c>
      <c r="W342" s="81">
        <v>33</v>
      </c>
      <c r="X342" s="81">
        <v>645</v>
      </c>
      <c r="Y342" s="81">
        <v>933</v>
      </c>
      <c r="Z342" s="81">
        <v>963</v>
      </c>
      <c r="AA342" s="81">
        <v>430</v>
      </c>
      <c r="AB342" s="81">
        <v>1863</v>
      </c>
      <c r="AC342" s="81">
        <v>0</v>
      </c>
      <c r="AD342" s="81">
        <v>0.26078277143922968</v>
      </c>
      <c r="AE342" s="82"/>
      <c r="AF342" s="81">
        <v>0</v>
      </c>
      <c r="AG342" s="81">
        <v>160927.82592399031</v>
      </c>
      <c r="AH342" s="81">
        <v>246114.1735342723</v>
      </c>
      <c r="AI342" s="81">
        <v>4247591.8731887462</v>
      </c>
      <c r="AJ342" s="81">
        <v>4012810.4909628872</v>
      </c>
      <c r="AK342" s="81">
        <v>0</v>
      </c>
      <c r="AL342" s="81">
        <v>0</v>
      </c>
      <c r="AM342" s="81">
        <v>255762.06079051556</v>
      </c>
      <c r="AN342" s="81">
        <v>0</v>
      </c>
      <c r="AO342" s="81">
        <v>0</v>
      </c>
      <c r="AP342" s="82"/>
      <c r="AQ342" s="81">
        <v>1</v>
      </c>
      <c r="AR342" s="81">
        <v>0</v>
      </c>
      <c r="AS342" s="81">
        <v>0</v>
      </c>
      <c r="AT342" s="81">
        <v>0</v>
      </c>
      <c r="AU342" s="81">
        <v>0</v>
      </c>
      <c r="AV342" s="81">
        <v>0</v>
      </c>
      <c r="AW342" s="81" t="s">
        <v>564</v>
      </c>
      <c r="AX342" s="82"/>
      <c r="AY342" s="81">
        <v>2.97</v>
      </c>
      <c r="AZ342" s="81">
        <v>0</v>
      </c>
      <c r="BA342" s="81">
        <v>0</v>
      </c>
      <c r="BB342" s="81">
        <v>0</v>
      </c>
      <c r="BC342" s="81">
        <v>0</v>
      </c>
      <c r="BD342" s="81">
        <v>0</v>
      </c>
      <c r="BE342" s="81" t="s">
        <v>564</v>
      </c>
      <c r="BF342" s="82"/>
      <c r="BG342" s="81">
        <v>0</v>
      </c>
      <c r="BH342" s="81">
        <v>0</v>
      </c>
      <c r="BI342" s="81">
        <v>0</v>
      </c>
      <c r="BJ342" s="81">
        <v>0</v>
      </c>
      <c r="BK342" s="81">
        <v>0</v>
      </c>
      <c r="BL342" s="81">
        <v>0</v>
      </c>
      <c r="BM342" s="82"/>
      <c r="BN342" s="81">
        <v>0</v>
      </c>
      <c r="BO342" s="81">
        <v>0</v>
      </c>
      <c r="BP342" s="81">
        <v>0</v>
      </c>
      <c r="BQ342" s="81">
        <v>0</v>
      </c>
      <c r="BR342" s="81">
        <v>0</v>
      </c>
      <c r="BS342" s="81">
        <v>0</v>
      </c>
      <c r="BT342"/>
      <c r="BU342" s="80">
        <v>0</v>
      </c>
      <c r="BV342" s="80">
        <v>0</v>
      </c>
      <c r="BW342" s="80">
        <v>0</v>
      </c>
      <c r="BX342" s="80">
        <v>0</v>
      </c>
      <c r="BY342" s="80">
        <v>0</v>
      </c>
      <c r="BZ342" s="80">
        <v>0</v>
      </c>
      <c r="CA342" s="80">
        <v>0</v>
      </c>
      <c r="CB342" s="80">
        <v>0</v>
      </c>
      <c r="CC342" s="80">
        <v>0</v>
      </c>
    </row>
    <row r="343" spans="1:81">
      <c r="A343" s="80" t="s">
        <v>2170</v>
      </c>
      <c r="B343" s="80">
        <v>284</v>
      </c>
      <c r="C343" s="80">
        <v>12</v>
      </c>
      <c r="D343" s="80">
        <v>17</v>
      </c>
      <c r="E343" s="80">
        <v>2015</v>
      </c>
      <c r="F343" s="80" t="s">
        <v>91</v>
      </c>
      <c r="G343" s="80" t="s">
        <v>1743</v>
      </c>
      <c r="H343" s="80" t="s">
        <v>1744</v>
      </c>
      <c r="I343" s="177"/>
      <c r="J343" s="81">
        <v>0</v>
      </c>
      <c r="K343" s="81">
        <v>0.21991482794470416</v>
      </c>
      <c r="L343" s="81">
        <v>1.5927493311397474</v>
      </c>
      <c r="M343" s="81">
        <v>3.9055484828151323</v>
      </c>
      <c r="N343" s="81">
        <v>4.7690186006526591</v>
      </c>
      <c r="O343" s="81">
        <v>1.6643935494739495</v>
      </c>
      <c r="P343" s="81">
        <v>2.1257001568890641</v>
      </c>
      <c r="Q343" s="81">
        <v>0.13092880703372756</v>
      </c>
      <c r="R343" s="81">
        <v>0</v>
      </c>
      <c r="S343" s="81">
        <v>0.28219604749831612</v>
      </c>
      <c r="T343" s="82"/>
      <c r="U343" s="81">
        <v>0</v>
      </c>
      <c r="V343" s="81">
        <v>68</v>
      </c>
      <c r="W343" s="81">
        <v>33</v>
      </c>
      <c r="X343" s="81">
        <v>645</v>
      </c>
      <c r="Y343" s="81">
        <v>912</v>
      </c>
      <c r="Z343" s="81">
        <v>967</v>
      </c>
      <c r="AA343" s="81">
        <v>423</v>
      </c>
      <c r="AB343" s="81">
        <v>1802</v>
      </c>
      <c r="AC343" s="81">
        <v>0</v>
      </c>
      <c r="AD343" s="81">
        <v>0.28219604749831612</v>
      </c>
      <c r="AE343" s="82"/>
      <c r="AF343" s="81">
        <v>0</v>
      </c>
      <c r="AG343" s="81">
        <v>146511.62759941624</v>
      </c>
      <c r="AH343" s="81">
        <v>205945.45801501209</v>
      </c>
      <c r="AI343" s="81">
        <v>4102252.3509227969</v>
      </c>
      <c r="AJ343" s="81">
        <v>3764329.8973319982</v>
      </c>
      <c r="AK343" s="81">
        <v>0</v>
      </c>
      <c r="AL343" s="81">
        <v>0</v>
      </c>
      <c r="AM343" s="81">
        <v>246956.54089430338</v>
      </c>
      <c r="AN343" s="81">
        <v>0</v>
      </c>
      <c r="AO343" s="81">
        <v>0</v>
      </c>
      <c r="AP343" s="82"/>
      <c r="AQ343" s="81">
        <v>1</v>
      </c>
      <c r="AR343" s="81">
        <v>0</v>
      </c>
      <c r="AS343" s="81">
        <v>0</v>
      </c>
      <c r="AT343" s="81">
        <v>0</v>
      </c>
      <c r="AU343" s="81">
        <v>0</v>
      </c>
      <c r="AV343" s="81">
        <v>0</v>
      </c>
      <c r="AW343" s="81" t="s">
        <v>564</v>
      </c>
      <c r="AX343" s="82"/>
      <c r="AY343" s="81">
        <v>2.97</v>
      </c>
      <c r="AZ343" s="81">
        <v>0</v>
      </c>
      <c r="BA343" s="81">
        <v>0</v>
      </c>
      <c r="BB343" s="81">
        <v>0</v>
      </c>
      <c r="BC343" s="81">
        <v>0</v>
      </c>
      <c r="BD343" s="81">
        <v>0</v>
      </c>
      <c r="BE343" s="81" t="s">
        <v>564</v>
      </c>
      <c r="BF343" s="82"/>
      <c r="BG343" s="81">
        <v>0</v>
      </c>
      <c r="BH343" s="81">
        <v>0</v>
      </c>
      <c r="BI343" s="81">
        <v>0</v>
      </c>
      <c r="BJ343" s="81">
        <v>0</v>
      </c>
      <c r="BK343" s="81">
        <v>0</v>
      </c>
      <c r="BL343" s="81">
        <v>0</v>
      </c>
      <c r="BM343" s="82"/>
      <c r="BN343" s="81">
        <v>0</v>
      </c>
      <c r="BO343" s="81">
        <v>0</v>
      </c>
      <c r="BP343" s="81">
        <v>0</v>
      </c>
      <c r="BQ343" s="81">
        <v>0</v>
      </c>
      <c r="BR343" s="81">
        <v>0</v>
      </c>
      <c r="BS343" s="81">
        <v>0</v>
      </c>
      <c r="BT343"/>
      <c r="BU343" s="80">
        <v>0</v>
      </c>
      <c r="BV343" s="80">
        <v>0</v>
      </c>
      <c r="BW343" s="80">
        <v>0</v>
      </c>
      <c r="BX343" s="80">
        <v>0</v>
      </c>
      <c r="BY343" s="80">
        <v>0</v>
      </c>
      <c r="BZ343" s="80">
        <v>0</v>
      </c>
      <c r="CA343" s="80">
        <v>0</v>
      </c>
      <c r="CB343" s="80">
        <v>0</v>
      </c>
      <c r="CC343" s="80">
        <v>0</v>
      </c>
    </row>
    <row r="344" spans="1:81">
      <c r="A344" s="80" t="s">
        <v>2171</v>
      </c>
      <c r="B344" s="80">
        <v>285</v>
      </c>
      <c r="C344" s="80">
        <v>13</v>
      </c>
      <c r="D344" s="80">
        <v>17</v>
      </c>
      <c r="E344" s="80">
        <v>2016</v>
      </c>
      <c r="F344" s="80" t="s">
        <v>92</v>
      </c>
      <c r="G344" s="80" t="s">
        <v>1743</v>
      </c>
      <c r="H344" s="80" t="s">
        <v>1744</v>
      </c>
      <c r="I344" s="177"/>
      <c r="J344" s="81">
        <v>0</v>
      </c>
      <c r="K344" s="81">
        <v>0.20744083184727546</v>
      </c>
      <c r="L344" s="81">
        <v>1.712760084782041</v>
      </c>
      <c r="M344" s="81">
        <v>3.3485548830854004</v>
      </c>
      <c r="N344" s="81">
        <v>4.7806462454707415</v>
      </c>
      <c r="O344" s="81">
        <v>1.6526835334867804</v>
      </c>
      <c r="P344" s="81">
        <v>2.3419039722172665</v>
      </c>
      <c r="Q344" s="81">
        <v>0.12537184943606827</v>
      </c>
      <c r="R344" s="81">
        <v>0</v>
      </c>
      <c r="S344" s="81">
        <v>0.25931349372735041</v>
      </c>
      <c r="T344" s="82"/>
      <c r="U344" s="81">
        <v>0</v>
      </c>
      <c r="V344" s="81">
        <v>68</v>
      </c>
      <c r="W344" s="81">
        <v>33</v>
      </c>
      <c r="X344" s="81">
        <v>645</v>
      </c>
      <c r="Y344" s="81">
        <v>899</v>
      </c>
      <c r="Z344" s="81">
        <v>972</v>
      </c>
      <c r="AA344" s="81">
        <v>482</v>
      </c>
      <c r="AB344" s="81">
        <v>1775</v>
      </c>
      <c r="AC344" s="81">
        <v>0</v>
      </c>
      <c r="AD344" s="81">
        <v>0.25931349372735041</v>
      </c>
      <c r="AE344" s="82"/>
      <c r="AF344" s="81">
        <v>0</v>
      </c>
      <c r="AG344" s="81">
        <v>139655.5443042705</v>
      </c>
      <c r="AH344" s="81">
        <v>174548.923754335</v>
      </c>
      <c r="AI344" s="81">
        <v>4094865.743198229</v>
      </c>
      <c r="AJ344" s="81">
        <v>3862279.4859678969</v>
      </c>
      <c r="AK344" s="81">
        <v>0</v>
      </c>
      <c r="AL344" s="81">
        <v>0</v>
      </c>
      <c r="AM344" s="81">
        <v>243445.29043527739</v>
      </c>
      <c r="AN344" s="81">
        <v>0</v>
      </c>
      <c r="AO344" s="81">
        <v>0</v>
      </c>
      <c r="AP344" s="82"/>
      <c r="AQ344" s="81">
        <v>3</v>
      </c>
      <c r="AR344" s="81">
        <v>0</v>
      </c>
      <c r="AS344" s="81">
        <v>0</v>
      </c>
      <c r="AT344" s="81">
        <v>0</v>
      </c>
      <c r="AU344" s="81">
        <v>0</v>
      </c>
      <c r="AV344" s="81">
        <v>0</v>
      </c>
      <c r="AW344" s="81" t="s">
        <v>564</v>
      </c>
      <c r="AX344" s="82"/>
      <c r="AY344" s="81">
        <v>15.27</v>
      </c>
      <c r="AZ344" s="81">
        <v>0</v>
      </c>
      <c r="BA344" s="81">
        <v>0</v>
      </c>
      <c r="BB344" s="81">
        <v>0</v>
      </c>
      <c r="BC344" s="81">
        <v>0</v>
      </c>
      <c r="BD344" s="81">
        <v>0</v>
      </c>
      <c r="BE344" s="81" t="s">
        <v>564</v>
      </c>
      <c r="BF344" s="82"/>
      <c r="BG344" s="81">
        <v>0</v>
      </c>
      <c r="BH344" s="81">
        <v>0</v>
      </c>
      <c r="BI344" s="81">
        <v>0</v>
      </c>
      <c r="BJ344" s="81">
        <v>0</v>
      </c>
      <c r="BK344" s="81">
        <v>0</v>
      </c>
      <c r="BL344" s="81">
        <v>0</v>
      </c>
      <c r="BM344" s="82"/>
      <c r="BN344" s="81">
        <v>0</v>
      </c>
      <c r="BO344" s="81">
        <v>0</v>
      </c>
      <c r="BP344" s="81">
        <v>0</v>
      </c>
      <c r="BQ344" s="81">
        <v>0</v>
      </c>
      <c r="BR344" s="81">
        <v>0</v>
      </c>
      <c r="BS344" s="81">
        <v>0</v>
      </c>
      <c r="BT344"/>
      <c r="BU344" s="80">
        <v>0</v>
      </c>
      <c r="BV344" s="80">
        <v>0</v>
      </c>
      <c r="BW344" s="80">
        <v>0</v>
      </c>
      <c r="BX344" s="80">
        <v>0</v>
      </c>
      <c r="BY344" s="80">
        <v>0</v>
      </c>
      <c r="BZ344" s="80">
        <v>0</v>
      </c>
      <c r="CA344" s="80">
        <v>0</v>
      </c>
      <c r="CB344" s="80">
        <v>0</v>
      </c>
      <c r="CC344" s="80">
        <v>0</v>
      </c>
    </row>
    <row r="345" spans="1:81">
      <c r="A345" s="80" t="s">
        <v>2172</v>
      </c>
      <c r="B345" s="80">
        <v>286</v>
      </c>
      <c r="C345" s="80">
        <v>14</v>
      </c>
      <c r="D345" s="80">
        <v>17</v>
      </c>
      <c r="E345" s="80">
        <v>2017</v>
      </c>
      <c r="F345" s="80" t="s">
        <v>71</v>
      </c>
      <c r="G345" s="80" t="s">
        <v>1743</v>
      </c>
      <c r="H345" s="80" t="s">
        <v>1744</v>
      </c>
      <c r="I345" s="177"/>
      <c r="J345" s="81">
        <v>0</v>
      </c>
      <c r="K345" s="81">
        <v>0.21197347044373044</v>
      </c>
      <c r="L345" s="81">
        <v>1.5461257504290957</v>
      </c>
      <c r="M345" s="81">
        <v>3.3575623968921615</v>
      </c>
      <c r="N345" s="81">
        <v>4.6156937642081992</v>
      </c>
      <c r="O345" s="81">
        <v>1.6206980351660105</v>
      </c>
      <c r="P345" s="81">
        <v>2.3077570721545757</v>
      </c>
      <c r="Q345" s="81">
        <v>0.12034576092092236</v>
      </c>
      <c r="R345" s="81">
        <v>0</v>
      </c>
      <c r="S345" s="81">
        <v>0.28664717641793175</v>
      </c>
      <c r="T345" s="82"/>
      <c r="U345" s="81">
        <v>0</v>
      </c>
      <c r="V345" s="81">
        <v>68</v>
      </c>
      <c r="W345" s="81">
        <v>33</v>
      </c>
      <c r="X345" s="81">
        <v>645</v>
      </c>
      <c r="Y345" s="81">
        <v>887</v>
      </c>
      <c r="Z345" s="81">
        <v>969</v>
      </c>
      <c r="AA345" s="81">
        <v>478</v>
      </c>
      <c r="AB345" s="81">
        <v>1762</v>
      </c>
      <c r="AC345" s="81">
        <v>0</v>
      </c>
      <c r="AD345" s="81">
        <v>0.28664717641793169</v>
      </c>
      <c r="AE345" s="82"/>
      <c r="AF345" s="81">
        <v>0</v>
      </c>
      <c r="AG345" s="81">
        <v>140061.32021496521</v>
      </c>
      <c r="AH345" s="81">
        <v>213229.97819610019</v>
      </c>
      <c r="AI345" s="81">
        <v>3993556.1871418459</v>
      </c>
      <c r="AJ345" s="81">
        <v>3339485.1215347401</v>
      </c>
      <c r="AK345" s="81">
        <v>0</v>
      </c>
      <c r="AL345" s="81">
        <v>0</v>
      </c>
      <c r="AM345" s="81">
        <v>242040.44639310599</v>
      </c>
      <c r="AN345" s="81">
        <v>0</v>
      </c>
      <c r="AO345" s="81">
        <v>0</v>
      </c>
      <c r="AP345" s="82"/>
      <c r="AQ345" s="81">
        <v>4</v>
      </c>
      <c r="AR345" s="81">
        <v>0</v>
      </c>
      <c r="AS345" s="81">
        <v>0</v>
      </c>
      <c r="AT345" s="81">
        <v>0</v>
      </c>
      <c r="AU345" s="81">
        <v>0</v>
      </c>
      <c r="AV345" s="81">
        <v>0</v>
      </c>
      <c r="AW345" s="81" t="s">
        <v>564</v>
      </c>
      <c r="AX345" s="82"/>
      <c r="AY345" s="81">
        <v>24.87</v>
      </c>
      <c r="AZ345" s="81">
        <v>0</v>
      </c>
      <c r="BA345" s="81">
        <v>0</v>
      </c>
      <c r="BB345" s="81">
        <v>0</v>
      </c>
      <c r="BC345" s="81">
        <v>0</v>
      </c>
      <c r="BD345" s="81">
        <v>0</v>
      </c>
      <c r="BE345" s="81" t="s">
        <v>564</v>
      </c>
      <c r="BF345" s="82"/>
      <c r="BG345" s="81">
        <v>0</v>
      </c>
      <c r="BH345" s="81">
        <v>0</v>
      </c>
      <c r="BI345" s="81">
        <v>0</v>
      </c>
      <c r="BJ345" s="81">
        <v>0</v>
      </c>
      <c r="BK345" s="81">
        <v>0</v>
      </c>
      <c r="BL345" s="81">
        <v>0</v>
      </c>
      <c r="BM345" s="82"/>
      <c r="BN345" s="81">
        <v>0</v>
      </c>
      <c r="BO345" s="81">
        <v>0</v>
      </c>
      <c r="BP345" s="81">
        <v>0</v>
      </c>
      <c r="BQ345" s="81">
        <v>0</v>
      </c>
      <c r="BR345" s="81">
        <v>0</v>
      </c>
      <c r="BS345" s="81">
        <v>0</v>
      </c>
      <c r="BT345"/>
      <c r="BU345" s="80">
        <v>0</v>
      </c>
      <c r="BV345" s="80">
        <v>0</v>
      </c>
      <c r="BW345" s="80">
        <v>0</v>
      </c>
      <c r="BX345" s="80">
        <v>0</v>
      </c>
      <c r="BY345" s="80">
        <v>0</v>
      </c>
      <c r="BZ345" s="80">
        <v>0</v>
      </c>
      <c r="CA345" s="80">
        <v>0</v>
      </c>
      <c r="CB345" s="80">
        <v>0</v>
      </c>
      <c r="CC345" s="80">
        <v>0</v>
      </c>
    </row>
    <row r="346" spans="1:81">
      <c r="A346" s="80" t="s">
        <v>2173</v>
      </c>
      <c r="B346" s="80">
        <v>287</v>
      </c>
      <c r="C346" s="80">
        <v>15</v>
      </c>
      <c r="D346" s="80">
        <v>17</v>
      </c>
      <c r="E346" s="80">
        <v>2018</v>
      </c>
      <c r="F346" s="80" t="s">
        <v>93</v>
      </c>
      <c r="G346" s="80" t="s">
        <v>1743</v>
      </c>
      <c r="H346" s="80" t="s">
        <v>1744</v>
      </c>
      <c r="I346" s="177"/>
      <c r="J346" s="81">
        <v>0.43146634498467523</v>
      </c>
      <c r="K346" s="81">
        <v>0.19728988709641196</v>
      </c>
      <c r="L346" s="81">
        <v>1.4183712295743984</v>
      </c>
      <c r="M346" s="81">
        <v>3.3741221510845949</v>
      </c>
      <c r="N346" s="81">
        <v>4.2783371086744522</v>
      </c>
      <c r="O346" s="81">
        <v>1.5820430387461943</v>
      </c>
      <c r="P346" s="81">
        <v>2.3086845363383017</v>
      </c>
      <c r="Q346" s="81">
        <v>0.10964664671343168</v>
      </c>
      <c r="R346" s="81">
        <v>0</v>
      </c>
      <c r="S346" s="81">
        <v>0.29064989492761228</v>
      </c>
      <c r="T346" s="82"/>
      <c r="U346" s="81">
        <v>16851</v>
      </c>
      <c r="V346" s="81">
        <v>68</v>
      </c>
      <c r="W346" s="81">
        <v>33</v>
      </c>
      <c r="X346" s="81">
        <v>645</v>
      </c>
      <c r="Y346" s="81">
        <v>893</v>
      </c>
      <c r="Z346" s="81">
        <v>964</v>
      </c>
      <c r="AA346" s="81">
        <v>483</v>
      </c>
      <c r="AB346" s="81">
        <v>1730</v>
      </c>
      <c r="AC346" s="81">
        <v>0</v>
      </c>
      <c r="AD346" s="81">
        <v>0.29064989492761228</v>
      </c>
      <c r="AE346" s="82"/>
      <c r="AF346" s="81">
        <v>137121.19839696231</v>
      </c>
      <c r="AG346" s="81">
        <v>126721.9890637581</v>
      </c>
      <c r="AH346" s="81">
        <v>200969.28068660709</v>
      </c>
      <c r="AI346" s="81">
        <v>4082230.1650998611</v>
      </c>
      <c r="AJ346" s="81">
        <v>3258447.4565968192</v>
      </c>
      <c r="AK346" s="81">
        <v>0</v>
      </c>
      <c r="AL346" s="81">
        <v>0</v>
      </c>
      <c r="AM346" s="81">
        <v>238136.4215311525</v>
      </c>
      <c r="AN346" s="81">
        <v>0</v>
      </c>
      <c r="AO346" s="81">
        <v>0</v>
      </c>
      <c r="AP346" s="82"/>
      <c r="AQ346" s="81">
        <v>4</v>
      </c>
      <c r="AR346" s="81">
        <v>0</v>
      </c>
      <c r="AS346" s="81">
        <v>0</v>
      </c>
      <c r="AT346" s="81">
        <v>0</v>
      </c>
      <c r="AU346" s="81">
        <v>0</v>
      </c>
      <c r="AV346" s="81">
        <v>0</v>
      </c>
      <c r="AW346" s="81" t="s">
        <v>564</v>
      </c>
      <c r="AX346" s="82"/>
      <c r="AY346" s="81">
        <v>24.97</v>
      </c>
      <c r="AZ346" s="81">
        <v>0</v>
      </c>
      <c r="BA346" s="81">
        <v>0</v>
      </c>
      <c r="BB346" s="81">
        <v>0</v>
      </c>
      <c r="BC346" s="81">
        <v>0</v>
      </c>
      <c r="BD346" s="81">
        <v>0</v>
      </c>
      <c r="BE346" s="81" t="s">
        <v>564</v>
      </c>
      <c r="BF346" s="82"/>
      <c r="BG346" s="81">
        <v>0</v>
      </c>
      <c r="BH346" s="81">
        <v>0</v>
      </c>
      <c r="BI346" s="81">
        <v>0</v>
      </c>
      <c r="BJ346" s="81">
        <v>0</v>
      </c>
      <c r="BK346" s="81">
        <v>0</v>
      </c>
      <c r="BL346" s="81">
        <v>0</v>
      </c>
      <c r="BM346" s="82"/>
      <c r="BN346" s="81">
        <v>0</v>
      </c>
      <c r="BO346" s="81">
        <v>0</v>
      </c>
      <c r="BP346" s="81">
        <v>0</v>
      </c>
      <c r="BQ346" s="81">
        <v>0</v>
      </c>
      <c r="BR346" s="81">
        <v>0</v>
      </c>
      <c r="BS346" s="81">
        <v>0</v>
      </c>
      <c r="BT346"/>
      <c r="BU346" s="80">
        <v>0</v>
      </c>
      <c r="BV346" s="80">
        <v>0</v>
      </c>
      <c r="BW346" s="80">
        <v>0</v>
      </c>
      <c r="BX346" s="80">
        <v>0</v>
      </c>
      <c r="BY346" s="80">
        <v>0</v>
      </c>
      <c r="BZ346" s="80">
        <v>0</v>
      </c>
      <c r="CA346" s="80">
        <v>0</v>
      </c>
      <c r="CB346" s="80">
        <v>0</v>
      </c>
      <c r="CC346" s="80">
        <v>0</v>
      </c>
    </row>
    <row r="347" spans="1:81">
      <c r="A347" s="80" t="s">
        <v>2174</v>
      </c>
      <c r="B347" s="80">
        <v>288</v>
      </c>
      <c r="C347" s="80">
        <v>16</v>
      </c>
      <c r="D347" s="80">
        <v>17</v>
      </c>
      <c r="E347" s="80">
        <v>2019</v>
      </c>
      <c r="F347" s="80" t="s">
        <v>73</v>
      </c>
      <c r="G347" s="80" t="s">
        <v>1743</v>
      </c>
      <c r="H347" s="80" t="s">
        <v>1744</v>
      </c>
      <c r="I347" s="177"/>
      <c r="J347" s="81">
        <v>0.42147693833145977</v>
      </c>
      <c r="K347" s="81">
        <v>0.18307048774206167</v>
      </c>
      <c r="L347" s="81">
        <v>1.4247260166468343</v>
      </c>
      <c r="M347" s="81">
        <v>3.0268939497654936</v>
      </c>
      <c r="N347" s="81">
        <v>4.2826736229459206</v>
      </c>
      <c r="O347" s="81">
        <v>1.5285866739898335</v>
      </c>
      <c r="P347" s="81">
        <v>2.0756657205448601</v>
      </c>
      <c r="Q347" s="81">
        <v>0.10360905827700918</v>
      </c>
      <c r="R347" s="81">
        <v>0</v>
      </c>
      <c r="S347" s="81">
        <v>0.30822147479062939</v>
      </c>
      <c r="T347" s="82"/>
      <c r="U347" s="81">
        <v>17316</v>
      </c>
      <c r="V347" s="81">
        <v>68</v>
      </c>
      <c r="W347" s="81">
        <v>33</v>
      </c>
      <c r="X347" s="81">
        <v>645</v>
      </c>
      <c r="Y347" s="81">
        <v>883</v>
      </c>
      <c r="Z347" s="81">
        <v>957</v>
      </c>
      <c r="AA347" s="81">
        <v>431</v>
      </c>
      <c r="AB347" s="81">
        <v>1679</v>
      </c>
      <c r="AC347" s="81">
        <v>0</v>
      </c>
      <c r="AD347" s="81">
        <v>0.30822147479062939</v>
      </c>
      <c r="AE347" s="82"/>
      <c r="AF347" s="81">
        <v>138265.31812175919</v>
      </c>
      <c r="AG347" s="81">
        <v>126684.4631263722</v>
      </c>
      <c r="AH347" s="81">
        <v>216986.79318509149</v>
      </c>
      <c r="AI347" s="81">
        <v>4000246.674520012</v>
      </c>
      <c r="AJ347" s="81">
        <v>3276868.3505546935</v>
      </c>
      <c r="AK347" s="81">
        <v>0</v>
      </c>
      <c r="AL347" s="81">
        <v>0</v>
      </c>
      <c r="AM347" s="81">
        <v>228667.16049476716</v>
      </c>
      <c r="AN347" s="81">
        <v>0</v>
      </c>
      <c r="AO347" s="81">
        <v>0</v>
      </c>
      <c r="AP347" s="82"/>
      <c r="AQ347" s="81">
        <v>4</v>
      </c>
      <c r="AR347" s="81">
        <v>0</v>
      </c>
      <c r="AS347" s="81">
        <v>0</v>
      </c>
      <c r="AT347" s="81">
        <v>0</v>
      </c>
      <c r="AU347" s="81">
        <v>0</v>
      </c>
      <c r="AV347" s="81">
        <v>0</v>
      </c>
      <c r="AW347" s="81" t="s">
        <v>564</v>
      </c>
      <c r="AX347" s="82"/>
      <c r="AY347" s="81">
        <v>24.87</v>
      </c>
      <c r="AZ347" s="81">
        <v>0</v>
      </c>
      <c r="BA347" s="81">
        <v>0</v>
      </c>
      <c r="BB347" s="81">
        <v>0</v>
      </c>
      <c r="BC347" s="81">
        <v>0</v>
      </c>
      <c r="BD347" s="81">
        <v>0</v>
      </c>
      <c r="BE347" s="81" t="s">
        <v>564</v>
      </c>
      <c r="BF347" s="82"/>
      <c r="BG347" s="81">
        <v>0</v>
      </c>
      <c r="BH347" s="81">
        <v>0</v>
      </c>
      <c r="BI347" s="81">
        <v>0</v>
      </c>
      <c r="BJ347" s="81">
        <v>0</v>
      </c>
      <c r="BK347" s="81">
        <v>0</v>
      </c>
      <c r="BL347" s="81">
        <v>0</v>
      </c>
      <c r="BM347" s="82"/>
      <c r="BN347" s="81">
        <v>0</v>
      </c>
      <c r="BO347" s="81">
        <v>0</v>
      </c>
      <c r="BP347" s="81">
        <v>0</v>
      </c>
      <c r="BQ347" s="81">
        <v>0</v>
      </c>
      <c r="BR347" s="81">
        <v>0</v>
      </c>
      <c r="BS347" s="81">
        <v>0</v>
      </c>
      <c r="BT347"/>
      <c r="BU347" s="80">
        <v>0</v>
      </c>
      <c r="BV347" s="80">
        <v>0</v>
      </c>
      <c r="BW347" s="80">
        <v>0</v>
      </c>
      <c r="BX347" s="80">
        <v>0</v>
      </c>
      <c r="BY347" s="80">
        <v>0</v>
      </c>
      <c r="BZ347" s="80">
        <v>0</v>
      </c>
      <c r="CA347" s="80">
        <v>0</v>
      </c>
      <c r="CB347" s="80">
        <v>0</v>
      </c>
      <c r="CC347" s="80">
        <v>0</v>
      </c>
    </row>
    <row r="348" spans="1:81">
      <c r="A348" s="80" t="s">
        <v>2175</v>
      </c>
      <c r="B348" s="80">
        <v>289</v>
      </c>
      <c r="C348" s="80">
        <v>17</v>
      </c>
      <c r="D348" s="80">
        <v>17</v>
      </c>
      <c r="E348" s="80">
        <v>2020</v>
      </c>
      <c r="F348" s="80" t="s">
        <v>218</v>
      </c>
      <c r="G348" s="80" t="s">
        <v>1743</v>
      </c>
      <c r="H348" s="80" t="s">
        <v>1744</v>
      </c>
      <c r="I348" s="177"/>
      <c r="J348" s="81">
        <v>0.34329311132710472</v>
      </c>
      <c r="K348" s="81">
        <v>0.22988275952265361</v>
      </c>
      <c r="L348" s="81">
        <v>2.5751540003421378</v>
      </c>
      <c r="M348" s="81">
        <v>3.2934831925119816</v>
      </c>
      <c r="N348" s="81">
        <v>3.8764124647757772</v>
      </c>
      <c r="O348" s="81">
        <v>1.3266633188200965</v>
      </c>
      <c r="P348" s="81">
        <v>2.1808323254107216</v>
      </c>
      <c r="Q348" s="81">
        <v>9.7701974433492156E-2</v>
      </c>
      <c r="R348" s="81">
        <v>0</v>
      </c>
      <c r="S348" s="81">
        <v>0.30776905821911688</v>
      </c>
      <c r="T348" s="82"/>
      <c r="U348" s="81">
        <v>15988</v>
      </c>
      <c r="V348" s="81">
        <v>79</v>
      </c>
      <c r="W348" s="81">
        <v>53</v>
      </c>
      <c r="X348" s="81">
        <v>738</v>
      </c>
      <c r="Y348" s="81">
        <v>872</v>
      </c>
      <c r="Z348" s="81">
        <v>948</v>
      </c>
      <c r="AA348" s="81">
        <v>492</v>
      </c>
      <c r="AB348" s="81">
        <v>1657</v>
      </c>
      <c r="AC348" s="81">
        <v>0</v>
      </c>
      <c r="AD348" s="81">
        <v>0.30776905821911688</v>
      </c>
      <c r="AE348" s="82"/>
      <c r="AF348" s="81">
        <v>124832.8240579493</v>
      </c>
      <c r="AG348" s="81">
        <v>147286.02102218385</v>
      </c>
      <c r="AH348" s="81">
        <v>377641.92569322995</v>
      </c>
      <c r="AI348" s="81">
        <v>4237361.0636514751</v>
      </c>
      <c r="AJ348" s="81">
        <v>3303675.9631522126</v>
      </c>
      <c r="AK348" s="81"/>
      <c r="AL348" s="81"/>
      <c r="AM348" s="81">
        <v>216256.909653971</v>
      </c>
      <c r="AN348" s="81"/>
      <c r="AO348" s="81"/>
      <c r="AP348" s="82"/>
      <c r="AQ348" s="81">
        <v>5</v>
      </c>
      <c r="AR348" s="81">
        <v>0</v>
      </c>
      <c r="AS348" s="81">
        <v>0</v>
      </c>
      <c r="AT348" s="81">
        <v>0</v>
      </c>
      <c r="AU348" s="81">
        <v>0</v>
      </c>
      <c r="AV348" s="81">
        <v>0</v>
      </c>
      <c r="AW348" s="81">
        <v>0</v>
      </c>
      <c r="AX348" s="82"/>
      <c r="AY348" s="81">
        <v>32.67</v>
      </c>
      <c r="AZ348" s="81">
        <v>0</v>
      </c>
      <c r="BA348" s="81">
        <v>0</v>
      </c>
      <c r="BB348" s="81">
        <v>0</v>
      </c>
      <c r="BC348" s="81">
        <v>0</v>
      </c>
      <c r="BD348" s="81">
        <v>0</v>
      </c>
      <c r="BE348" s="81">
        <v>0</v>
      </c>
      <c r="BF348" s="82"/>
      <c r="BG348" s="81">
        <v>0</v>
      </c>
      <c r="BH348" s="81">
        <v>0</v>
      </c>
      <c r="BI348" s="81">
        <v>0</v>
      </c>
      <c r="BJ348" s="81">
        <v>0</v>
      </c>
      <c r="BK348" s="81">
        <v>0</v>
      </c>
      <c r="BL348" s="81">
        <v>0</v>
      </c>
      <c r="BM348" s="82"/>
      <c r="BN348" s="81">
        <v>0</v>
      </c>
      <c r="BO348" s="81">
        <v>0</v>
      </c>
      <c r="BP348" s="81">
        <v>0</v>
      </c>
      <c r="BQ348" s="81">
        <v>0</v>
      </c>
      <c r="BR348" s="81">
        <v>0</v>
      </c>
      <c r="BS348" s="81">
        <v>0</v>
      </c>
      <c r="BT348"/>
      <c r="BU348" s="80">
        <v>0</v>
      </c>
      <c r="BV348" s="80">
        <v>0</v>
      </c>
      <c r="BW348" s="80">
        <v>0</v>
      </c>
      <c r="BX348" s="80">
        <v>0</v>
      </c>
      <c r="BY348" s="80">
        <v>0</v>
      </c>
      <c r="BZ348" s="80">
        <v>0</v>
      </c>
      <c r="CA348" s="80">
        <v>0</v>
      </c>
      <c r="CB348" s="80">
        <v>0</v>
      </c>
      <c r="CC348" s="80">
        <v>0</v>
      </c>
    </row>
    <row r="349" spans="1:81">
      <c r="A349" s="80" t="s">
        <v>1745</v>
      </c>
      <c r="B349" s="80">
        <v>289</v>
      </c>
      <c r="C349" s="80">
        <v>18</v>
      </c>
      <c r="D349" s="80">
        <v>17</v>
      </c>
      <c r="E349" s="80">
        <v>2021</v>
      </c>
      <c r="F349" s="80" t="s">
        <v>75</v>
      </c>
      <c r="G349" s="174" t="s">
        <v>1743</v>
      </c>
      <c r="H349" s="80" t="s">
        <v>1744</v>
      </c>
      <c r="I349" s="177"/>
      <c r="J349" s="81">
        <v>0.42302724009592257</v>
      </c>
      <c r="K349" s="81">
        <v>0.22144090895104468</v>
      </c>
      <c r="L349" s="81">
        <v>2.3500570691755196</v>
      </c>
      <c r="M349" s="81">
        <v>3.3265227399051307</v>
      </c>
      <c r="N349" s="81">
        <v>3.6780115991800648</v>
      </c>
      <c r="O349" s="81">
        <v>1.3060844543176859</v>
      </c>
      <c r="P349" s="81">
        <v>2.199921285301818</v>
      </c>
      <c r="Q349" s="81">
        <v>9.7681061814643824E-2</v>
      </c>
      <c r="R349" s="81">
        <v>0</v>
      </c>
      <c r="S349" s="81">
        <v>0.27788385347593381</v>
      </c>
      <c r="T349" s="82"/>
      <c r="U349" s="81">
        <v>20232</v>
      </c>
      <c r="V349" s="81">
        <v>79</v>
      </c>
      <c r="W349" s="81">
        <v>53</v>
      </c>
      <c r="X349" s="81">
        <v>738</v>
      </c>
      <c r="Y349" s="81">
        <v>871</v>
      </c>
      <c r="Z349" s="81">
        <v>961</v>
      </c>
      <c r="AA349" s="81">
        <v>484</v>
      </c>
      <c r="AB349" s="81">
        <v>1637</v>
      </c>
      <c r="AC349" s="81">
        <v>0</v>
      </c>
      <c r="AD349" s="81">
        <v>0.27788385347593381</v>
      </c>
      <c r="AE349" s="82"/>
      <c r="AF349" s="81">
        <v>154968.41142773791</v>
      </c>
      <c r="AG349" s="81">
        <v>149829.41941560552</v>
      </c>
      <c r="AH349" s="81">
        <v>338577.9637773335</v>
      </c>
      <c r="AI349" s="81">
        <v>4623586.9254695214</v>
      </c>
      <c r="AJ349" s="81">
        <v>3215817.9683949342</v>
      </c>
      <c r="AK349" s="81">
        <v>0</v>
      </c>
      <c r="AL349" s="81">
        <v>0</v>
      </c>
      <c r="AM349" s="81">
        <v>214878.98434137338</v>
      </c>
      <c r="AN349" s="81">
        <v>0</v>
      </c>
      <c r="AO349" s="81">
        <v>0</v>
      </c>
      <c r="AP349" s="82"/>
      <c r="AQ349" s="81">
        <v>5</v>
      </c>
      <c r="AR349" s="81">
        <v>0</v>
      </c>
      <c r="AS349" s="81">
        <v>0</v>
      </c>
      <c r="AT349" s="81">
        <v>0</v>
      </c>
      <c r="AU349" s="81">
        <v>0</v>
      </c>
      <c r="AV349" s="81">
        <v>0</v>
      </c>
      <c r="AW349" s="81"/>
      <c r="AX349" s="82"/>
      <c r="AY349" s="81">
        <v>32.67</v>
      </c>
      <c r="AZ349" s="81">
        <v>0</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1742</v>
      </c>
      <c r="B350" s="80">
        <v>289</v>
      </c>
      <c r="C350" s="80">
        <v>19</v>
      </c>
      <c r="D350" s="80">
        <v>17</v>
      </c>
      <c r="E350" s="80">
        <v>2022</v>
      </c>
      <c r="F350" s="80" t="s">
        <v>568</v>
      </c>
      <c r="G350" s="174" t="s">
        <v>1743</v>
      </c>
      <c r="H350" s="80" t="s">
        <v>1744</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6</v>
      </c>
      <c r="AR350" s="81">
        <v>0</v>
      </c>
      <c r="AS350" s="81">
        <v>0</v>
      </c>
      <c r="AT350" s="81">
        <v>0</v>
      </c>
      <c r="AU350" s="81">
        <v>0</v>
      </c>
      <c r="AV350" s="81">
        <v>0</v>
      </c>
      <c r="AW350" s="81"/>
      <c r="AX350" s="82"/>
      <c r="AY350" s="81">
        <v>42.57</v>
      </c>
      <c r="AZ350" s="81">
        <v>0</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2176</v>
      </c>
      <c r="B351" s="80">
        <v>324</v>
      </c>
      <c r="C351" s="80">
        <v>1</v>
      </c>
      <c r="D351" s="80">
        <v>20</v>
      </c>
      <c r="E351" s="80">
        <v>1990</v>
      </c>
      <c r="F351" s="80" t="s">
        <v>562</v>
      </c>
      <c r="G351" s="80" t="s">
        <v>2177</v>
      </c>
      <c r="H351" s="80" t="s">
        <v>2178</v>
      </c>
      <c r="I351" s="177"/>
      <c r="J351" s="81">
        <v>1.0247853975305503</v>
      </c>
      <c r="K351" s="81">
        <v>0.56436029160834122</v>
      </c>
      <c r="L351" s="81">
        <v>8.5870534269754462</v>
      </c>
      <c r="M351" s="81">
        <v>0.92330538385517691</v>
      </c>
      <c r="N351" s="81">
        <v>1.8204131491775388</v>
      </c>
      <c r="O351" s="81">
        <v>1.9644469444794614</v>
      </c>
      <c r="P351" s="81">
        <v>2.7840573117544971</v>
      </c>
      <c r="Q351" s="81">
        <v>0.13241685921658708</v>
      </c>
      <c r="R351" s="81">
        <v>0</v>
      </c>
      <c r="S351" s="81">
        <v>0.11453244384887556</v>
      </c>
      <c r="T351" s="82"/>
      <c r="U351" s="81">
        <v>265952</v>
      </c>
      <c r="V351" s="81">
        <v>166</v>
      </c>
      <c r="W351" s="81">
        <v>116</v>
      </c>
      <c r="X351" s="81">
        <v>339</v>
      </c>
      <c r="Y351" s="81">
        <v>535</v>
      </c>
      <c r="Z351" s="81">
        <v>808</v>
      </c>
      <c r="AA351" s="81">
        <v>676</v>
      </c>
      <c r="AB351" s="81">
        <v>2150</v>
      </c>
      <c r="AC351" s="81">
        <v>0</v>
      </c>
      <c r="AD351" s="81">
        <v>0.11453244384887556</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2179</v>
      </c>
      <c r="B352" s="80">
        <v>325</v>
      </c>
      <c r="C352" s="80">
        <v>2</v>
      </c>
      <c r="D352" s="80">
        <v>20</v>
      </c>
      <c r="E352" s="80">
        <v>2005</v>
      </c>
      <c r="F352" s="80" t="s">
        <v>565</v>
      </c>
      <c r="G352" s="80" t="s">
        <v>2177</v>
      </c>
      <c r="H352" s="80" t="s">
        <v>2178</v>
      </c>
      <c r="I352" s="177"/>
      <c r="J352" s="81">
        <v>0.84909594790161558</v>
      </c>
      <c r="K352" s="81">
        <v>0.36382027577390375</v>
      </c>
      <c r="L352" s="81">
        <v>0</v>
      </c>
      <c r="M352" s="81">
        <v>1.7480093717292746</v>
      </c>
      <c r="N352" s="81">
        <v>2.2948926790986843</v>
      </c>
      <c r="O352" s="81">
        <v>2.7186812749527478</v>
      </c>
      <c r="P352" s="81">
        <v>4.0531027874755825</v>
      </c>
      <c r="Q352" s="81">
        <v>0.12319085285044543</v>
      </c>
      <c r="R352" s="81">
        <v>0</v>
      </c>
      <c r="S352" s="81">
        <v>0</v>
      </c>
      <c r="T352" s="82"/>
      <c r="U352" s="81">
        <v>193822</v>
      </c>
      <c r="V352" s="81">
        <v>150</v>
      </c>
      <c r="W352" s="81">
        <v>0</v>
      </c>
      <c r="X352" s="81">
        <v>352</v>
      </c>
      <c r="Y352" s="81">
        <v>616</v>
      </c>
      <c r="Z352" s="81">
        <v>1294</v>
      </c>
      <c r="AA352" s="81">
        <v>806</v>
      </c>
      <c r="AB352" s="81">
        <v>2091</v>
      </c>
      <c r="AC352" s="81">
        <v>0</v>
      </c>
      <c r="AD352" s="81">
        <v>0</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2180</v>
      </c>
      <c r="B353" s="80">
        <v>326</v>
      </c>
      <c r="C353" s="80">
        <v>3</v>
      </c>
      <c r="D353" s="80">
        <v>20</v>
      </c>
      <c r="E353" s="80">
        <v>2006</v>
      </c>
      <c r="F353" s="80" t="s">
        <v>566</v>
      </c>
      <c r="G353" s="80" t="s">
        <v>2177</v>
      </c>
      <c r="H353" s="80" t="s">
        <v>2178</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2181</v>
      </c>
      <c r="B354" s="80">
        <v>327</v>
      </c>
      <c r="C354" s="80">
        <v>4</v>
      </c>
      <c r="D354" s="80">
        <v>20</v>
      </c>
      <c r="E354" s="80">
        <v>2007</v>
      </c>
      <c r="F354" s="80" t="s">
        <v>567</v>
      </c>
      <c r="G354" s="80" t="s">
        <v>2177</v>
      </c>
      <c r="H354" s="80" t="s">
        <v>2178</v>
      </c>
      <c r="I354" s="177"/>
      <c r="J354" s="81">
        <v>0.95529799029964091</v>
      </c>
      <c r="K354" s="81">
        <v>0.36277957867750976</v>
      </c>
      <c r="L354" s="81">
        <v>1.3954568558490479</v>
      </c>
      <c r="M354" s="81">
        <v>1.6287701386058995</v>
      </c>
      <c r="N354" s="81">
        <v>2.4051746148362696</v>
      </c>
      <c r="O354" s="81">
        <v>2.615244149408213</v>
      </c>
      <c r="P354" s="81">
        <v>4.0954141311310028</v>
      </c>
      <c r="Q354" s="81">
        <v>0.12621294398923591</v>
      </c>
      <c r="R354" s="81">
        <v>0</v>
      </c>
      <c r="S354" s="81">
        <v>0</v>
      </c>
      <c r="T354" s="82"/>
      <c r="U354" s="81">
        <v>192532</v>
      </c>
      <c r="V354" s="81">
        <v>130</v>
      </c>
      <c r="W354" s="81">
        <v>21</v>
      </c>
      <c r="X354" s="81">
        <v>399</v>
      </c>
      <c r="Y354" s="81">
        <v>620</v>
      </c>
      <c r="Z354" s="81">
        <v>1294</v>
      </c>
      <c r="AA354" s="81">
        <v>802</v>
      </c>
      <c r="AB354" s="81">
        <v>2029</v>
      </c>
      <c r="AC354" s="81">
        <v>0</v>
      </c>
      <c r="AD354" s="81">
        <v>0</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2182</v>
      </c>
      <c r="B355" s="80">
        <v>328</v>
      </c>
      <c r="C355" s="80">
        <v>5</v>
      </c>
      <c r="D355" s="80">
        <v>20</v>
      </c>
      <c r="E355" s="80">
        <v>2008</v>
      </c>
      <c r="F355" s="80" t="s">
        <v>84</v>
      </c>
      <c r="G355" s="80" t="s">
        <v>2177</v>
      </c>
      <c r="H355" s="80" t="s">
        <v>2178</v>
      </c>
      <c r="I355" s="177"/>
      <c r="J355" s="81">
        <v>0.84173440440444802</v>
      </c>
      <c r="K355" s="81">
        <v>0.27771072046004441</v>
      </c>
      <c r="L355" s="81">
        <v>1.2357759896999609</v>
      </c>
      <c r="M355" s="81">
        <v>1.9604418664040284</v>
      </c>
      <c r="N355" s="81">
        <v>2.315007826271676</v>
      </c>
      <c r="O355" s="81">
        <v>2.5499963952929736</v>
      </c>
      <c r="P355" s="81">
        <v>3.8816188468789741</v>
      </c>
      <c r="Q355" s="81">
        <v>0.12190816222977054</v>
      </c>
      <c r="R355" s="81">
        <v>0</v>
      </c>
      <c r="S355" s="81">
        <v>0</v>
      </c>
      <c r="T355" s="82"/>
      <c r="U355" s="81">
        <v>186558</v>
      </c>
      <c r="V355" s="81">
        <v>130</v>
      </c>
      <c r="W355" s="81">
        <v>21</v>
      </c>
      <c r="X355" s="81">
        <v>399</v>
      </c>
      <c r="Y355" s="81">
        <v>619</v>
      </c>
      <c r="Z355" s="81">
        <v>1306</v>
      </c>
      <c r="AA355" s="81">
        <v>761</v>
      </c>
      <c r="AB355" s="81">
        <v>1992</v>
      </c>
      <c r="AC355" s="81">
        <v>0</v>
      </c>
      <c r="AD355" s="81">
        <v>0</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2183</v>
      </c>
      <c r="B356" s="80">
        <v>329</v>
      </c>
      <c r="C356" s="80">
        <v>6</v>
      </c>
      <c r="D356" s="80">
        <v>20</v>
      </c>
      <c r="E356" s="80">
        <v>2009</v>
      </c>
      <c r="F356" s="80" t="s">
        <v>85</v>
      </c>
      <c r="G356" s="80" t="s">
        <v>2177</v>
      </c>
      <c r="H356" s="80" t="s">
        <v>2178</v>
      </c>
      <c r="I356" s="177"/>
      <c r="J356" s="81">
        <v>0.89752727870957971</v>
      </c>
      <c r="K356" s="81">
        <v>0.27529216939845608</v>
      </c>
      <c r="L356" s="81">
        <v>0.92989269789592566</v>
      </c>
      <c r="M356" s="81">
        <v>2.1450951528063378</v>
      </c>
      <c r="N356" s="81">
        <v>2.0682820730709288</v>
      </c>
      <c r="O356" s="81">
        <v>2.6151060898495477</v>
      </c>
      <c r="P356" s="81">
        <v>3.6617527193653028</v>
      </c>
      <c r="Q356" s="81">
        <v>0.11467259413278307</v>
      </c>
      <c r="R356" s="81">
        <v>0</v>
      </c>
      <c r="S356" s="81">
        <v>0</v>
      </c>
      <c r="T356" s="82"/>
      <c r="U356" s="81">
        <v>148839</v>
      </c>
      <c r="V356" s="81">
        <v>128</v>
      </c>
      <c r="W356" s="81">
        <v>27</v>
      </c>
      <c r="X356" s="81">
        <v>454</v>
      </c>
      <c r="Y356" s="81">
        <v>614</v>
      </c>
      <c r="Z356" s="81">
        <v>1322</v>
      </c>
      <c r="AA356" s="81">
        <v>737</v>
      </c>
      <c r="AB356" s="81">
        <v>1967</v>
      </c>
      <c r="AC356" s="81">
        <v>0</v>
      </c>
      <c r="AD356" s="81">
        <v>0</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2184</v>
      </c>
      <c r="B357" s="80">
        <v>330</v>
      </c>
      <c r="C357" s="80">
        <v>7</v>
      </c>
      <c r="D357" s="80">
        <v>20</v>
      </c>
      <c r="E357" s="80">
        <v>2010</v>
      </c>
      <c r="F357" s="80" t="s">
        <v>86</v>
      </c>
      <c r="G357" s="80" t="s">
        <v>2177</v>
      </c>
      <c r="H357" s="80" t="s">
        <v>2178</v>
      </c>
      <c r="I357" s="177"/>
      <c r="J357" s="81">
        <v>0.85383322350256963</v>
      </c>
      <c r="K357" s="81">
        <v>0.28887443148372466</v>
      </c>
      <c r="L357" s="81">
        <v>0.87591713035446339</v>
      </c>
      <c r="M357" s="81">
        <v>2.2212113129179394</v>
      </c>
      <c r="N357" s="81">
        <v>2.0421695932230213</v>
      </c>
      <c r="O357" s="81">
        <v>2.5931654508954605</v>
      </c>
      <c r="P357" s="81">
        <v>3.7912124808614989</v>
      </c>
      <c r="Q357" s="81">
        <v>0.11833627711407829</v>
      </c>
      <c r="R357" s="81">
        <v>0</v>
      </c>
      <c r="S357" s="81">
        <v>0</v>
      </c>
      <c r="T357" s="82"/>
      <c r="U357" s="81">
        <v>167395</v>
      </c>
      <c r="V357" s="81">
        <v>128</v>
      </c>
      <c r="W357" s="81">
        <v>27</v>
      </c>
      <c r="X357" s="81">
        <v>454</v>
      </c>
      <c r="Y357" s="81">
        <v>623</v>
      </c>
      <c r="Z357" s="81">
        <v>1317</v>
      </c>
      <c r="AA357" s="81">
        <v>744</v>
      </c>
      <c r="AB357" s="81">
        <v>1945</v>
      </c>
      <c r="AC357" s="81">
        <v>0</v>
      </c>
      <c r="AD357" s="81">
        <v>0</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2185</v>
      </c>
      <c r="B358" s="80">
        <v>331</v>
      </c>
      <c r="C358" s="80">
        <v>8</v>
      </c>
      <c r="D358" s="80">
        <v>20</v>
      </c>
      <c r="E358" s="80">
        <v>2011</v>
      </c>
      <c r="F358" s="80" t="s">
        <v>87</v>
      </c>
      <c r="G358" s="80" t="s">
        <v>2177</v>
      </c>
      <c r="H358" s="80" t="s">
        <v>2178</v>
      </c>
      <c r="I358" s="177"/>
      <c r="J358" s="81">
        <v>1.1224259043171436</v>
      </c>
      <c r="K358" s="81">
        <v>0.33352602889153515</v>
      </c>
      <c r="L358" s="81">
        <v>0.91828215104982602</v>
      </c>
      <c r="M358" s="81">
        <v>2.5280457427902161</v>
      </c>
      <c r="N358" s="81">
        <v>2.3599322648554724</v>
      </c>
      <c r="O358" s="81">
        <v>2.5187555345404693</v>
      </c>
      <c r="P358" s="81">
        <v>3.5826832180373271</v>
      </c>
      <c r="Q358" s="81">
        <v>0.13368969154393218</v>
      </c>
      <c r="R358" s="81">
        <v>0</v>
      </c>
      <c r="S358" s="81">
        <v>0</v>
      </c>
      <c r="T358" s="82"/>
      <c r="U358" s="81">
        <v>238342</v>
      </c>
      <c r="V358" s="81">
        <v>128</v>
      </c>
      <c r="W358" s="81">
        <v>27</v>
      </c>
      <c r="X358" s="81">
        <v>454</v>
      </c>
      <c r="Y358" s="81">
        <v>622</v>
      </c>
      <c r="Z358" s="81">
        <v>1307</v>
      </c>
      <c r="AA358" s="81">
        <v>724</v>
      </c>
      <c r="AB358" s="81">
        <v>1905</v>
      </c>
      <c r="AC358" s="81">
        <v>0</v>
      </c>
      <c r="AD358" s="81">
        <v>0</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2186</v>
      </c>
      <c r="B359" s="80">
        <v>332</v>
      </c>
      <c r="C359" s="80">
        <v>9</v>
      </c>
      <c r="D359" s="80">
        <v>20</v>
      </c>
      <c r="E359" s="80">
        <v>2012</v>
      </c>
      <c r="F359" s="80" t="s">
        <v>88</v>
      </c>
      <c r="G359" s="80" t="s">
        <v>2177</v>
      </c>
      <c r="H359" s="80" t="s">
        <v>2178</v>
      </c>
      <c r="I359" s="177"/>
      <c r="J359" s="81">
        <v>0.98599889806079111</v>
      </c>
      <c r="K359" s="81">
        <v>0.3193143935481898</v>
      </c>
      <c r="L359" s="81">
        <v>0.90482291465933129</v>
      </c>
      <c r="M359" s="81">
        <v>2.4874780985392886</v>
      </c>
      <c r="N359" s="81">
        <v>2.7433008408305586</v>
      </c>
      <c r="O359" s="81">
        <v>2.5562938377813715</v>
      </c>
      <c r="P359" s="81">
        <v>3.6478568526152158</v>
      </c>
      <c r="Q359" s="81">
        <v>0.14509816029910308</v>
      </c>
      <c r="R359" s="81">
        <v>0</v>
      </c>
      <c r="S359" s="81">
        <v>0</v>
      </c>
      <c r="T359" s="82"/>
      <c r="U359" s="81">
        <v>164775</v>
      </c>
      <c r="V359" s="81">
        <v>128</v>
      </c>
      <c r="W359" s="81">
        <v>27</v>
      </c>
      <c r="X359" s="81">
        <v>454</v>
      </c>
      <c r="Y359" s="81">
        <v>633</v>
      </c>
      <c r="Z359" s="81">
        <v>1337</v>
      </c>
      <c r="AA359" s="81">
        <v>733</v>
      </c>
      <c r="AB359" s="81">
        <v>1903</v>
      </c>
      <c r="AC359" s="81">
        <v>0</v>
      </c>
      <c r="AD359" s="81">
        <v>0</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2187</v>
      </c>
      <c r="B360" s="80">
        <v>333</v>
      </c>
      <c r="C360" s="80">
        <v>10</v>
      </c>
      <c r="D360" s="80">
        <v>20</v>
      </c>
      <c r="E360" s="80">
        <v>2013</v>
      </c>
      <c r="F360" s="80" t="s">
        <v>89</v>
      </c>
      <c r="G360" s="80" t="s">
        <v>2177</v>
      </c>
      <c r="H360" s="80" t="s">
        <v>2178</v>
      </c>
      <c r="I360" s="177"/>
      <c r="J360" s="81">
        <v>1.0753879646202678</v>
      </c>
      <c r="K360" s="81">
        <v>0.31267336027000275</v>
      </c>
      <c r="L360" s="81">
        <v>0.74270624856887246</v>
      </c>
      <c r="M360" s="81">
        <v>2.5721434083955672</v>
      </c>
      <c r="N360" s="81">
        <v>2.5006070468969908</v>
      </c>
      <c r="O360" s="81">
        <v>2.461680050587657</v>
      </c>
      <c r="P360" s="81">
        <v>3.6466154938113942</v>
      </c>
      <c r="Q360" s="81">
        <v>0.14566175403285692</v>
      </c>
      <c r="R360" s="81">
        <v>0</v>
      </c>
      <c r="S360" s="81">
        <v>0</v>
      </c>
      <c r="T360" s="82"/>
      <c r="U360" s="81">
        <v>155238</v>
      </c>
      <c r="V360" s="81">
        <v>128</v>
      </c>
      <c r="W360" s="81">
        <v>27</v>
      </c>
      <c r="X360" s="81">
        <v>454</v>
      </c>
      <c r="Y360" s="81">
        <v>630</v>
      </c>
      <c r="Z360" s="81">
        <v>1345</v>
      </c>
      <c r="AA360" s="81">
        <v>730</v>
      </c>
      <c r="AB360" s="81">
        <v>1883</v>
      </c>
      <c r="AC360" s="81">
        <v>0</v>
      </c>
      <c r="AD360" s="81">
        <v>0</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2188</v>
      </c>
      <c r="B361" s="80">
        <v>334</v>
      </c>
      <c r="C361" s="80">
        <v>11</v>
      </c>
      <c r="D361" s="80">
        <v>20</v>
      </c>
      <c r="E361" s="80">
        <v>2014</v>
      </c>
      <c r="F361" s="80" t="s">
        <v>90</v>
      </c>
      <c r="G361" s="80" t="s">
        <v>2177</v>
      </c>
      <c r="H361" s="80" t="s">
        <v>2178</v>
      </c>
      <c r="I361" s="177"/>
      <c r="J361" s="81">
        <v>0.78695015982240002</v>
      </c>
      <c r="K361" s="81">
        <v>0.31525875931759656</v>
      </c>
      <c r="L361" s="81">
        <v>0.94462304003700903</v>
      </c>
      <c r="M361" s="81">
        <v>2.158948363328689</v>
      </c>
      <c r="N361" s="81">
        <v>2.1257731218817812</v>
      </c>
      <c r="O361" s="81">
        <v>2.3216689999818465</v>
      </c>
      <c r="P361" s="81">
        <v>3.5701762954664353</v>
      </c>
      <c r="Q361" s="81">
        <v>0.13611910553115725</v>
      </c>
      <c r="R361" s="81">
        <v>0</v>
      </c>
      <c r="S361" s="81">
        <v>0</v>
      </c>
      <c r="T361" s="82"/>
      <c r="U361" s="81">
        <v>140977</v>
      </c>
      <c r="V361" s="81">
        <v>119</v>
      </c>
      <c r="W361" s="81">
        <v>33</v>
      </c>
      <c r="X361" s="81">
        <v>396</v>
      </c>
      <c r="Y361" s="81">
        <v>630</v>
      </c>
      <c r="Z361" s="81">
        <v>1336</v>
      </c>
      <c r="AA361" s="81">
        <v>711</v>
      </c>
      <c r="AB361" s="81">
        <v>1834</v>
      </c>
      <c r="AC361" s="81">
        <v>0</v>
      </c>
      <c r="AD361" s="81">
        <v>0</v>
      </c>
      <c r="AE361" s="82"/>
      <c r="AF361" s="81">
        <v>1121118.8770957815</v>
      </c>
      <c r="AG361" s="81">
        <v>255720.71319786974</v>
      </c>
      <c r="AH361" s="81">
        <v>246973.74068115212</v>
      </c>
      <c r="AI361" s="81">
        <v>2669734.1526722941</v>
      </c>
      <c r="AJ361" s="81">
        <v>2821779.1853214288</v>
      </c>
      <c r="AK361" s="81">
        <v>0</v>
      </c>
      <c r="AL361" s="81">
        <v>0</v>
      </c>
      <c r="AM361" s="81">
        <v>251780.79414374955</v>
      </c>
      <c r="AN361" s="81">
        <v>0</v>
      </c>
      <c r="AO361" s="81">
        <v>0</v>
      </c>
      <c r="AP361" s="82"/>
      <c r="AQ361" s="81">
        <v>7</v>
      </c>
      <c r="AR361" s="81">
        <v>5</v>
      </c>
      <c r="AS361" s="81">
        <v>0</v>
      </c>
      <c r="AT361" s="81">
        <v>0</v>
      </c>
      <c r="AU361" s="81">
        <v>0</v>
      </c>
      <c r="AV361" s="81">
        <v>0</v>
      </c>
      <c r="AW361" s="81" t="s">
        <v>564</v>
      </c>
      <c r="AX361" s="82"/>
      <c r="AY361" s="81">
        <v>35.5</v>
      </c>
      <c r="AZ361" s="81">
        <v>67.900000000000006</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2189</v>
      </c>
      <c r="B362" s="80">
        <v>335</v>
      </c>
      <c r="C362" s="80">
        <v>12</v>
      </c>
      <c r="D362" s="80">
        <v>20</v>
      </c>
      <c r="E362" s="80">
        <v>2015</v>
      </c>
      <c r="F362" s="80" t="s">
        <v>91</v>
      </c>
      <c r="G362" s="80" t="s">
        <v>2177</v>
      </c>
      <c r="H362" s="80" t="s">
        <v>2178</v>
      </c>
      <c r="I362" s="177"/>
      <c r="J362" s="81">
        <v>1.5456570390232527</v>
      </c>
      <c r="K362" s="81">
        <v>0.29240847331460235</v>
      </c>
      <c r="L362" s="81">
        <v>0.95306813238698507</v>
      </c>
      <c r="M362" s="81">
        <v>1.9408409244823241</v>
      </c>
      <c r="N362" s="81">
        <v>2.2117849602447741</v>
      </c>
      <c r="O362" s="81">
        <v>2.3012349282799076</v>
      </c>
      <c r="P362" s="81">
        <v>3.5126818195400848</v>
      </c>
      <c r="Q362" s="81">
        <v>0.13020223207793549</v>
      </c>
      <c r="R362" s="81">
        <v>0</v>
      </c>
      <c r="S362" s="81">
        <v>0</v>
      </c>
      <c r="T362" s="82"/>
      <c r="U362" s="81">
        <v>313663</v>
      </c>
      <c r="V362" s="81">
        <v>119</v>
      </c>
      <c r="W362" s="81">
        <v>33</v>
      </c>
      <c r="X362" s="81">
        <v>396</v>
      </c>
      <c r="Y362" s="81">
        <v>622</v>
      </c>
      <c r="Z362" s="81">
        <v>1337</v>
      </c>
      <c r="AA362" s="81">
        <v>699</v>
      </c>
      <c r="AB362" s="81">
        <v>1792</v>
      </c>
      <c r="AC362" s="81">
        <v>0</v>
      </c>
      <c r="AD362" s="81">
        <v>0</v>
      </c>
      <c r="AE362" s="82"/>
      <c r="AF362" s="81">
        <v>2347960.1077758214</v>
      </c>
      <c r="AG362" s="81">
        <v>218741.96355856024</v>
      </c>
      <c r="AH362" s="81">
        <v>200248.0707812584</v>
      </c>
      <c r="AI362" s="81">
        <v>2536978.1426839847</v>
      </c>
      <c r="AJ362" s="81">
        <v>3124604.1115969764</v>
      </c>
      <c r="AK362" s="81">
        <v>0</v>
      </c>
      <c r="AL362" s="81">
        <v>0</v>
      </c>
      <c r="AM362" s="81">
        <v>245586.08284272571</v>
      </c>
      <c r="AN362" s="81">
        <v>0</v>
      </c>
      <c r="AO362" s="81">
        <v>0</v>
      </c>
      <c r="AP362" s="82"/>
      <c r="AQ362" s="81">
        <v>9</v>
      </c>
      <c r="AR362" s="81">
        <v>6</v>
      </c>
      <c r="AS362" s="81">
        <v>0</v>
      </c>
      <c r="AT362" s="81">
        <v>0</v>
      </c>
      <c r="AU362" s="81">
        <v>0</v>
      </c>
      <c r="AV362" s="81">
        <v>0</v>
      </c>
      <c r="AW362" s="81" t="s">
        <v>564</v>
      </c>
      <c r="AX362" s="82"/>
      <c r="AY362" s="81">
        <v>45</v>
      </c>
      <c r="AZ362" s="81">
        <v>78.900000000000006</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2190</v>
      </c>
      <c r="B363" s="80">
        <v>336</v>
      </c>
      <c r="C363" s="80">
        <v>13</v>
      </c>
      <c r="D363" s="80">
        <v>20</v>
      </c>
      <c r="E363" s="80">
        <v>2016</v>
      </c>
      <c r="F363" s="80" t="s">
        <v>92</v>
      </c>
      <c r="G363" s="80" t="s">
        <v>2177</v>
      </c>
      <c r="H363" s="80" t="s">
        <v>2178</v>
      </c>
      <c r="I363" s="177"/>
      <c r="J363" s="81">
        <v>0.71689854850884649</v>
      </c>
      <c r="K363" s="81">
        <v>0.31982987109453853</v>
      </c>
      <c r="L363" s="81">
        <v>1.1075756577506271</v>
      </c>
      <c r="M363" s="81">
        <v>1.6483424919445036</v>
      </c>
      <c r="N363" s="81">
        <v>2.0526292346563939</v>
      </c>
      <c r="O363" s="81">
        <v>2.2511862122803472</v>
      </c>
      <c r="P363" s="81">
        <v>3.4982797925237175</v>
      </c>
      <c r="Q363" s="81">
        <v>0.12417110496259608</v>
      </c>
      <c r="R363" s="81">
        <v>0</v>
      </c>
      <c r="S363" s="81">
        <v>0</v>
      </c>
      <c r="T363" s="82"/>
      <c r="U363" s="81">
        <v>139026</v>
      </c>
      <c r="V363" s="81">
        <v>119</v>
      </c>
      <c r="W363" s="81">
        <v>33</v>
      </c>
      <c r="X363" s="81">
        <v>396</v>
      </c>
      <c r="Y363" s="81">
        <v>620</v>
      </c>
      <c r="Z363" s="81">
        <v>1324</v>
      </c>
      <c r="AA363" s="81">
        <v>720</v>
      </c>
      <c r="AB363" s="81">
        <v>1758</v>
      </c>
      <c r="AC363" s="81">
        <v>0</v>
      </c>
      <c r="AD363" s="81">
        <v>0</v>
      </c>
      <c r="AE363" s="82"/>
      <c r="AF363" s="81">
        <v>1078671.823257782</v>
      </c>
      <c r="AG363" s="81">
        <v>240274.40176319299</v>
      </c>
      <c r="AH363" s="81">
        <v>189666.55933241249</v>
      </c>
      <c r="AI363" s="81">
        <v>2535672.0734358788</v>
      </c>
      <c r="AJ363" s="81">
        <v>2834951.8950608792</v>
      </c>
      <c r="AK363" s="81">
        <v>0</v>
      </c>
      <c r="AL363" s="81">
        <v>0</v>
      </c>
      <c r="AM363" s="81">
        <v>241113.70173815079</v>
      </c>
      <c r="AN363" s="81">
        <v>0</v>
      </c>
      <c r="AO363" s="81">
        <v>0</v>
      </c>
      <c r="AP363" s="82"/>
      <c r="AQ363" s="81">
        <v>9</v>
      </c>
      <c r="AR363" s="81">
        <v>7</v>
      </c>
      <c r="AS363" s="81">
        <v>0</v>
      </c>
      <c r="AT363" s="81">
        <v>0</v>
      </c>
      <c r="AU363" s="81">
        <v>0</v>
      </c>
      <c r="AV363" s="81">
        <v>0</v>
      </c>
      <c r="AW363" s="81" t="s">
        <v>564</v>
      </c>
      <c r="AX363" s="82"/>
      <c r="AY363" s="81">
        <v>45</v>
      </c>
      <c r="AZ363" s="81">
        <v>89.9</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2191</v>
      </c>
      <c r="B364" s="80">
        <v>337</v>
      </c>
      <c r="C364" s="80">
        <v>14</v>
      </c>
      <c r="D364" s="80">
        <v>20</v>
      </c>
      <c r="E364" s="80">
        <v>2017</v>
      </c>
      <c r="F364" s="80" t="s">
        <v>71</v>
      </c>
      <c r="G364" s="80" t="s">
        <v>2177</v>
      </c>
      <c r="H364" s="80" t="s">
        <v>2178</v>
      </c>
      <c r="I364" s="177"/>
      <c r="J364" s="81">
        <v>0.65383883796221531</v>
      </c>
      <c r="K364" s="81">
        <v>0.32016636386131542</v>
      </c>
      <c r="L364" s="81">
        <v>1.0325477722042429</v>
      </c>
      <c r="M364" s="81">
        <v>1.6659945284502682</v>
      </c>
      <c r="N364" s="81">
        <v>2.2309957650541499</v>
      </c>
      <c r="O364" s="81">
        <v>2.2295051402232118</v>
      </c>
      <c r="P364" s="81">
        <v>3.360248791254361</v>
      </c>
      <c r="Q364" s="81">
        <v>0.11884314642588246</v>
      </c>
      <c r="R364" s="81">
        <v>0</v>
      </c>
      <c r="S364" s="81">
        <v>0</v>
      </c>
      <c r="T364" s="82"/>
      <c r="U364" s="81">
        <v>150996</v>
      </c>
      <c r="V364" s="81">
        <v>119</v>
      </c>
      <c r="W364" s="81">
        <v>33</v>
      </c>
      <c r="X364" s="81">
        <v>396</v>
      </c>
      <c r="Y364" s="81">
        <v>624</v>
      </c>
      <c r="Z364" s="81">
        <v>1333</v>
      </c>
      <c r="AA364" s="81">
        <v>696</v>
      </c>
      <c r="AB364" s="81">
        <v>1740</v>
      </c>
      <c r="AC364" s="81">
        <v>0</v>
      </c>
      <c r="AD364" s="81">
        <v>0</v>
      </c>
      <c r="AE364" s="82"/>
      <c r="AF364" s="81">
        <v>1026072.166293119</v>
      </c>
      <c r="AG364" s="81">
        <v>244120.3365030766</v>
      </c>
      <c r="AH364" s="81">
        <v>226905.71416226891</v>
      </c>
      <c r="AI364" s="81">
        <v>2634017.974559458</v>
      </c>
      <c r="AJ364" s="81">
        <v>3127895.203013517</v>
      </c>
      <c r="AK364" s="81">
        <v>0</v>
      </c>
      <c r="AL364" s="81">
        <v>0</v>
      </c>
      <c r="AM364" s="81">
        <v>239018.3749852466</v>
      </c>
      <c r="AN364" s="81">
        <v>0</v>
      </c>
      <c r="AO364" s="81">
        <v>0</v>
      </c>
      <c r="AP364" s="82"/>
      <c r="AQ364" s="81">
        <v>9</v>
      </c>
      <c r="AR364" s="81">
        <v>7</v>
      </c>
      <c r="AS364" s="81">
        <v>0</v>
      </c>
      <c r="AT364" s="81">
        <v>0</v>
      </c>
      <c r="AU364" s="81">
        <v>0</v>
      </c>
      <c r="AV364" s="81">
        <v>0</v>
      </c>
      <c r="AW364" s="81" t="s">
        <v>564</v>
      </c>
      <c r="AX364" s="82"/>
      <c r="AY364" s="81">
        <v>45</v>
      </c>
      <c r="AZ364" s="81">
        <v>89.899999999999991</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2192</v>
      </c>
      <c r="B365" s="80">
        <v>338</v>
      </c>
      <c r="C365" s="80">
        <v>15</v>
      </c>
      <c r="D365" s="80">
        <v>20</v>
      </c>
      <c r="E365" s="80">
        <v>2018</v>
      </c>
      <c r="F365" s="80" t="s">
        <v>93</v>
      </c>
      <c r="G365" s="80" t="s">
        <v>2177</v>
      </c>
      <c r="H365" s="80" t="s">
        <v>2178</v>
      </c>
      <c r="I365" s="177"/>
      <c r="J365" s="81">
        <v>0.65646064005946259</v>
      </c>
      <c r="K365" s="81">
        <v>0.30568598672289776</v>
      </c>
      <c r="L365" s="81">
        <v>0.91371064359000886</v>
      </c>
      <c r="M365" s="81">
        <v>1.5485444230006378</v>
      </c>
      <c r="N365" s="81">
        <v>2.0638344135195035</v>
      </c>
      <c r="O365" s="81">
        <v>2.1531540112396343</v>
      </c>
      <c r="P365" s="81">
        <v>3.2981207661975742</v>
      </c>
      <c r="Q365" s="81">
        <v>0.10755512108248182</v>
      </c>
      <c r="R365" s="81">
        <v>0</v>
      </c>
      <c r="S365" s="81">
        <v>0</v>
      </c>
      <c r="T365" s="82"/>
      <c r="U365" s="81">
        <v>153880</v>
      </c>
      <c r="V365" s="81">
        <v>119</v>
      </c>
      <c r="W365" s="81">
        <v>33</v>
      </c>
      <c r="X365" s="81">
        <v>396</v>
      </c>
      <c r="Y365" s="81">
        <v>626</v>
      </c>
      <c r="Z365" s="81">
        <v>1312</v>
      </c>
      <c r="AA365" s="81">
        <v>690</v>
      </c>
      <c r="AB365" s="81">
        <v>1697</v>
      </c>
      <c r="AC365" s="81">
        <v>0</v>
      </c>
      <c r="AD365" s="81">
        <v>0</v>
      </c>
      <c r="AE365" s="82"/>
      <c r="AF365" s="81">
        <v>1004276.6665832479</v>
      </c>
      <c r="AG365" s="81">
        <v>220310.47651904839</v>
      </c>
      <c r="AH365" s="81">
        <v>212051.26457804369</v>
      </c>
      <c r="AI365" s="81">
        <v>2417810.2198184351</v>
      </c>
      <c r="AJ365" s="81">
        <v>2957750.4961934732</v>
      </c>
      <c r="AK365" s="81">
        <v>0</v>
      </c>
      <c r="AL365" s="81">
        <v>0</v>
      </c>
      <c r="AM365" s="81">
        <v>233593.9348776681</v>
      </c>
      <c r="AN365" s="81">
        <v>0</v>
      </c>
      <c r="AO365" s="81">
        <v>0</v>
      </c>
      <c r="AP365" s="82"/>
      <c r="AQ365" s="81">
        <v>9</v>
      </c>
      <c r="AR365" s="81">
        <v>8</v>
      </c>
      <c r="AS365" s="81">
        <v>0</v>
      </c>
      <c r="AT365" s="81">
        <v>0</v>
      </c>
      <c r="AU365" s="81">
        <v>0</v>
      </c>
      <c r="AV365" s="81">
        <v>0</v>
      </c>
      <c r="AW365" s="81" t="s">
        <v>564</v>
      </c>
      <c r="AX365" s="82"/>
      <c r="AY365" s="81">
        <v>45</v>
      </c>
      <c r="AZ365" s="81">
        <v>138</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2193</v>
      </c>
      <c r="B366" s="80">
        <v>339</v>
      </c>
      <c r="C366" s="80">
        <v>16</v>
      </c>
      <c r="D366" s="80">
        <v>20</v>
      </c>
      <c r="E366" s="80">
        <v>2019</v>
      </c>
      <c r="F366" s="80" t="s">
        <v>73</v>
      </c>
      <c r="G366" s="80" t="s">
        <v>2177</v>
      </c>
      <c r="H366" s="80" t="s">
        <v>2178</v>
      </c>
      <c r="I366" s="177"/>
      <c r="J366" s="81">
        <v>0.59171647054695309</v>
      </c>
      <c r="K366" s="81">
        <v>0.27578587422966466</v>
      </c>
      <c r="L366" s="81">
        <v>0.92103331574024672</v>
      </c>
      <c r="M366" s="81">
        <v>1.5051284122721076</v>
      </c>
      <c r="N366" s="81">
        <v>1.8245436201742278</v>
      </c>
      <c r="O366" s="81">
        <v>2.102006335392498</v>
      </c>
      <c r="P366" s="81">
        <v>3.1785136323888814</v>
      </c>
      <c r="Q366" s="81">
        <v>0.10311538795764284</v>
      </c>
      <c r="R366" s="81">
        <v>0</v>
      </c>
      <c r="S366" s="81">
        <v>0</v>
      </c>
      <c r="T366" s="82"/>
      <c r="U366" s="81">
        <v>138899</v>
      </c>
      <c r="V366" s="81">
        <v>119</v>
      </c>
      <c r="W366" s="81">
        <v>33</v>
      </c>
      <c r="X366" s="81">
        <v>396</v>
      </c>
      <c r="Y366" s="81">
        <v>633</v>
      </c>
      <c r="Z366" s="81">
        <v>1316</v>
      </c>
      <c r="AA366" s="81">
        <v>660</v>
      </c>
      <c r="AB366" s="81">
        <v>1671</v>
      </c>
      <c r="AC366" s="81">
        <v>0</v>
      </c>
      <c r="AD366" s="81">
        <v>0</v>
      </c>
      <c r="AE366" s="82"/>
      <c r="AF366" s="81">
        <v>929075.69226911326</v>
      </c>
      <c r="AG366" s="81">
        <v>206028.7938068198</v>
      </c>
      <c r="AH366" s="81">
        <v>225869.79003320259</v>
      </c>
      <c r="AI366" s="81">
        <v>2421164.468676887</v>
      </c>
      <c r="AJ366" s="81">
        <v>2576957.0550921974</v>
      </c>
      <c r="AK366" s="81">
        <v>0</v>
      </c>
      <c r="AL366" s="81">
        <v>0</v>
      </c>
      <c r="AM366" s="81">
        <v>227577.62071873492</v>
      </c>
      <c r="AN366" s="81">
        <v>0</v>
      </c>
      <c r="AO366" s="81">
        <v>0</v>
      </c>
      <c r="AP366" s="82"/>
      <c r="AQ366" s="81">
        <v>9</v>
      </c>
      <c r="AR366" s="81">
        <v>9</v>
      </c>
      <c r="AS366" s="81">
        <v>0</v>
      </c>
      <c r="AT366" s="81">
        <v>0</v>
      </c>
      <c r="AU366" s="81">
        <v>0</v>
      </c>
      <c r="AV366" s="81">
        <v>0</v>
      </c>
      <c r="AW366" s="81" t="s">
        <v>564</v>
      </c>
      <c r="AX366" s="82"/>
      <c r="AY366" s="81">
        <v>45</v>
      </c>
      <c r="AZ366" s="81">
        <v>159.6</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2194</v>
      </c>
      <c r="B367" s="80">
        <v>340</v>
      </c>
      <c r="C367" s="80">
        <v>17</v>
      </c>
      <c r="D367" s="80">
        <v>20</v>
      </c>
      <c r="E367" s="80">
        <v>2020</v>
      </c>
      <c r="F367" s="80" t="s">
        <v>218</v>
      </c>
      <c r="G367" s="80" t="s">
        <v>2177</v>
      </c>
      <c r="H367" s="80" t="s">
        <v>2178</v>
      </c>
      <c r="I367" s="177"/>
      <c r="J367" s="81">
        <v>0.97846414819965821</v>
      </c>
      <c r="K367" s="81">
        <v>0.29179921641105039</v>
      </c>
      <c r="L367" s="81">
        <v>0.88124705168268525</v>
      </c>
      <c r="M367" s="81">
        <v>1.238723471523195</v>
      </c>
      <c r="N367" s="81">
        <v>1.7694449277527862</v>
      </c>
      <c r="O367" s="81">
        <v>1.8248617803179388</v>
      </c>
      <c r="P367" s="81">
        <v>3.0230236705896587</v>
      </c>
      <c r="Q367" s="81">
        <v>9.6286858328239411E-2</v>
      </c>
      <c r="R367" s="81">
        <v>0</v>
      </c>
      <c r="S367" s="81">
        <v>0</v>
      </c>
      <c r="T367" s="82"/>
      <c r="U367" s="81">
        <v>244336</v>
      </c>
      <c r="V367" s="81">
        <v>109</v>
      </c>
      <c r="W367" s="81">
        <v>35</v>
      </c>
      <c r="X367" s="81">
        <v>333</v>
      </c>
      <c r="Y367" s="81">
        <v>624</v>
      </c>
      <c r="Z367" s="81">
        <v>1304</v>
      </c>
      <c r="AA367" s="81">
        <v>682</v>
      </c>
      <c r="AB367" s="81">
        <v>1633</v>
      </c>
      <c r="AC367" s="81">
        <v>0</v>
      </c>
      <c r="AD367" s="81">
        <v>0</v>
      </c>
      <c r="AE367" s="82"/>
      <c r="AF367" s="81">
        <v>1581376.5541281709</v>
      </c>
      <c r="AG367" s="81">
        <v>223357.70631837501</v>
      </c>
      <c r="AH367" s="81">
        <v>228963.52549105824</v>
      </c>
      <c r="AI367" s="81">
        <v>2030503.7068470945</v>
      </c>
      <c r="AJ367" s="81">
        <v>2579842.2077767528</v>
      </c>
      <c r="AK367" s="81"/>
      <c r="AL367" s="81"/>
      <c r="AM367" s="81">
        <v>213124.64300840956</v>
      </c>
      <c r="AN367" s="81"/>
      <c r="AO367" s="81"/>
      <c r="AP367" s="82"/>
      <c r="AQ367" s="81">
        <v>10</v>
      </c>
      <c r="AR367" s="81">
        <v>9</v>
      </c>
      <c r="AS367" s="81">
        <v>0</v>
      </c>
      <c r="AT367" s="81">
        <v>0</v>
      </c>
      <c r="AU367" s="81">
        <v>0</v>
      </c>
      <c r="AV367" s="81">
        <v>0</v>
      </c>
      <c r="AW367" s="81">
        <v>0</v>
      </c>
      <c r="AX367" s="82"/>
      <c r="AY367" s="81">
        <v>48</v>
      </c>
      <c r="AZ367" s="81">
        <v>159.6</v>
      </c>
      <c r="BA367" s="81">
        <v>0</v>
      </c>
      <c r="BB367" s="81">
        <v>0</v>
      </c>
      <c r="BC367" s="81">
        <v>0</v>
      </c>
      <c r="BD367" s="81">
        <v>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2195</v>
      </c>
      <c r="B368" s="80">
        <v>340</v>
      </c>
      <c r="C368" s="80">
        <v>18</v>
      </c>
      <c r="D368" s="80">
        <v>20</v>
      </c>
      <c r="E368" s="80">
        <v>2021</v>
      </c>
      <c r="F368" s="80" t="s">
        <v>75</v>
      </c>
      <c r="G368" s="174" t="s">
        <v>2177</v>
      </c>
      <c r="H368" s="80" t="s">
        <v>2178</v>
      </c>
      <c r="I368" s="177"/>
      <c r="J368" s="81">
        <v>0.9617646702091297</v>
      </c>
      <c r="K368" s="81">
        <v>0.3052869244064253</v>
      </c>
      <c r="L368" s="81">
        <v>0.79951909784975184</v>
      </c>
      <c r="M368" s="81">
        <v>1.3806233392555241</v>
      </c>
      <c r="N368" s="81">
        <v>1.6678894810196672</v>
      </c>
      <c r="O368" s="81">
        <v>1.7736110435843706</v>
      </c>
      <c r="P368" s="81">
        <v>3.122615543393283</v>
      </c>
      <c r="Q368" s="81">
        <v>9.5592584622516436E-2</v>
      </c>
      <c r="R368" s="81">
        <v>0</v>
      </c>
      <c r="S368" s="81">
        <v>0</v>
      </c>
      <c r="T368" s="82"/>
      <c r="U368" s="81">
        <v>256040</v>
      </c>
      <c r="V368" s="81">
        <v>109</v>
      </c>
      <c r="W368" s="81">
        <v>35</v>
      </c>
      <c r="X368" s="81">
        <v>333</v>
      </c>
      <c r="Y368" s="81">
        <v>621</v>
      </c>
      <c r="Z368" s="81">
        <v>1305</v>
      </c>
      <c r="AA368" s="81">
        <v>687</v>
      </c>
      <c r="AB368" s="81">
        <v>1602</v>
      </c>
      <c r="AC368" s="81">
        <v>0</v>
      </c>
      <c r="AD368" s="81">
        <v>0</v>
      </c>
      <c r="AE368" s="82"/>
      <c r="AF368" s="81">
        <v>1547304.9080520757</v>
      </c>
      <c r="AG368" s="81">
        <v>216051.67903753056</v>
      </c>
      <c r="AH368" s="81">
        <v>200926.57768393934</v>
      </c>
      <c r="AI368" s="81">
        <v>2238360.5240899413</v>
      </c>
      <c r="AJ368" s="81">
        <v>2257753.1759679518</v>
      </c>
      <c r="AK368" s="81">
        <v>0</v>
      </c>
      <c r="AL368" s="81">
        <v>0</v>
      </c>
      <c r="AM368" s="81">
        <v>210284.74826810029</v>
      </c>
      <c r="AN368" s="81">
        <v>0</v>
      </c>
      <c r="AO368" s="81">
        <v>0</v>
      </c>
      <c r="AP368" s="82"/>
      <c r="AQ368" s="81">
        <v>11</v>
      </c>
      <c r="AR368" s="81">
        <v>9</v>
      </c>
      <c r="AS368" s="81">
        <v>0</v>
      </c>
      <c r="AT368" s="81">
        <v>0</v>
      </c>
      <c r="AU368" s="81">
        <v>0</v>
      </c>
      <c r="AV368" s="81">
        <v>0</v>
      </c>
      <c r="AW368" s="81"/>
      <c r="AX368" s="82"/>
      <c r="AY368" s="81">
        <v>51.1</v>
      </c>
      <c r="AZ368" s="81">
        <v>159.6</v>
      </c>
      <c r="BA368" s="81">
        <v>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2196</v>
      </c>
      <c r="B369" s="80">
        <v>340</v>
      </c>
      <c r="C369" s="80">
        <v>19</v>
      </c>
      <c r="D369" s="80">
        <v>20</v>
      </c>
      <c r="E369" s="80">
        <v>2022</v>
      </c>
      <c r="F369" s="80" t="s">
        <v>568</v>
      </c>
      <c r="G369" s="174" t="s">
        <v>2177</v>
      </c>
      <c r="H369" s="80" t="s">
        <v>2178</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14</v>
      </c>
      <c r="AR369" s="81">
        <v>9</v>
      </c>
      <c r="AS369" s="81">
        <v>0</v>
      </c>
      <c r="AT369" s="81">
        <v>0</v>
      </c>
      <c r="AU369" s="81">
        <v>0</v>
      </c>
      <c r="AV369" s="81">
        <v>0</v>
      </c>
      <c r="AW369" s="81"/>
      <c r="AX369" s="82"/>
      <c r="AY369" s="81">
        <v>70.800000000000011</v>
      </c>
      <c r="AZ369" s="81">
        <v>159.60000000000002</v>
      </c>
      <c r="BA369" s="81">
        <v>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2197</v>
      </c>
      <c r="B370" s="80">
        <v>392</v>
      </c>
      <c r="C370" s="80">
        <v>1</v>
      </c>
      <c r="D370" s="80">
        <v>24</v>
      </c>
      <c r="E370" s="80">
        <v>1990</v>
      </c>
      <c r="F370" s="80" t="s">
        <v>562</v>
      </c>
      <c r="G370" s="80" t="s">
        <v>2198</v>
      </c>
      <c r="H370" s="80" t="s">
        <v>2199</v>
      </c>
      <c r="I370" s="177"/>
      <c r="J370" s="81">
        <v>0.76520133613794672</v>
      </c>
      <c r="K370" s="81">
        <v>0.78873181419677929</v>
      </c>
      <c r="L370" s="81">
        <v>0.77278223142188729</v>
      </c>
      <c r="M370" s="81">
        <v>0.8746433560753436</v>
      </c>
      <c r="N370" s="81">
        <v>2.8607214368145044</v>
      </c>
      <c r="O370" s="81">
        <v>1.7699472470062476</v>
      </c>
      <c r="P370" s="81">
        <v>3.500663779572962</v>
      </c>
      <c r="Q370" s="81">
        <v>0.14695191911198918</v>
      </c>
      <c r="R370" s="81">
        <v>0</v>
      </c>
      <c r="S370" s="81">
        <v>0.1324752420113578</v>
      </c>
      <c r="T370" s="82"/>
      <c r="U370" s="81">
        <v>113921</v>
      </c>
      <c r="V370" s="81">
        <v>230</v>
      </c>
      <c r="W370" s="81">
        <v>11</v>
      </c>
      <c r="X370" s="81">
        <v>301</v>
      </c>
      <c r="Y370" s="81">
        <v>711</v>
      </c>
      <c r="Z370" s="81">
        <v>728</v>
      </c>
      <c r="AA370" s="81">
        <v>850</v>
      </c>
      <c r="AB370" s="81">
        <v>2386</v>
      </c>
      <c r="AC370" s="81">
        <v>0</v>
      </c>
      <c r="AD370" s="81">
        <v>0.1324752420113578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2200</v>
      </c>
      <c r="B371" s="80">
        <v>393</v>
      </c>
      <c r="C371" s="80">
        <v>2</v>
      </c>
      <c r="D371" s="80">
        <v>24</v>
      </c>
      <c r="E371" s="80">
        <v>2005</v>
      </c>
      <c r="F371" s="80" t="s">
        <v>565</v>
      </c>
      <c r="G371" s="80" t="s">
        <v>2198</v>
      </c>
      <c r="H371" s="80" t="s">
        <v>2199</v>
      </c>
      <c r="I371" s="177"/>
      <c r="J371" s="81">
        <v>0.60296330554263622</v>
      </c>
      <c r="K371" s="81">
        <v>0.24730506360650667</v>
      </c>
      <c r="L371" s="81">
        <v>0.29913568785183819</v>
      </c>
      <c r="M371" s="81">
        <v>1.1170078106931838</v>
      </c>
      <c r="N371" s="81">
        <v>4.008354256067955</v>
      </c>
      <c r="O371" s="81">
        <v>2.3867248287065856</v>
      </c>
      <c r="P371" s="81">
        <v>3.1479433560294221</v>
      </c>
      <c r="Q371" s="81">
        <v>0.11671022453215323</v>
      </c>
      <c r="R371" s="81">
        <v>0</v>
      </c>
      <c r="S371" s="81">
        <v>4.8756394162685887E-2</v>
      </c>
      <c r="T371" s="82"/>
      <c r="U371" s="81">
        <v>108646</v>
      </c>
      <c r="V371" s="81">
        <v>95</v>
      </c>
      <c r="W371" s="81">
        <v>4</v>
      </c>
      <c r="X371" s="81">
        <v>205</v>
      </c>
      <c r="Y371" s="81">
        <v>749</v>
      </c>
      <c r="Z371" s="81">
        <v>1136</v>
      </c>
      <c r="AA371" s="81">
        <v>626</v>
      </c>
      <c r="AB371" s="81">
        <v>1981</v>
      </c>
      <c r="AC371" s="81">
        <v>0</v>
      </c>
      <c r="AD371" s="81">
        <v>4.8756394162685887E-2</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2201</v>
      </c>
      <c r="B372" s="80">
        <v>394</v>
      </c>
      <c r="C372" s="80">
        <v>3</v>
      </c>
      <c r="D372" s="80">
        <v>24</v>
      </c>
      <c r="E372" s="80">
        <v>2006</v>
      </c>
      <c r="F372" s="80" t="s">
        <v>566</v>
      </c>
      <c r="G372" s="80" t="s">
        <v>2198</v>
      </c>
      <c r="H372" s="80" t="s">
        <v>2199</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2202</v>
      </c>
      <c r="B373" s="80">
        <v>395</v>
      </c>
      <c r="C373" s="80">
        <v>4</v>
      </c>
      <c r="D373" s="80">
        <v>24</v>
      </c>
      <c r="E373" s="80">
        <v>2007</v>
      </c>
      <c r="F373" s="80" t="s">
        <v>567</v>
      </c>
      <c r="G373" s="80" t="s">
        <v>2198</v>
      </c>
      <c r="H373" s="80" t="s">
        <v>2199</v>
      </c>
      <c r="I373" s="177"/>
      <c r="J373" s="81">
        <v>0.68167943915265117</v>
      </c>
      <c r="K373" s="81">
        <v>0.22477419896398029</v>
      </c>
      <c r="L373" s="81">
        <v>0.30703324171958551</v>
      </c>
      <c r="M373" s="81">
        <v>1.7231808800982023</v>
      </c>
      <c r="N373" s="81">
        <v>3.4905143655343038</v>
      </c>
      <c r="O373" s="81">
        <v>2.2312438492632665</v>
      </c>
      <c r="P373" s="81">
        <v>3.1660308744404264</v>
      </c>
      <c r="Q373" s="81">
        <v>0.12005469783106225</v>
      </c>
      <c r="R373" s="81">
        <v>0</v>
      </c>
      <c r="S373" s="81">
        <v>5.6548265119360681E-2</v>
      </c>
      <c r="T373" s="82"/>
      <c r="U373" s="81">
        <v>125658</v>
      </c>
      <c r="V373" s="81">
        <v>84</v>
      </c>
      <c r="W373" s="81">
        <v>5</v>
      </c>
      <c r="X373" s="81">
        <v>369</v>
      </c>
      <c r="Y373" s="81">
        <v>743</v>
      </c>
      <c r="Z373" s="81">
        <v>1104</v>
      </c>
      <c r="AA373" s="81">
        <v>620</v>
      </c>
      <c r="AB373" s="81">
        <v>1930</v>
      </c>
      <c r="AC373" s="81">
        <v>0</v>
      </c>
      <c r="AD373" s="81">
        <v>5.6548265119360681E-2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2203</v>
      </c>
      <c r="B374" s="80">
        <v>396</v>
      </c>
      <c r="C374" s="80">
        <v>5</v>
      </c>
      <c r="D374" s="80">
        <v>24</v>
      </c>
      <c r="E374" s="80">
        <v>2008</v>
      </c>
      <c r="F374" s="80" t="s">
        <v>84</v>
      </c>
      <c r="G374" s="80" t="s">
        <v>2198</v>
      </c>
      <c r="H374" s="80" t="s">
        <v>2199</v>
      </c>
      <c r="I374" s="177"/>
      <c r="J374" s="81">
        <v>0.50619786034581005</v>
      </c>
      <c r="K374" s="81">
        <v>0.16662188797549074</v>
      </c>
      <c r="L374" s="81">
        <v>0.27894682228387208</v>
      </c>
      <c r="M374" s="81">
        <v>1.8641438255955938</v>
      </c>
      <c r="N374" s="81">
        <v>3.1082978360001885</v>
      </c>
      <c r="O374" s="81">
        <v>2.1380138230059775</v>
      </c>
      <c r="P374" s="81">
        <v>3.1318186228432192</v>
      </c>
      <c r="Q374" s="81">
        <v>0.11493149029493427</v>
      </c>
      <c r="R374" s="81">
        <v>0</v>
      </c>
      <c r="S374" s="81">
        <v>5.1413057233893424E-2</v>
      </c>
      <c r="T374" s="82"/>
      <c r="U374" s="81">
        <v>108279</v>
      </c>
      <c r="V374" s="81">
        <v>84</v>
      </c>
      <c r="W374" s="81">
        <v>5</v>
      </c>
      <c r="X374" s="81">
        <v>369</v>
      </c>
      <c r="Y374" s="81">
        <v>728</v>
      </c>
      <c r="Z374" s="81">
        <v>1095</v>
      </c>
      <c r="AA374" s="81">
        <v>614</v>
      </c>
      <c r="AB374" s="81">
        <v>1878</v>
      </c>
      <c r="AC374" s="81">
        <v>0</v>
      </c>
      <c r="AD374" s="81">
        <v>5.1413057233893424E-2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2204</v>
      </c>
      <c r="B375" s="80">
        <v>397</v>
      </c>
      <c r="C375" s="80">
        <v>6</v>
      </c>
      <c r="D375" s="80">
        <v>24</v>
      </c>
      <c r="E375" s="80">
        <v>2009</v>
      </c>
      <c r="F375" s="80" t="s">
        <v>85</v>
      </c>
      <c r="G375" s="80" t="s">
        <v>2198</v>
      </c>
      <c r="H375" s="80" t="s">
        <v>2199</v>
      </c>
      <c r="I375" s="177"/>
      <c r="J375" s="81">
        <v>0</v>
      </c>
      <c r="K375" s="81">
        <v>0.18631565815270637</v>
      </c>
      <c r="L375" s="81">
        <v>0.36043636760239095</v>
      </c>
      <c r="M375" s="81">
        <v>1.9273489606379712</v>
      </c>
      <c r="N375" s="81">
        <v>3.0893788493998322</v>
      </c>
      <c r="O375" s="81">
        <v>2.1759581685586253</v>
      </c>
      <c r="P375" s="81">
        <v>2.9711372132706257</v>
      </c>
      <c r="Q375" s="81">
        <v>0.10890107058466639</v>
      </c>
      <c r="R375" s="81">
        <v>0</v>
      </c>
      <c r="S375" s="81">
        <v>5.4230236687537139E-2</v>
      </c>
      <c r="T375" s="82"/>
      <c r="U375" s="81">
        <v>0</v>
      </c>
      <c r="V375" s="81">
        <v>90</v>
      </c>
      <c r="W375" s="81">
        <v>9</v>
      </c>
      <c r="X375" s="81">
        <v>389</v>
      </c>
      <c r="Y375" s="81">
        <v>718</v>
      </c>
      <c r="Z375" s="81">
        <v>1100</v>
      </c>
      <c r="AA375" s="81">
        <v>598</v>
      </c>
      <c r="AB375" s="81">
        <v>1868</v>
      </c>
      <c r="AC375" s="81">
        <v>0</v>
      </c>
      <c r="AD375" s="81">
        <v>5.4230236687537139E-2</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0</v>
      </c>
      <c r="BJ375" s="81">
        <v>0</v>
      </c>
      <c r="BK375" s="81">
        <v>0</v>
      </c>
      <c r="BL375" s="81">
        <v>0</v>
      </c>
      <c r="BM375" s="82"/>
      <c r="BN375" s="81">
        <v>0</v>
      </c>
      <c r="BO375" s="81">
        <v>0</v>
      </c>
      <c r="BP375" s="81">
        <v>0</v>
      </c>
      <c r="BQ375" s="81">
        <v>0</v>
      </c>
      <c r="BR375" s="81">
        <v>0</v>
      </c>
      <c r="BS375" s="81">
        <v>0</v>
      </c>
      <c r="BT375"/>
      <c r="BU375" s="80"/>
      <c r="BV375" s="80"/>
      <c r="BW375" s="80"/>
      <c r="BX375" s="80"/>
      <c r="BY375" s="80"/>
      <c r="BZ375" s="80"/>
      <c r="CA375" s="80"/>
      <c r="CB375" s="80"/>
      <c r="CC375" s="80"/>
    </row>
    <row r="376" spans="1:81">
      <c r="A376" s="80" t="s">
        <v>2205</v>
      </c>
      <c r="B376" s="80">
        <v>398</v>
      </c>
      <c r="C376" s="80">
        <v>7</v>
      </c>
      <c r="D376" s="80">
        <v>24</v>
      </c>
      <c r="E376" s="80">
        <v>2010</v>
      </c>
      <c r="F376" s="80" t="s">
        <v>86</v>
      </c>
      <c r="G376" s="80" t="s">
        <v>2198</v>
      </c>
      <c r="H376" s="80" t="s">
        <v>2199</v>
      </c>
      <c r="I376" s="177"/>
      <c r="J376" s="81">
        <v>0</v>
      </c>
      <c r="K376" s="81">
        <v>0.19959786276682343</v>
      </c>
      <c r="L376" s="81">
        <v>0.36704829350550261</v>
      </c>
      <c r="M376" s="81">
        <v>1.9913317602815135</v>
      </c>
      <c r="N376" s="81">
        <v>3.2924985072167732</v>
      </c>
      <c r="O376" s="81">
        <v>2.148172746337849</v>
      </c>
      <c r="P376" s="81">
        <v>3.0370465572492655</v>
      </c>
      <c r="Q376" s="81">
        <v>0.11206962593528648</v>
      </c>
      <c r="R376" s="81">
        <v>0</v>
      </c>
      <c r="S376" s="81">
        <v>4.7835800435136126E-2</v>
      </c>
      <c r="T376" s="82"/>
      <c r="U376" s="81">
        <v>0</v>
      </c>
      <c r="V376" s="81">
        <v>90</v>
      </c>
      <c r="W376" s="81">
        <v>9</v>
      </c>
      <c r="X376" s="81">
        <v>389</v>
      </c>
      <c r="Y376" s="81">
        <v>719</v>
      </c>
      <c r="Z376" s="81">
        <v>1091</v>
      </c>
      <c r="AA376" s="81">
        <v>596</v>
      </c>
      <c r="AB376" s="81">
        <v>1842</v>
      </c>
      <c r="AC376" s="81">
        <v>0</v>
      </c>
      <c r="AD376" s="81">
        <v>4.7835800435136126E-2</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0</v>
      </c>
      <c r="BJ376" s="81">
        <v>0</v>
      </c>
      <c r="BK376" s="81">
        <v>0</v>
      </c>
      <c r="BL376" s="81">
        <v>0</v>
      </c>
      <c r="BM376" s="82"/>
      <c r="BN376" s="81">
        <v>0</v>
      </c>
      <c r="BO376" s="81">
        <v>0</v>
      </c>
      <c r="BP376" s="81">
        <v>0</v>
      </c>
      <c r="BQ376" s="81">
        <v>0</v>
      </c>
      <c r="BR376" s="81">
        <v>0</v>
      </c>
      <c r="BS376" s="81">
        <v>0</v>
      </c>
      <c r="BT376"/>
      <c r="BU376" s="80">
        <v>0</v>
      </c>
      <c r="BV376" s="80">
        <v>0</v>
      </c>
      <c r="BW376" s="80">
        <v>0</v>
      </c>
      <c r="BX376" s="80">
        <v>0</v>
      </c>
      <c r="BY376" s="80">
        <v>0</v>
      </c>
      <c r="BZ376" s="80">
        <v>0</v>
      </c>
      <c r="CA376" s="80">
        <v>0</v>
      </c>
      <c r="CB376" s="80">
        <v>0</v>
      </c>
      <c r="CC376" s="80">
        <v>0</v>
      </c>
    </row>
    <row r="377" spans="1:81">
      <c r="A377" s="80" t="s">
        <v>2206</v>
      </c>
      <c r="B377" s="80">
        <v>399</v>
      </c>
      <c r="C377" s="80">
        <v>8</v>
      </c>
      <c r="D377" s="80">
        <v>24</v>
      </c>
      <c r="E377" s="80">
        <v>2011</v>
      </c>
      <c r="F377" s="80" t="s">
        <v>87</v>
      </c>
      <c r="G377" s="80" t="s">
        <v>2198</v>
      </c>
      <c r="H377" s="80" t="s">
        <v>2199</v>
      </c>
      <c r="I377" s="177"/>
      <c r="J377" s="81">
        <v>0</v>
      </c>
      <c r="K377" s="81">
        <v>0.25052127618151881</v>
      </c>
      <c r="L377" s="81">
        <v>0.32750302351915478</v>
      </c>
      <c r="M377" s="81">
        <v>2.1914845831648231</v>
      </c>
      <c r="N377" s="81">
        <v>3.1090710772569534</v>
      </c>
      <c r="O377" s="81">
        <v>2.0851518656256984</v>
      </c>
      <c r="P377" s="81">
        <v>2.9195899152514131</v>
      </c>
      <c r="Q377" s="81">
        <v>0.12653150333528068</v>
      </c>
      <c r="R377" s="81">
        <v>0</v>
      </c>
      <c r="S377" s="81">
        <v>4.830183449779997E-2</v>
      </c>
      <c r="T377" s="82"/>
      <c r="U377" s="81">
        <v>0</v>
      </c>
      <c r="V377" s="81">
        <v>90</v>
      </c>
      <c r="W377" s="81">
        <v>9</v>
      </c>
      <c r="X377" s="81">
        <v>389</v>
      </c>
      <c r="Y377" s="81">
        <v>723</v>
      </c>
      <c r="Z377" s="81">
        <v>1082</v>
      </c>
      <c r="AA377" s="81">
        <v>590</v>
      </c>
      <c r="AB377" s="81">
        <v>1803</v>
      </c>
      <c r="AC377" s="81">
        <v>0</v>
      </c>
      <c r="AD377" s="81">
        <v>4.830183449779997E-2</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0</v>
      </c>
      <c r="BJ377" s="81">
        <v>0</v>
      </c>
      <c r="BK377" s="81">
        <v>0</v>
      </c>
      <c r="BL377" s="81">
        <v>0</v>
      </c>
      <c r="BM377" s="82"/>
      <c r="BN377" s="81">
        <v>0</v>
      </c>
      <c r="BO377" s="81">
        <v>0</v>
      </c>
      <c r="BP377" s="81">
        <v>0</v>
      </c>
      <c r="BQ377" s="81">
        <v>0</v>
      </c>
      <c r="BR377" s="81">
        <v>0</v>
      </c>
      <c r="BS377" s="81">
        <v>0</v>
      </c>
      <c r="BT377"/>
      <c r="BU377" s="80">
        <v>0</v>
      </c>
      <c r="BV377" s="80">
        <v>0</v>
      </c>
      <c r="BW377" s="80">
        <v>0</v>
      </c>
      <c r="BX377" s="80">
        <v>0</v>
      </c>
      <c r="BY377" s="80">
        <v>0</v>
      </c>
      <c r="BZ377" s="80">
        <v>0</v>
      </c>
      <c r="CA377" s="80">
        <v>0</v>
      </c>
      <c r="CB377" s="80">
        <v>0</v>
      </c>
      <c r="CC377" s="80">
        <v>0</v>
      </c>
    </row>
    <row r="378" spans="1:81">
      <c r="A378" s="80" t="s">
        <v>2207</v>
      </c>
      <c r="B378" s="80">
        <v>400</v>
      </c>
      <c r="C378" s="80">
        <v>9</v>
      </c>
      <c r="D378" s="80">
        <v>24</v>
      </c>
      <c r="E378" s="80">
        <v>2012</v>
      </c>
      <c r="F378" s="80" t="s">
        <v>88</v>
      </c>
      <c r="G378" s="80" t="s">
        <v>2198</v>
      </c>
      <c r="H378" s="80" t="s">
        <v>2199</v>
      </c>
      <c r="I378" s="177"/>
      <c r="J378" s="81">
        <v>0</v>
      </c>
      <c r="K378" s="81">
        <v>0.22612714713477858</v>
      </c>
      <c r="L378" s="81">
        <v>0.33299287788230597</v>
      </c>
      <c r="M378" s="81">
        <v>1.9730129778572807</v>
      </c>
      <c r="N378" s="81">
        <v>3.0405994750404899</v>
      </c>
      <c r="O378" s="81">
        <v>1.9922649057353696</v>
      </c>
      <c r="P378" s="81">
        <v>2.324077967491549</v>
      </c>
      <c r="Q378" s="81">
        <v>0.13846466584507153</v>
      </c>
      <c r="R378" s="81">
        <v>0</v>
      </c>
      <c r="S378" s="81">
        <v>6.1325590771745216E-2</v>
      </c>
      <c r="T378" s="82"/>
      <c r="U378" s="81">
        <v>0</v>
      </c>
      <c r="V378" s="81">
        <v>90</v>
      </c>
      <c r="W378" s="81">
        <v>9</v>
      </c>
      <c r="X378" s="81">
        <v>389</v>
      </c>
      <c r="Y378" s="81">
        <v>730</v>
      </c>
      <c r="Z378" s="81">
        <v>1042</v>
      </c>
      <c r="AA378" s="81">
        <v>467</v>
      </c>
      <c r="AB378" s="81">
        <v>1816</v>
      </c>
      <c r="AC378" s="81">
        <v>0</v>
      </c>
      <c r="AD378" s="81">
        <v>6.1325590771745216E-2</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0</v>
      </c>
      <c r="BJ378" s="81">
        <v>0</v>
      </c>
      <c r="BK378" s="81">
        <v>0</v>
      </c>
      <c r="BL378" s="81">
        <v>0</v>
      </c>
      <c r="BM378" s="82"/>
      <c r="BN378" s="81">
        <v>0</v>
      </c>
      <c r="BO378" s="81">
        <v>0</v>
      </c>
      <c r="BP378" s="81">
        <v>0</v>
      </c>
      <c r="BQ378" s="81">
        <v>0</v>
      </c>
      <c r="BR378" s="81">
        <v>0</v>
      </c>
      <c r="BS378" s="81">
        <v>0</v>
      </c>
      <c r="BT378"/>
      <c r="BU378" s="80">
        <v>0</v>
      </c>
      <c r="BV378" s="80">
        <v>0</v>
      </c>
      <c r="BW378" s="80">
        <v>0</v>
      </c>
      <c r="BX378" s="80">
        <v>0</v>
      </c>
      <c r="BY378" s="80">
        <v>0</v>
      </c>
      <c r="BZ378" s="80">
        <v>0</v>
      </c>
      <c r="CA378" s="80">
        <v>0</v>
      </c>
      <c r="CB378" s="80">
        <v>0</v>
      </c>
      <c r="CC378" s="80">
        <v>0</v>
      </c>
    </row>
    <row r="379" spans="1:81">
      <c r="A379" s="80" t="s">
        <v>2208</v>
      </c>
      <c r="B379" s="80">
        <v>401</v>
      </c>
      <c r="C379" s="80">
        <v>10</v>
      </c>
      <c r="D379" s="80">
        <v>24</v>
      </c>
      <c r="E379" s="80">
        <v>2013</v>
      </c>
      <c r="F379" s="80" t="s">
        <v>89</v>
      </c>
      <c r="G379" s="80" t="s">
        <v>2198</v>
      </c>
      <c r="H379" s="80" t="s">
        <v>2199</v>
      </c>
      <c r="I379" s="177"/>
      <c r="J379" s="81">
        <v>0</v>
      </c>
      <c r="K379" s="81">
        <v>0.18600883149608863</v>
      </c>
      <c r="L379" s="81">
        <v>0.33849935466048608</v>
      </c>
      <c r="M379" s="81">
        <v>1.9020213613322123</v>
      </c>
      <c r="N379" s="81">
        <v>3.2497843148001877</v>
      </c>
      <c r="O379" s="81">
        <v>1.9144366787469811</v>
      </c>
      <c r="P379" s="81">
        <v>2.4327421171043135</v>
      </c>
      <c r="Q379" s="81">
        <v>0.13777142003851206</v>
      </c>
      <c r="R379" s="81">
        <v>0</v>
      </c>
      <c r="S379" s="81">
        <v>5.7700121285478814E-2</v>
      </c>
      <c r="T379" s="82"/>
      <c r="U379" s="81">
        <v>0</v>
      </c>
      <c r="V379" s="81">
        <v>90</v>
      </c>
      <c r="W379" s="81">
        <v>9</v>
      </c>
      <c r="X379" s="81">
        <v>389</v>
      </c>
      <c r="Y379" s="81">
        <v>729</v>
      </c>
      <c r="Z379" s="81">
        <v>1046</v>
      </c>
      <c r="AA379" s="81">
        <v>487</v>
      </c>
      <c r="AB379" s="81">
        <v>1781</v>
      </c>
      <c r="AC379" s="81">
        <v>0</v>
      </c>
      <c r="AD379" s="81">
        <v>5.7700121285478814E-2</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0</v>
      </c>
      <c r="BJ379" s="81">
        <v>0</v>
      </c>
      <c r="BK379" s="81">
        <v>0</v>
      </c>
      <c r="BL379" s="81">
        <v>0</v>
      </c>
      <c r="BM379" s="82"/>
      <c r="BN379" s="81">
        <v>0</v>
      </c>
      <c r="BO379" s="81">
        <v>0</v>
      </c>
      <c r="BP379" s="81">
        <v>0</v>
      </c>
      <c r="BQ379" s="81">
        <v>0</v>
      </c>
      <c r="BR379" s="81">
        <v>0</v>
      </c>
      <c r="BS379" s="81">
        <v>0</v>
      </c>
      <c r="BT379"/>
      <c r="BU379" s="80">
        <v>0</v>
      </c>
      <c r="BV379" s="80">
        <v>0</v>
      </c>
      <c r="BW379" s="80">
        <v>0</v>
      </c>
      <c r="BX379" s="80">
        <v>0</v>
      </c>
      <c r="BY379" s="80">
        <v>0</v>
      </c>
      <c r="BZ379" s="80">
        <v>0</v>
      </c>
      <c r="CA379" s="80">
        <v>0</v>
      </c>
      <c r="CB379" s="80">
        <v>0</v>
      </c>
      <c r="CC379" s="80">
        <v>0</v>
      </c>
    </row>
    <row r="380" spans="1:81">
      <c r="A380" s="80" t="s">
        <v>2209</v>
      </c>
      <c r="B380" s="80">
        <v>402</v>
      </c>
      <c r="C380" s="80">
        <v>11</v>
      </c>
      <c r="D380" s="80">
        <v>24</v>
      </c>
      <c r="E380" s="80">
        <v>2014</v>
      </c>
      <c r="F380" s="80" t="s">
        <v>90</v>
      </c>
      <c r="G380" s="80" t="s">
        <v>2198</v>
      </c>
      <c r="H380" s="80" t="s">
        <v>2199</v>
      </c>
      <c r="I380" s="177"/>
      <c r="J380" s="81">
        <v>0</v>
      </c>
      <c r="K380" s="81">
        <v>0.16261028280838774</v>
      </c>
      <c r="L380" s="81">
        <v>0.29794485646801461</v>
      </c>
      <c r="M380" s="81">
        <v>2.3121324132392833</v>
      </c>
      <c r="N380" s="81">
        <v>3.2129568960881483</v>
      </c>
      <c r="O380" s="81">
        <v>1.8333538884587186</v>
      </c>
      <c r="P380" s="81">
        <v>2.5659072953352298</v>
      </c>
      <c r="Q380" s="81">
        <v>0.12995886247822047</v>
      </c>
      <c r="R380" s="81">
        <v>0</v>
      </c>
      <c r="S380" s="81">
        <v>5.5200576841908912E-2</v>
      </c>
      <c r="T380" s="82"/>
      <c r="U380" s="81">
        <v>0</v>
      </c>
      <c r="V380" s="81">
        <v>67</v>
      </c>
      <c r="W380" s="81">
        <v>11</v>
      </c>
      <c r="X380" s="81">
        <v>475</v>
      </c>
      <c r="Y380" s="81">
        <v>727</v>
      </c>
      <c r="Z380" s="81">
        <v>1055</v>
      </c>
      <c r="AA380" s="81">
        <v>511</v>
      </c>
      <c r="AB380" s="81">
        <v>1751</v>
      </c>
      <c r="AC380" s="81">
        <v>0</v>
      </c>
      <c r="AD380" s="81">
        <v>5.5200576841908912E-2</v>
      </c>
      <c r="AE380" s="82"/>
      <c r="AF380" s="81">
        <v>0</v>
      </c>
      <c r="AG380" s="81">
        <v>134023.89640311629</v>
      </c>
      <c r="AH380" s="81">
        <v>76178.642180079085</v>
      </c>
      <c r="AI380" s="81">
        <v>2874587.9557127482</v>
      </c>
      <c r="AJ380" s="81">
        <v>3990817.5520926015</v>
      </c>
      <c r="AK380" s="81">
        <v>0</v>
      </c>
      <c r="AL380" s="81">
        <v>0</v>
      </c>
      <c r="AM380" s="81">
        <v>240386.13443059189</v>
      </c>
      <c r="AN380" s="81">
        <v>0</v>
      </c>
      <c r="AO380" s="81">
        <v>0</v>
      </c>
      <c r="AP380" s="82"/>
      <c r="AQ380" s="81">
        <v>64</v>
      </c>
      <c r="AR380" s="81">
        <v>4</v>
      </c>
      <c r="AS380" s="81">
        <v>0</v>
      </c>
      <c r="AT380" s="81">
        <v>0</v>
      </c>
      <c r="AU380" s="81">
        <v>0</v>
      </c>
      <c r="AV380" s="81">
        <v>0</v>
      </c>
      <c r="AW380" s="81" t="s">
        <v>564</v>
      </c>
      <c r="AX380" s="82"/>
      <c r="AY380" s="81">
        <v>269.7</v>
      </c>
      <c r="AZ380" s="81">
        <v>54.2</v>
      </c>
      <c r="BA380" s="81">
        <v>0</v>
      </c>
      <c r="BB380" s="81">
        <v>0</v>
      </c>
      <c r="BC380" s="81">
        <v>0</v>
      </c>
      <c r="BD380" s="81">
        <v>0</v>
      </c>
      <c r="BE380" s="81" t="s">
        <v>564</v>
      </c>
      <c r="BF380" s="82"/>
      <c r="BG380" s="81">
        <v>0</v>
      </c>
      <c r="BH380" s="81">
        <v>0</v>
      </c>
      <c r="BI380" s="81">
        <v>0</v>
      </c>
      <c r="BJ380" s="81">
        <v>0</v>
      </c>
      <c r="BK380" s="81">
        <v>0</v>
      </c>
      <c r="BL380" s="81">
        <v>0</v>
      </c>
      <c r="BM380" s="82"/>
      <c r="BN380" s="81">
        <v>0</v>
      </c>
      <c r="BO380" s="81">
        <v>0</v>
      </c>
      <c r="BP380" s="81">
        <v>0</v>
      </c>
      <c r="BQ380" s="81">
        <v>0</v>
      </c>
      <c r="BR380" s="81">
        <v>0</v>
      </c>
      <c r="BS380" s="81">
        <v>0</v>
      </c>
      <c r="BT380"/>
      <c r="BU380" s="80">
        <v>0</v>
      </c>
      <c r="BV380" s="80">
        <v>0</v>
      </c>
      <c r="BW380" s="80">
        <v>0</v>
      </c>
      <c r="BX380" s="80">
        <v>0</v>
      </c>
      <c r="BY380" s="80">
        <v>0</v>
      </c>
      <c r="BZ380" s="80">
        <v>0</v>
      </c>
      <c r="CA380" s="80">
        <v>0</v>
      </c>
      <c r="CB380" s="80">
        <v>0</v>
      </c>
      <c r="CC380" s="80">
        <v>0</v>
      </c>
    </row>
    <row r="381" spans="1:81">
      <c r="A381" s="80" t="s">
        <v>2210</v>
      </c>
      <c r="B381" s="80">
        <v>403</v>
      </c>
      <c r="C381" s="80">
        <v>12</v>
      </c>
      <c r="D381" s="80">
        <v>24</v>
      </c>
      <c r="E381" s="80">
        <v>2015</v>
      </c>
      <c r="F381" s="80" t="s">
        <v>91</v>
      </c>
      <c r="G381" s="80" t="s">
        <v>2198</v>
      </c>
      <c r="H381" s="80" t="s">
        <v>2199</v>
      </c>
      <c r="I381" s="177"/>
      <c r="J381" s="81">
        <v>0</v>
      </c>
      <c r="K381" s="81">
        <v>0.15132490158139303</v>
      </c>
      <c r="L381" s="81">
        <v>0.32143737986521342</v>
      </c>
      <c r="M381" s="81">
        <v>2.4648465360440794</v>
      </c>
      <c r="N381" s="81">
        <v>2.7386461601162897</v>
      </c>
      <c r="O381" s="81">
        <v>1.7986465968979084</v>
      </c>
      <c r="P381" s="81">
        <v>2.5880273777727378</v>
      </c>
      <c r="Q381" s="81">
        <v>0.1262787273166584</v>
      </c>
      <c r="R381" s="81">
        <v>0</v>
      </c>
      <c r="S381" s="81">
        <v>6.2891478048106783E-2</v>
      </c>
      <c r="T381" s="82"/>
      <c r="U381" s="81">
        <v>0</v>
      </c>
      <c r="V381" s="81">
        <v>67</v>
      </c>
      <c r="W381" s="81">
        <v>11</v>
      </c>
      <c r="X381" s="81">
        <v>475</v>
      </c>
      <c r="Y381" s="81">
        <v>723</v>
      </c>
      <c r="Z381" s="81">
        <v>1045</v>
      </c>
      <c r="AA381" s="81">
        <v>515</v>
      </c>
      <c r="AB381" s="81">
        <v>1738</v>
      </c>
      <c r="AC381" s="81">
        <v>0</v>
      </c>
      <c r="AD381" s="81">
        <v>6.2891478048106783E-2</v>
      </c>
      <c r="AE381" s="82"/>
      <c r="AF381" s="81">
        <v>0</v>
      </c>
      <c r="AG381" s="81">
        <v>116341.51436547948</v>
      </c>
      <c r="AH381" s="81">
        <v>67596.254828370962</v>
      </c>
      <c r="AI381" s="81">
        <v>3084662.8805461996</v>
      </c>
      <c r="AJ381" s="81">
        <v>3432981.0624233754</v>
      </c>
      <c r="AK381" s="81">
        <v>0</v>
      </c>
      <c r="AL381" s="81">
        <v>0</v>
      </c>
      <c r="AM381" s="81">
        <v>238185.60936420606</v>
      </c>
      <c r="AN381" s="81">
        <v>0</v>
      </c>
      <c r="AO381" s="81">
        <v>0</v>
      </c>
      <c r="AP381" s="82"/>
      <c r="AQ381" s="81">
        <v>70</v>
      </c>
      <c r="AR381" s="81">
        <v>7</v>
      </c>
      <c r="AS381" s="81">
        <v>0</v>
      </c>
      <c r="AT381" s="81">
        <v>0</v>
      </c>
      <c r="AU381" s="81">
        <v>0</v>
      </c>
      <c r="AV381" s="81">
        <v>0</v>
      </c>
      <c r="AW381" s="81" t="s">
        <v>564</v>
      </c>
      <c r="AX381" s="82"/>
      <c r="AY381" s="81">
        <v>300.60000000000002</v>
      </c>
      <c r="AZ381" s="81">
        <v>126.1</v>
      </c>
      <c r="BA381" s="81">
        <v>0</v>
      </c>
      <c r="BB381" s="81">
        <v>0</v>
      </c>
      <c r="BC381" s="81">
        <v>0</v>
      </c>
      <c r="BD381" s="81">
        <v>0</v>
      </c>
      <c r="BE381" s="81" t="s">
        <v>564</v>
      </c>
      <c r="BF381" s="82"/>
      <c r="BG381" s="81">
        <v>0</v>
      </c>
      <c r="BH381" s="81">
        <v>0</v>
      </c>
      <c r="BI381" s="81">
        <v>0</v>
      </c>
      <c r="BJ381" s="81">
        <v>0</v>
      </c>
      <c r="BK381" s="81">
        <v>0</v>
      </c>
      <c r="BL381" s="81">
        <v>0</v>
      </c>
      <c r="BM381" s="82"/>
      <c r="BN381" s="81">
        <v>0</v>
      </c>
      <c r="BO381" s="81">
        <v>0</v>
      </c>
      <c r="BP381" s="81">
        <v>0</v>
      </c>
      <c r="BQ381" s="81">
        <v>0</v>
      </c>
      <c r="BR381" s="81">
        <v>0</v>
      </c>
      <c r="BS381" s="81">
        <v>0</v>
      </c>
      <c r="BT381"/>
      <c r="BU381" s="80">
        <v>0</v>
      </c>
      <c r="BV381" s="80">
        <v>0</v>
      </c>
      <c r="BW381" s="80">
        <v>0</v>
      </c>
      <c r="BX381" s="80">
        <v>0</v>
      </c>
      <c r="BY381" s="80">
        <v>0</v>
      </c>
      <c r="BZ381" s="80">
        <v>0</v>
      </c>
      <c r="CA381" s="80">
        <v>0</v>
      </c>
      <c r="CB381" s="80">
        <v>0</v>
      </c>
      <c r="CC381" s="80">
        <v>0</v>
      </c>
    </row>
    <row r="382" spans="1:81">
      <c r="A382" s="80" t="s">
        <v>2211</v>
      </c>
      <c r="B382" s="80">
        <v>404</v>
      </c>
      <c r="C382" s="80">
        <v>13</v>
      </c>
      <c r="D382" s="80">
        <v>24</v>
      </c>
      <c r="E382" s="80">
        <v>2016</v>
      </c>
      <c r="F382" s="80" t="s">
        <v>92</v>
      </c>
      <c r="G382" s="80" t="s">
        <v>2198</v>
      </c>
      <c r="H382" s="80" t="s">
        <v>2199</v>
      </c>
      <c r="I382" s="177"/>
      <c r="J382" s="81">
        <v>0</v>
      </c>
      <c r="K382" s="81">
        <v>0.15223424003842004</v>
      </c>
      <c r="L382" s="81">
        <v>0.30891018766599704</v>
      </c>
      <c r="M382" s="81">
        <v>1.9925483220787874</v>
      </c>
      <c r="N382" s="81">
        <v>2.9116524815864988</v>
      </c>
      <c r="O382" s="81">
        <v>1.800608911484054</v>
      </c>
      <c r="P382" s="81">
        <v>2.5896987908543632</v>
      </c>
      <c r="Q382" s="81">
        <v>0.11979191923581511</v>
      </c>
      <c r="R382" s="81">
        <v>0</v>
      </c>
      <c r="S382" s="81">
        <v>6.712316943716419E-2</v>
      </c>
      <c r="T382" s="82"/>
      <c r="U382" s="81">
        <v>0</v>
      </c>
      <c r="V382" s="81">
        <v>67</v>
      </c>
      <c r="W382" s="81">
        <v>11</v>
      </c>
      <c r="X382" s="81">
        <v>475</v>
      </c>
      <c r="Y382" s="81">
        <v>722</v>
      </c>
      <c r="Z382" s="81">
        <v>1059</v>
      </c>
      <c r="AA382" s="81">
        <v>533</v>
      </c>
      <c r="AB382" s="81">
        <v>1696</v>
      </c>
      <c r="AC382" s="81">
        <v>0</v>
      </c>
      <c r="AD382" s="81">
        <v>6.712316943716419E-2</v>
      </c>
      <c r="AE382" s="82"/>
      <c r="AF382" s="81">
        <v>0</v>
      </c>
      <c r="AG382" s="81">
        <v>112496.7851690212</v>
      </c>
      <c r="AH382" s="81">
        <v>50449.015216551503</v>
      </c>
      <c r="AI382" s="81">
        <v>3000868.6035544439</v>
      </c>
      <c r="AJ382" s="81">
        <v>3589049.1562462929</v>
      </c>
      <c r="AK382" s="81">
        <v>0</v>
      </c>
      <c r="AL382" s="81">
        <v>0</v>
      </c>
      <c r="AM382" s="81">
        <v>232610.26060745379</v>
      </c>
      <c r="AN382" s="81">
        <v>0</v>
      </c>
      <c r="AO382" s="81">
        <v>0</v>
      </c>
      <c r="AP382" s="82"/>
      <c r="AQ382" s="81">
        <v>75</v>
      </c>
      <c r="AR382" s="81">
        <v>9</v>
      </c>
      <c r="AS382" s="81">
        <v>0</v>
      </c>
      <c r="AT382" s="81">
        <v>0</v>
      </c>
      <c r="AU382" s="81">
        <v>0</v>
      </c>
      <c r="AV382" s="81">
        <v>0</v>
      </c>
      <c r="AW382" s="81" t="s">
        <v>564</v>
      </c>
      <c r="AX382" s="82"/>
      <c r="AY382" s="81">
        <v>327.5</v>
      </c>
      <c r="AZ382" s="81">
        <v>147.30000000000001</v>
      </c>
      <c r="BA382" s="81">
        <v>0</v>
      </c>
      <c r="BB382" s="81">
        <v>0</v>
      </c>
      <c r="BC382" s="81">
        <v>0</v>
      </c>
      <c r="BD382" s="81">
        <v>0</v>
      </c>
      <c r="BE382" s="81" t="s">
        <v>564</v>
      </c>
      <c r="BF382" s="82"/>
      <c r="BG382" s="81">
        <v>0</v>
      </c>
      <c r="BH382" s="81">
        <v>0</v>
      </c>
      <c r="BI382" s="81">
        <v>0</v>
      </c>
      <c r="BJ382" s="81">
        <v>0</v>
      </c>
      <c r="BK382" s="81">
        <v>0</v>
      </c>
      <c r="BL382" s="81">
        <v>0</v>
      </c>
      <c r="BM382" s="82"/>
      <c r="BN382" s="81">
        <v>0</v>
      </c>
      <c r="BO382" s="81">
        <v>0</v>
      </c>
      <c r="BP382" s="81">
        <v>0</v>
      </c>
      <c r="BQ382" s="81">
        <v>0</v>
      </c>
      <c r="BR382" s="81">
        <v>0</v>
      </c>
      <c r="BS382" s="81">
        <v>0</v>
      </c>
      <c r="BT382"/>
      <c r="BU382" s="80">
        <v>0</v>
      </c>
      <c r="BV382" s="80">
        <v>0</v>
      </c>
      <c r="BW382" s="80">
        <v>0</v>
      </c>
      <c r="BX382" s="80">
        <v>0</v>
      </c>
      <c r="BY382" s="80">
        <v>0</v>
      </c>
      <c r="BZ382" s="80">
        <v>0</v>
      </c>
      <c r="CA382" s="80">
        <v>0</v>
      </c>
      <c r="CB382" s="80">
        <v>0</v>
      </c>
      <c r="CC382" s="80">
        <v>0</v>
      </c>
    </row>
    <row r="383" spans="1:81">
      <c r="A383" s="80" t="s">
        <v>2212</v>
      </c>
      <c r="B383" s="80">
        <v>405</v>
      </c>
      <c r="C383" s="80">
        <v>14</v>
      </c>
      <c r="D383" s="80">
        <v>24</v>
      </c>
      <c r="E383" s="80">
        <v>2017</v>
      </c>
      <c r="F383" s="80" t="s">
        <v>71</v>
      </c>
      <c r="G383" s="80" t="s">
        <v>2198</v>
      </c>
      <c r="H383" s="80" t="s">
        <v>2199</v>
      </c>
      <c r="I383" s="177"/>
      <c r="J383" s="81">
        <v>0</v>
      </c>
      <c r="K383" s="81">
        <v>0.15013005812450186</v>
      </c>
      <c r="L383" s="81">
        <v>0.30377759360259321</v>
      </c>
      <c r="M383" s="81">
        <v>1.892916270477905</v>
      </c>
      <c r="N383" s="81">
        <v>2.9623983146366508</v>
      </c>
      <c r="O383" s="81">
        <v>1.7678821704545646</v>
      </c>
      <c r="P383" s="81">
        <v>2.6167454667526777</v>
      </c>
      <c r="Q383" s="81">
        <v>0.11440360359962824</v>
      </c>
      <c r="R383" s="81">
        <v>0</v>
      </c>
      <c r="S383" s="81">
        <v>0.15002120588569698</v>
      </c>
      <c r="T383" s="82"/>
      <c r="U383" s="81">
        <v>0</v>
      </c>
      <c r="V383" s="81">
        <v>67</v>
      </c>
      <c r="W383" s="81">
        <v>11</v>
      </c>
      <c r="X383" s="81">
        <v>475</v>
      </c>
      <c r="Y383" s="81">
        <v>713</v>
      </c>
      <c r="Z383" s="81">
        <v>1057</v>
      </c>
      <c r="AA383" s="81">
        <v>542</v>
      </c>
      <c r="AB383" s="81">
        <v>1675</v>
      </c>
      <c r="AC383" s="81">
        <v>0</v>
      </c>
      <c r="AD383" s="81">
        <v>0.15002120588569701</v>
      </c>
      <c r="AE383" s="82"/>
      <c r="AF383" s="81">
        <v>0</v>
      </c>
      <c r="AG383" s="81">
        <v>112195.1823122465</v>
      </c>
      <c r="AH383" s="81">
        <v>65063.728540336851</v>
      </c>
      <c r="AI383" s="81">
        <v>2972317.4635215248</v>
      </c>
      <c r="AJ383" s="81">
        <v>3498818.6112924269</v>
      </c>
      <c r="AK383" s="81">
        <v>0</v>
      </c>
      <c r="AL383" s="81">
        <v>0</v>
      </c>
      <c r="AM383" s="81">
        <v>230089.5276438437</v>
      </c>
      <c r="AN383" s="81">
        <v>0</v>
      </c>
      <c r="AO383" s="81">
        <v>0</v>
      </c>
      <c r="AP383" s="82"/>
      <c r="AQ383" s="81">
        <v>78</v>
      </c>
      <c r="AR383" s="81">
        <v>10</v>
      </c>
      <c r="AS383" s="81">
        <v>0</v>
      </c>
      <c r="AT383" s="81">
        <v>0</v>
      </c>
      <c r="AU383" s="81">
        <v>0</v>
      </c>
      <c r="AV383" s="81">
        <v>0</v>
      </c>
      <c r="AW383" s="81" t="s">
        <v>564</v>
      </c>
      <c r="AX383" s="82"/>
      <c r="AY383" s="81">
        <v>344.9</v>
      </c>
      <c r="AZ383" s="81">
        <v>158.30000000000001</v>
      </c>
      <c r="BA383" s="81">
        <v>0</v>
      </c>
      <c r="BB383" s="81">
        <v>0</v>
      </c>
      <c r="BC383" s="81">
        <v>0</v>
      </c>
      <c r="BD383" s="81">
        <v>0</v>
      </c>
      <c r="BE383" s="81" t="s">
        <v>564</v>
      </c>
      <c r="BF383" s="82"/>
      <c r="BG383" s="81">
        <v>0</v>
      </c>
      <c r="BH383" s="81">
        <v>0</v>
      </c>
      <c r="BI383" s="81">
        <v>0</v>
      </c>
      <c r="BJ383" s="81">
        <v>0</v>
      </c>
      <c r="BK383" s="81">
        <v>0</v>
      </c>
      <c r="BL383" s="81">
        <v>0</v>
      </c>
      <c r="BM383" s="82"/>
      <c r="BN383" s="81">
        <v>0</v>
      </c>
      <c r="BO383" s="81">
        <v>0</v>
      </c>
      <c r="BP383" s="81">
        <v>0</v>
      </c>
      <c r="BQ383" s="81">
        <v>0</v>
      </c>
      <c r="BR383" s="81">
        <v>0</v>
      </c>
      <c r="BS383" s="81">
        <v>0</v>
      </c>
      <c r="BT383"/>
      <c r="BU383" s="80">
        <v>0</v>
      </c>
      <c r="BV383" s="80">
        <v>0</v>
      </c>
      <c r="BW383" s="80">
        <v>0</v>
      </c>
      <c r="BX383" s="80">
        <v>0</v>
      </c>
      <c r="BY383" s="80">
        <v>0</v>
      </c>
      <c r="BZ383" s="80">
        <v>0</v>
      </c>
      <c r="CA383" s="80">
        <v>0</v>
      </c>
      <c r="CB383" s="80">
        <v>0</v>
      </c>
      <c r="CC383" s="80">
        <v>0</v>
      </c>
    </row>
    <row r="384" spans="1:81">
      <c r="A384" s="80" t="s">
        <v>2213</v>
      </c>
      <c r="B384" s="80">
        <v>406</v>
      </c>
      <c r="C384" s="80">
        <v>15</v>
      </c>
      <c r="D384" s="80">
        <v>24</v>
      </c>
      <c r="E384" s="80">
        <v>2018</v>
      </c>
      <c r="F384" s="80" t="s">
        <v>93</v>
      </c>
      <c r="G384" s="80" t="s">
        <v>2198</v>
      </c>
      <c r="H384" s="80" t="s">
        <v>2199</v>
      </c>
      <c r="I384" s="177"/>
      <c r="J384" s="81">
        <v>0</v>
      </c>
      <c r="K384" s="81">
        <v>0.14087552740221002</v>
      </c>
      <c r="L384" s="81">
        <v>0.27233643956119669</v>
      </c>
      <c r="M384" s="81">
        <v>1.8422194810238053</v>
      </c>
      <c r="N384" s="81">
        <v>2.8067748396983987</v>
      </c>
      <c r="O384" s="81">
        <v>1.7363086462587902</v>
      </c>
      <c r="P384" s="81">
        <v>2.5381190244216114</v>
      </c>
      <c r="Q384" s="81">
        <v>0.1034988289497306</v>
      </c>
      <c r="R384" s="81">
        <v>0</v>
      </c>
      <c r="S384" s="81">
        <v>0.22863607374369352</v>
      </c>
      <c r="T384" s="82"/>
      <c r="U384" s="81">
        <v>0</v>
      </c>
      <c r="V384" s="81">
        <v>67</v>
      </c>
      <c r="W384" s="81">
        <v>11</v>
      </c>
      <c r="X384" s="81">
        <v>475</v>
      </c>
      <c r="Y384" s="81">
        <v>697</v>
      </c>
      <c r="Z384" s="81">
        <v>1058</v>
      </c>
      <c r="AA384" s="81">
        <v>531</v>
      </c>
      <c r="AB384" s="81">
        <v>1633</v>
      </c>
      <c r="AC384" s="81">
        <v>0</v>
      </c>
      <c r="AD384" s="81">
        <v>0.22863607374369349</v>
      </c>
      <c r="AE384" s="82"/>
      <c r="AF384" s="81">
        <v>0</v>
      </c>
      <c r="AG384" s="81">
        <v>99662.304973755614</v>
      </c>
      <c r="AH384" s="81">
        <v>61480.470298166889</v>
      </c>
      <c r="AI384" s="81">
        <v>2839098.6438293261</v>
      </c>
      <c r="AJ384" s="81">
        <v>3412426.2971458589</v>
      </c>
      <c r="AK384" s="81">
        <v>0</v>
      </c>
      <c r="AL384" s="81">
        <v>0</v>
      </c>
      <c r="AM384" s="81">
        <v>224784.2637921226</v>
      </c>
      <c r="AN384" s="81">
        <v>0</v>
      </c>
      <c r="AO384" s="81">
        <v>0</v>
      </c>
      <c r="AP384" s="82"/>
      <c r="AQ384" s="81">
        <v>85</v>
      </c>
      <c r="AR384" s="81">
        <v>14</v>
      </c>
      <c r="AS384" s="81">
        <v>0</v>
      </c>
      <c r="AT384" s="81">
        <v>0</v>
      </c>
      <c r="AU384" s="81">
        <v>0</v>
      </c>
      <c r="AV384" s="81">
        <v>0</v>
      </c>
      <c r="AW384" s="81" t="s">
        <v>564</v>
      </c>
      <c r="AX384" s="82"/>
      <c r="AY384" s="81">
        <v>392</v>
      </c>
      <c r="AZ384" s="81">
        <v>323</v>
      </c>
      <c r="BA384" s="81">
        <v>0</v>
      </c>
      <c r="BB384" s="81">
        <v>0</v>
      </c>
      <c r="BC384" s="81">
        <v>0</v>
      </c>
      <c r="BD384" s="81">
        <v>0</v>
      </c>
      <c r="BE384" s="81" t="s">
        <v>564</v>
      </c>
      <c r="BF384" s="82"/>
      <c r="BG384" s="81">
        <v>0</v>
      </c>
      <c r="BH384" s="81">
        <v>0</v>
      </c>
      <c r="BI384" s="81">
        <v>0</v>
      </c>
      <c r="BJ384" s="81">
        <v>0</v>
      </c>
      <c r="BK384" s="81">
        <v>0</v>
      </c>
      <c r="BL384" s="81">
        <v>0</v>
      </c>
      <c r="BM384" s="82"/>
      <c r="BN384" s="81">
        <v>0</v>
      </c>
      <c r="BO384" s="81">
        <v>0</v>
      </c>
      <c r="BP384" s="81">
        <v>0</v>
      </c>
      <c r="BQ384" s="81">
        <v>0</v>
      </c>
      <c r="BR384" s="81">
        <v>0</v>
      </c>
      <c r="BS384" s="81">
        <v>0</v>
      </c>
      <c r="BT384"/>
      <c r="BU384" s="80">
        <v>0</v>
      </c>
      <c r="BV384" s="80">
        <v>0</v>
      </c>
      <c r="BW384" s="80">
        <v>0</v>
      </c>
      <c r="BX384" s="80">
        <v>0</v>
      </c>
      <c r="BY384" s="80">
        <v>0</v>
      </c>
      <c r="BZ384" s="80">
        <v>0</v>
      </c>
      <c r="CA384" s="80">
        <v>0</v>
      </c>
      <c r="CB384" s="80">
        <v>0</v>
      </c>
      <c r="CC384" s="80">
        <v>0</v>
      </c>
    </row>
    <row r="385" spans="1:81">
      <c r="A385" s="80" t="s">
        <v>2214</v>
      </c>
      <c r="B385" s="80">
        <v>407</v>
      </c>
      <c r="C385" s="80">
        <v>16</v>
      </c>
      <c r="D385" s="80">
        <v>24</v>
      </c>
      <c r="E385" s="80">
        <v>2019</v>
      </c>
      <c r="F385" s="80" t="s">
        <v>73</v>
      </c>
      <c r="G385" s="80" t="s">
        <v>2198</v>
      </c>
      <c r="H385" s="80" t="s">
        <v>2199</v>
      </c>
      <c r="I385" s="177"/>
      <c r="J385" s="81">
        <v>0</v>
      </c>
      <c r="K385" s="81">
        <v>0.12787535648131088</v>
      </c>
      <c r="L385" s="81">
        <v>0.27381883050766986</v>
      </c>
      <c r="M385" s="81">
        <v>1.7641210080827043</v>
      </c>
      <c r="N385" s="81">
        <v>2.4733689178132638</v>
      </c>
      <c r="O385" s="81">
        <v>1.6803272529125441</v>
      </c>
      <c r="P385" s="81">
        <v>2.6054179926096741</v>
      </c>
      <c r="Q385" s="81">
        <v>9.9721404511999304E-2</v>
      </c>
      <c r="R385" s="81">
        <v>0</v>
      </c>
      <c r="S385" s="81">
        <v>0.16406845891103339</v>
      </c>
      <c r="T385" s="82"/>
      <c r="U385" s="81">
        <v>0</v>
      </c>
      <c r="V385" s="81">
        <v>67</v>
      </c>
      <c r="W385" s="81">
        <v>11</v>
      </c>
      <c r="X385" s="81">
        <v>475</v>
      </c>
      <c r="Y385" s="81">
        <v>692</v>
      </c>
      <c r="Z385" s="81">
        <v>1052</v>
      </c>
      <c r="AA385" s="81">
        <v>541</v>
      </c>
      <c r="AB385" s="81">
        <v>1616</v>
      </c>
      <c r="AC385" s="81">
        <v>0</v>
      </c>
      <c r="AD385" s="81">
        <v>0.16406845891103339</v>
      </c>
      <c r="AE385" s="82"/>
      <c r="AF385" s="81">
        <v>0</v>
      </c>
      <c r="AG385" s="81">
        <v>96499.511104588775</v>
      </c>
      <c r="AH385" s="81">
        <v>64938.88949623784</v>
      </c>
      <c r="AI385" s="81">
        <v>2909365.260710787</v>
      </c>
      <c r="AJ385" s="81">
        <v>3124668.5313154124</v>
      </c>
      <c r="AK385" s="81">
        <v>0</v>
      </c>
      <c r="AL385" s="81">
        <v>0</v>
      </c>
      <c r="AM385" s="81">
        <v>220087.03475851324</v>
      </c>
      <c r="AN385" s="81">
        <v>0</v>
      </c>
      <c r="AO385" s="81">
        <v>0</v>
      </c>
      <c r="AP385" s="82"/>
      <c r="AQ385" s="81">
        <v>86</v>
      </c>
      <c r="AR385" s="81">
        <v>14</v>
      </c>
      <c r="AS385" s="81">
        <v>0</v>
      </c>
      <c r="AT385" s="81">
        <v>0</v>
      </c>
      <c r="AU385" s="81">
        <v>0</v>
      </c>
      <c r="AV385" s="81">
        <v>0</v>
      </c>
      <c r="AW385" s="81" t="s">
        <v>564</v>
      </c>
      <c r="AX385" s="82"/>
      <c r="AY385" s="81">
        <v>396.9</v>
      </c>
      <c r="AZ385" s="81">
        <v>323.3</v>
      </c>
      <c r="BA385" s="81">
        <v>0</v>
      </c>
      <c r="BB385" s="81">
        <v>0</v>
      </c>
      <c r="BC385" s="81">
        <v>0</v>
      </c>
      <c r="BD385" s="81">
        <v>0</v>
      </c>
      <c r="BE385" s="81" t="s">
        <v>564</v>
      </c>
      <c r="BF385" s="82"/>
      <c r="BG385" s="81">
        <v>0</v>
      </c>
      <c r="BH385" s="81">
        <v>0</v>
      </c>
      <c r="BI385" s="81">
        <v>0</v>
      </c>
      <c r="BJ385" s="81">
        <v>0</v>
      </c>
      <c r="BK385" s="81">
        <v>0</v>
      </c>
      <c r="BL385" s="81">
        <v>0</v>
      </c>
      <c r="BM385" s="82"/>
      <c r="BN385" s="81">
        <v>0</v>
      </c>
      <c r="BO385" s="81">
        <v>0</v>
      </c>
      <c r="BP385" s="81">
        <v>0</v>
      </c>
      <c r="BQ385" s="81">
        <v>0</v>
      </c>
      <c r="BR385" s="81">
        <v>0</v>
      </c>
      <c r="BS385" s="81">
        <v>0</v>
      </c>
      <c r="BT385"/>
      <c r="BU385" s="80">
        <v>0</v>
      </c>
      <c r="BV385" s="80">
        <v>0</v>
      </c>
      <c r="BW385" s="80">
        <v>0</v>
      </c>
      <c r="BX385" s="80">
        <v>0</v>
      </c>
      <c r="BY385" s="80">
        <v>0</v>
      </c>
      <c r="BZ385" s="80">
        <v>0</v>
      </c>
      <c r="CA385" s="80">
        <v>0</v>
      </c>
      <c r="CB385" s="80">
        <v>0</v>
      </c>
      <c r="CC385" s="80">
        <v>0</v>
      </c>
    </row>
    <row r="386" spans="1:81">
      <c r="A386" s="80" t="s">
        <v>2215</v>
      </c>
      <c r="B386" s="80">
        <v>408</v>
      </c>
      <c r="C386" s="80">
        <v>17</v>
      </c>
      <c r="D386" s="80">
        <v>24</v>
      </c>
      <c r="E386" s="80">
        <v>2020</v>
      </c>
      <c r="F386" s="80" t="s">
        <v>218</v>
      </c>
      <c r="G386" s="174" t="s">
        <v>2198</v>
      </c>
      <c r="H386" s="80" t="s">
        <v>2199</v>
      </c>
      <c r="I386" s="177"/>
      <c r="J386" s="81">
        <v>0</v>
      </c>
      <c r="K386" s="81">
        <v>0.13961176783361287</v>
      </c>
      <c r="L386" s="81">
        <v>0.51152420871866233</v>
      </c>
      <c r="M386" s="81">
        <v>1.2300638836377447</v>
      </c>
      <c r="N386" s="81">
        <v>2.3967424890363302</v>
      </c>
      <c r="O386" s="81">
        <v>1.452612368075169</v>
      </c>
      <c r="P386" s="81">
        <v>2.4512200730734333</v>
      </c>
      <c r="Q386" s="81">
        <v>9.3515589288786102E-2</v>
      </c>
      <c r="R386" s="81">
        <v>0</v>
      </c>
      <c r="S386" s="81">
        <v>0.13561175551876789</v>
      </c>
      <c r="T386" s="82"/>
      <c r="U386" s="81">
        <v>0</v>
      </c>
      <c r="V386" s="81">
        <v>64</v>
      </c>
      <c r="W386" s="81">
        <v>23</v>
      </c>
      <c r="X386" s="81">
        <v>368</v>
      </c>
      <c r="Y386" s="81">
        <v>684</v>
      </c>
      <c r="Z386" s="81">
        <v>1038</v>
      </c>
      <c r="AA386" s="81">
        <v>553</v>
      </c>
      <c r="AB386" s="81">
        <v>1586</v>
      </c>
      <c r="AC386" s="81">
        <v>0</v>
      </c>
      <c r="AD386" s="81">
        <v>0.13561175551876789</v>
      </c>
      <c r="AE386" s="82"/>
      <c r="AF386" s="81">
        <v>0</v>
      </c>
      <c r="AG386" s="81">
        <v>100671.1753972131</v>
      </c>
      <c r="AH386" s="81">
        <v>131621.3688654986</v>
      </c>
      <c r="AI386" s="81">
        <v>2126403.1110974681</v>
      </c>
      <c r="AJ386" s="81">
        <v>3120926.5532592447</v>
      </c>
      <c r="AK386" s="81"/>
      <c r="AL386" s="81"/>
      <c r="AM386" s="81">
        <v>206990.6208275184</v>
      </c>
      <c r="AN386" s="81"/>
      <c r="AO386" s="81"/>
      <c r="AP386" s="82"/>
      <c r="AQ386" s="81">
        <v>87</v>
      </c>
      <c r="AR386" s="81">
        <v>16</v>
      </c>
      <c r="AS386" s="81">
        <v>0</v>
      </c>
      <c r="AT386" s="81">
        <v>0</v>
      </c>
      <c r="AU386" s="81">
        <v>0</v>
      </c>
      <c r="AV386" s="81">
        <v>0</v>
      </c>
      <c r="AW386" s="81">
        <v>0</v>
      </c>
      <c r="AX386" s="82"/>
      <c r="AY386" s="81">
        <v>402.4</v>
      </c>
      <c r="AZ386" s="81">
        <v>394.8</v>
      </c>
      <c r="BA386" s="81">
        <v>0</v>
      </c>
      <c r="BB386" s="81">
        <v>0</v>
      </c>
      <c r="BC386" s="81">
        <v>0</v>
      </c>
      <c r="BD386" s="81">
        <v>0</v>
      </c>
      <c r="BE386" s="81">
        <v>0</v>
      </c>
      <c r="BF386" s="82"/>
      <c r="BG386" s="81">
        <v>0</v>
      </c>
      <c r="BH386" s="81">
        <v>0</v>
      </c>
      <c r="BI386" s="81">
        <v>0</v>
      </c>
      <c r="BJ386" s="81">
        <v>0</v>
      </c>
      <c r="BK386" s="81">
        <v>0</v>
      </c>
      <c r="BL386" s="81">
        <v>0</v>
      </c>
      <c r="BM386" s="82"/>
      <c r="BN386" s="81">
        <v>0</v>
      </c>
      <c r="BO386" s="81">
        <v>0</v>
      </c>
      <c r="BP386" s="81">
        <v>0</v>
      </c>
      <c r="BQ386" s="81">
        <v>0</v>
      </c>
      <c r="BR386" s="81">
        <v>0</v>
      </c>
      <c r="BS386" s="81">
        <v>0</v>
      </c>
      <c r="BT386"/>
      <c r="BU386" s="80">
        <v>0</v>
      </c>
      <c r="BV386" s="80">
        <v>0</v>
      </c>
      <c r="BW386" s="80">
        <v>0</v>
      </c>
      <c r="BX386" s="80">
        <v>0</v>
      </c>
      <c r="BY386" s="80">
        <v>0</v>
      </c>
      <c r="BZ386" s="80">
        <v>0</v>
      </c>
      <c r="CA386" s="80">
        <v>0</v>
      </c>
      <c r="CB386" s="80">
        <v>0</v>
      </c>
      <c r="CC386" s="80">
        <v>0</v>
      </c>
    </row>
    <row r="387" spans="1:81">
      <c r="A387" s="80" t="s">
        <v>2216</v>
      </c>
      <c r="B387" s="80">
        <v>408</v>
      </c>
      <c r="C387" s="80">
        <v>18</v>
      </c>
      <c r="D387" s="80">
        <v>24</v>
      </c>
      <c r="E387" s="80">
        <v>2021</v>
      </c>
      <c r="F387" s="80" t="s">
        <v>75</v>
      </c>
      <c r="G387" s="174" t="s">
        <v>2198</v>
      </c>
      <c r="H387" s="80" t="s">
        <v>2199</v>
      </c>
      <c r="I387" s="177"/>
      <c r="J387" s="81">
        <v>0.6920586765922303</v>
      </c>
      <c r="K387" s="81">
        <v>0.14970762132636323</v>
      </c>
      <c r="L387" s="81">
        <v>0.67107935755087589</v>
      </c>
      <c r="M387" s="81">
        <v>1.5279528046777542</v>
      </c>
      <c r="N387" s="81">
        <v>2.5418909101131364</v>
      </c>
      <c r="O387" s="81">
        <v>1.3618071001314478</v>
      </c>
      <c r="P387" s="81">
        <v>2.4908199676557774</v>
      </c>
      <c r="Q387" s="81">
        <v>9.2967070438127714E-2</v>
      </c>
      <c r="R387" s="81">
        <v>0</v>
      </c>
      <c r="S387" s="81">
        <v>0.17180467390903961</v>
      </c>
      <c r="T387" s="82"/>
      <c r="U387" s="81">
        <v>181144</v>
      </c>
      <c r="V387" s="81">
        <v>64</v>
      </c>
      <c r="W387" s="81">
        <v>23</v>
      </c>
      <c r="X387" s="81">
        <v>368</v>
      </c>
      <c r="Y387" s="81">
        <v>682</v>
      </c>
      <c r="Z387" s="81">
        <v>1002</v>
      </c>
      <c r="AA387" s="81">
        <v>548</v>
      </c>
      <c r="AB387" s="81">
        <v>1558</v>
      </c>
      <c r="AC387" s="81">
        <v>0</v>
      </c>
      <c r="AD387" s="81">
        <v>0.17180467390903961</v>
      </c>
      <c r="AE387" s="82"/>
      <c r="AF387" s="81">
        <v>1093068.5739130722</v>
      </c>
      <c r="AG387" s="81">
        <v>103670.48158189931</v>
      </c>
      <c r="AH387" s="81">
        <v>157664.2223307169</v>
      </c>
      <c r="AI387" s="81">
        <v>2479057.2994491872</v>
      </c>
      <c r="AJ387" s="81">
        <v>3154856.1225403138</v>
      </c>
      <c r="AK387" s="81">
        <v>0</v>
      </c>
      <c r="AL387" s="81">
        <v>0</v>
      </c>
      <c r="AM387" s="81">
        <v>204509.13720455696</v>
      </c>
      <c r="AN387" s="81">
        <v>0</v>
      </c>
      <c r="AO387" s="81">
        <v>0</v>
      </c>
      <c r="AP387" s="82"/>
      <c r="AQ387" s="81">
        <v>92</v>
      </c>
      <c r="AR387" s="81">
        <v>18</v>
      </c>
      <c r="AS387" s="81">
        <v>0</v>
      </c>
      <c r="AT387" s="81">
        <v>0</v>
      </c>
      <c r="AU387" s="81">
        <v>0</v>
      </c>
      <c r="AV387" s="81">
        <v>0</v>
      </c>
      <c r="AW387" s="81"/>
      <c r="AX387" s="82"/>
      <c r="AY387" s="81">
        <v>429.2</v>
      </c>
      <c r="AZ387" s="81">
        <v>433.3</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2217</v>
      </c>
      <c r="B388" s="80">
        <v>408</v>
      </c>
      <c r="C388" s="80">
        <v>19</v>
      </c>
      <c r="D388" s="80">
        <v>24</v>
      </c>
      <c r="E388" s="80">
        <v>2022</v>
      </c>
      <c r="F388" s="80" t="s">
        <v>568</v>
      </c>
      <c r="G388" s="80" t="s">
        <v>2198</v>
      </c>
      <c r="H388" s="80" t="s">
        <v>2199</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96</v>
      </c>
      <c r="AR388" s="81">
        <v>18</v>
      </c>
      <c r="AS388" s="81">
        <v>0</v>
      </c>
      <c r="AT388" s="81">
        <v>0</v>
      </c>
      <c r="AU388" s="81">
        <v>0</v>
      </c>
      <c r="AV388" s="81">
        <v>0</v>
      </c>
      <c r="AW388" s="81"/>
      <c r="AX388" s="82"/>
      <c r="AY388" s="81">
        <v>461.89999999999992</v>
      </c>
      <c r="AZ388" s="81">
        <v>433.29999999999995</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2218</v>
      </c>
      <c r="B389" s="80">
        <v>409</v>
      </c>
      <c r="C389" s="80">
        <v>1</v>
      </c>
      <c r="D389" s="80">
        <v>25</v>
      </c>
      <c r="E389" s="80">
        <v>1990</v>
      </c>
      <c r="F389" s="80" t="s">
        <v>562</v>
      </c>
      <c r="G389" s="80" t="s">
        <v>2219</v>
      </c>
      <c r="H389" s="80" t="s">
        <v>2220</v>
      </c>
      <c r="I389" s="177"/>
      <c r="J389" s="81">
        <v>1.9589415260321958</v>
      </c>
      <c r="K389" s="81">
        <v>1.3709228099405546</v>
      </c>
      <c r="L389" s="81">
        <v>0.37810922522455481</v>
      </c>
      <c r="M389" s="81">
        <v>2.1740617411120096</v>
      </c>
      <c r="N389" s="81">
        <v>2.1776529842086876</v>
      </c>
      <c r="O389" s="81">
        <v>1.6654036596143951</v>
      </c>
      <c r="P389" s="81">
        <v>3.5789139111163575</v>
      </c>
      <c r="Q389" s="81">
        <v>0.11652683611059662</v>
      </c>
      <c r="R389" s="81">
        <v>0</v>
      </c>
      <c r="S389" s="81">
        <v>0.11535191181453749</v>
      </c>
      <c r="T389" s="82"/>
      <c r="U389" s="81">
        <v>163811</v>
      </c>
      <c r="V389" s="81">
        <v>368</v>
      </c>
      <c r="W389" s="81">
        <v>5</v>
      </c>
      <c r="X389" s="81">
        <v>765</v>
      </c>
      <c r="Y389" s="81">
        <v>628</v>
      </c>
      <c r="Z389" s="81">
        <v>685</v>
      </c>
      <c r="AA389" s="81">
        <v>869</v>
      </c>
      <c r="AB389" s="81">
        <v>1892</v>
      </c>
      <c r="AC389" s="81">
        <v>0</v>
      </c>
      <c r="AD389" s="81">
        <v>0.11535191181453749</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2221</v>
      </c>
      <c r="B390" s="80">
        <v>410</v>
      </c>
      <c r="C390" s="80">
        <v>2</v>
      </c>
      <c r="D390" s="80">
        <v>25</v>
      </c>
      <c r="E390" s="80">
        <v>2005</v>
      </c>
      <c r="F390" s="80" t="s">
        <v>565</v>
      </c>
      <c r="G390" s="80" t="s">
        <v>2219</v>
      </c>
      <c r="H390" s="80" t="s">
        <v>2220</v>
      </c>
      <c r="I390" s="177"/>
      <c r="J390" s="81">
        <v>1.4937513062801371</v>
      </c>
      <c r="K390" s="81">
        <v>0.64335674259157805</v>
      </c>
      <c r="L390" s="81">
        <v>0.21625525141004726</v>
      </c>
      <c r="M390" s="81">
        <v>3.5587285505907502</v>
      </c>
      <c r="N390" s="81">
        <v>2.3032663036711254</v>
      </c>
      <c r="O390" s="81">
        <v>2.500178297676793</v>
      </c>
      <c r="P390" s="81">
        <v>4.3246506169094303</v>
      </c>
      <c r="Q390" s="81">
        <v>0.10987610739649961</v>
      </c>
      <c r="R390" s="81">
        <v>0</v>
      </c>
      <c r="S390" s="81">
        <v>0</v>
      </c>
      <c r="T390" s="82"/>
      <c r="U390" s="81">
        <v>130489</v>
      </c>
      <c r="V390" s="81">
        <v>234</v>
      </c>
      <c r="W390" s="81">
        <v>3</v>
      </c>
      <c r="X390" s="81">
        <v>664</v>
      </c>
      <c r="Y390" s="81">
        <v>568</v>
      </c>
      <c r="Z390" s="81">
        <v>1190</v>
      </c>
      <c r="AA390" s="81">
        <v>860</v>
      </c>
      <c r="AB390" s="81">
        <v>1865</v>
      </c>
      <c r="AC390" s="81">
        <v>0</v>
      </c>
      <c r="AD390" s="81">
        <v>0</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2222</v>
      </c>
      <c r="B391" s="80">
        <v>411</v>
      </c>
      <c r="C391" s="80">
        <v>3</v>
      </c>
      <c r="D391" s="80">
        <v>25</v>
      </c>
      <c r="E391" s="80">
        <v>2006</v>
      </c>
      <c r="F391" s="80" t="s">
        <v>566</v>
      </c>
      <c r="G391" s="80" t="s">
        <v>2219</v>
      </c>
      <c r="H391" s="80" t="s">
        <v>2220</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2223</v>
      </c>
      <c r="B392" s="80">
        <v>412</v>
      </c>
      <c r="C392" s="80">
        <v>4</v>
      </c>
      <c r="D392" s="80">
        <v>25</v>
      </c>
      <c r="E392" s="80">
        <v>2007</v>
      </c>
      <c r="F392" s="80" t="s">
        <v>567</v>
      </c>
      <c r="G392" s="80" t="s">
        <v>2219</v>
      </c>
      <c r="H392" s="80" t="s">
        <v>2220</v>
      </c>
      <c r="I392" s="177"/>
      <c r="J392" s="81">
        <v>2.3230130322561511</v>
      </c>
      <c r="K392" s="81">
        <v>0.80592416070394424</v>
      </c>
      <c r="L392" s="81">
        <v>0.89226891458027169</v>
      </c>
      <c r="M392" s="81">
        <v>4.0933346475959773</v>
      </c>
      <c r="N392" s="81">
        <v>2.4028641977831593</v>
      </c>
      <c r="O392" s="81">
        <v>2.330275505616437</v>
      </c>
      <c r="P392" s="81">
        <v>4.2945676861361264</v>
      </c>
      <c r="Q392" s="81">
        <v>0.11283897505986888</v>
      </c>
      <c r="R392" s="81">
        <v>0</v>
      </c>
      <c r="S392" s="81">
        <v>0</v>
      </c>
      <c r="T392" s="82"/>
      <c r="U392" s="81">
        <v>249296</v>
      </c>
      <c r="V392" s="81">
        <v>289</v>
      </c>
      <c r="W392" s="81">
        <v>15</v>
      </c>
      <c r="X392" s="81">
        <v>917</v>
      </c>
      <c r="Y392" s="81">
        <v>560</v>
      </c>
      <c r="Z392" s="81">
        <v>1153</v>
      </c>
      <c r="AA392" s="81">
        <v>841</v>
      </c>
      <c r="AB392" s="81">
        <v>1814</v>
      </c>
      <c r="AC392" s="81">
        <v>0</v>
      </c>
      <c r="AD392" s="81">
        <v>0</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2224</v>
      </c>
      <c r="B393" s="80">
        <v>413</v>
      </c>
      <c r="C393" s="80">
        <v>5</v>
      </c>
      <c r="D393" s="80">
        <v>25</v>
      </c>
      <c r="E393" s="80">
        <v>2008</v>
      </c>
      <c r="F393" s="80" t="s">
        <v>84</v>
      </c>
      <c r="G393" s="80" t="s">
        <v>2219</v>
      </c>
      <c r="H393" s="80" t="s">
        <v>2220</v>
      </c>
      <c r="I393" s="177"/>
      <c r="J393" s="81">
        <v>0.73966061724715226</v>
      </c>
      <c r="K393" s="81">
        <v>0.59975398270986924</v>
      </c>
      <c r="L393" s="81">
        <v>0.77208152675016695</v>
      </c>
      <c r="M393" s="81">
        <v>4.3371414240899941</v>
      </c>
      <c r="N393" s="81">
        <v>2.4795816486378111</v>
      </c>
      <c r="O393" s="81">
        <v>2.2024471163020483</v>
      </c>
      <c r="P393" s="81">
        <v>4.0550420279484678</v>
      </c>
      <c r="Q393" s="81">
        <v>0.10954598915225364</v>
      </c>
      <c r="R393" s="81">
        <v>0</v>
      </c>
      <c r="S393" s="81">
        <v>0</v>
      </c>
      <c r="T393" s="82"/>
      <c r="U393" s="81">
        <v>86178</v>
      </c>
      <c r="V393" s="81">
        <v>289</v>
      </c>
      <c r="W393" s="81">
        <v>15</v>
      </c>
      <c r="X393" s="81">
        <v>917</v>
      </c>
      <c r="Y393" s="81">
        <v>559</v>
      </c>
      <c r="Z393" s="81">
        <v>1128</v>
      </c>
      <c r="AA393" s="81">
        <v>795</v>
      </c>
      <c r="AB393" s="81">
        <v>1790</v>
      </c>
      <c r="AC393" s="81">
        <v>0</v>
      </c>
      <c r="AD393" s="81">
        <v>0</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2225</v>
      </c>
      <c r="B394" s="80">
        <v>414</v>
      </c>
      <c r="C394" s="80">
        <v>6</v>
      </c>
      <c r="D394" s="80">
        <v>25</v>
      </c>
      <c r="E394" s="80">
        <v>2009</v>
      </c>
      <c r="F394" s="80" t="s">
        <v>85</v>
      </c>
      <c r="G394" s="80" t="s">
        <v>2219</v>
      </c>
      <c r="H394" s="80" t="s">
        <v>2220</v>
      </c>
      <c r="I394" s="177"/>
      <c r="J394" s="81">
        <v>0.73837831270697085</v>
      </c>
      <c r="K394" s="81">
        <v>0.51233352936500165</v>
      </c>
      <c r="L394" s="81">
        <v>0.93074986529669235</v>
      </c>
      <c r="M394" s="81">
        <v>4.5408043866070846</v>
      </c>
      <c r="N394" s="81">
        <v>2.2853361913915848</v>
      </c>
      <c r="O394" s="81">
        <v>2.2491494887737793</v>
      </c>
      <c r="P394" s="81">
        <v>3.860490994500462</v>
      </c>
      <c r="Q394" s="81">
        <v>0.10295465238357647</v>
      </c>
      <c r="R394" s="81">
        <v>0</v>
      </c>
      <c r="S394" s="81">
        <v>0</v>
      </c>
      <c r="T394" s="82"/>
      <c r="U394" s="81">
        <v>74725</v>
      </c>
      <c r="V394" s="81">
        <v>242</v>
      </c>
      <c r="W394" s="81">
        <v>24</v>
      </c>
      <c r="X394" s="81">
        <v>984</v>
      </c>
      <c r="Y394" s="81">
        <v>560</v>
      </c>
      <c r="Z394" s="81">
        <v>1137</v>
      </c>
      <c r="AA394" s="81">
        <v>777</v>
      </c>
      <c r="AB394" s="81">
        <v>1766</v>
      </c>
      <c r="AC394" s="81">
        <v>0</v>
      </c>
      <c r="AD394" s="81">
        <v>0</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0</v>
      </c>
      <c r="BJ394" s="81">
        <v>0</v>
      </c>
      <c r="BK394" s="81">
        <v>0</v>
      </c>
      <c r="BL394" s="81">
        <v>0</v>
      </c>
      <c r="BM394" s="82"/>
      <c r="BN394" s="81">
        <v>0</v>
      </c>
      <c r="BO394" s="81">
        <v>0</v>
      </c>
      <c r="BP394" s="81">
        <v>0</v>
      </c>
      <c r="BQ394" s="81">
        <v>0</v>
      </c>
      <c r="BR394" s="81">
        <v>0</v>
      </c>
      <c r="BS394" s="81">
        <v>0</v>
      </c>
      <c r="BT394"/>
      <c r="BU394" s="80"/>
      <c r="BV394" s="80"/>
      <c r="BW394" s="80"/>
      <c r="BX394" s="80"/>
      <c r="BY394" s="80"/>
      <c r="BZ394" s="80"/>
      <c r="CA394" s="80"/>
      <c r="CB394" s="80"/>
      <c r="CC394" s="80"/>
    </row>
    <row r="395" spans="1:81">
      <c r="A395" s="80" t="s">
        <v>2226</v>
      </c>
      <c r="B395" s="80">
        <v>415</v>
      </c>
      <c r="C395" s="80">
        <v>7</v>
      </c>
      <c r="D395" s="80">
        <v>25</v>
      </c>
      <c r="E395" s="80">
        <v>2010</v>
      </c>
      <c r="F395" s="80" t="s">
        <v>86</v>
      </c>
      <c r="G395" s="80" t="s">
        <v>2219</v>
      </c>
      <c r="H395" s="80" t="s">
        <v>2220</v>
      </c>
      <c r="I395" s="177"/>
      <c r="J395" s="81">
        <v>0.85596865929693344</v>
      </c>
      <c r="K395" s="81">
        <v>0.54227161783520084</v>
      </c>
      <c r="L395" s="81">
        <v>1.1084724108261521</v>
      </c>
      <c r="M395" s="81">
        <v>4.6427063740914756</v>
      </c>
      <c r="N395" s="81">
        <v>2.5500649038843113</v>
      </c>
      <c r="O395" s="81">
        <v>2.2210255342521483</v>
      </c>
      <c r="P395" s="81">
        <v>3.7708296180611685</v>
      </c>
      <c r="Q395" s="81">
        <v>0.10762821296390976</v>
      </c>
      <c r="R395" s="81">
        <v>0</v>
      </c>
      <c r="S395" s="81">
        <v>0</v>
      </c>
      <c r="T395" s="82"/>
      <c r="U395" s="81">
        <v>81268</v>
      </c>
      <c r="V395" s="81">
        <v>242</v>
      </c>
      <c r="W395" s="81">
        <v>24</v>
      </c>
      <c r="X395" s="81">
        <v>984</v>
      </c>
      <c r="Y395" s="81">
        <v>558</v>
      </c>
      <c r="Z395" s="81">
        <v>1128</v>
      </c>
      <c r="AA395" s="81">
        <v>740</v>
      </c>
      <c r="AB395" s="81">
        <v>1769</v>
      </c>
      <c r="AC395" s="81">
        <v>0</v>
      </c>
      <c r="AD395" s="81">
        <v>0</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0</v>
      </c>
      <c r="BJ395" s="81">
        <v>0</v>
      </c>
      <c r="BK395" s="81">
        <v>0</v>
      </c>
      <c r="BL395" s="81">
        <v>0</v>
      </c>
      <c r="BM395" s="82"/>
      <c r="BN395" s="81">
        <v>0</v>
      </c>
      <c r="BO395" s="81">
        <v>0</v>
      </c>
      <c r="BP395" s="81">
        <v>0</v>
      </c>
      <c r="BQ395" s="81">
        <v>0</v>
      </c>
      <c r="BR395" s="81">
        <v>0</v>
      </c>
      <c r="BS395" s="81">
        <v>0</v>
      </c>
      <c r="BT395"/>
      <c r="BU395" s="80">
        <v>0</v>
      </c>
      <c r="BV395" s="80">
        <v>0</v>
      </c>
      <c r="BW395" s="80">
        <v>0</v>
      </c>
      <c r="BX395" s="80">
        <v>0</v>
      </c>
      <c r="BY395" s="80">
        <v>0</v>
      </c>
      <c r="BZ395" s="80">
        <v>0</v>
      </c>
      <c r="CA395" s="80">
        <v>0</v>
      </c>
      <c r="CB395" s="80">
        <v>0</v>
      </c>
      <c r="CC395" s="80">
        <v>0</v>
      </c>
    </row>
    <row r="396" spans="1:81">
      <c r="A396" s="80" t="s">
        <v>2227</v>
      </c>
      <c r="B396" s="80">
        <v>416</v>
      </c>
      <c r="C396" s="80">
        <v>8</v>
      </c>
      <c r="D396" s="80">
        <v>25</v>
      </c>
      <c r="E396" s="80">
        <v>2011</v>
      </c>
      <c r="F396" s="80" t="s">
        <v>87</v>
      </c>
      <c r="G396" s="80" t="s">
        <v>2219</v>
      </c>
      <c r="H396" s="80" t="s">
        <v>2220</v>
      </c>
      <c r="I396" s="177"/>
      <c r="J396" s="81">
        <v>0.52876125720752432</v>
      </c>
      <c r="K396" s="81">
        <v>0.7069140752101144</v>
      </c>
      <c r="L396" s="81">
        <v>0.93431520549829505</v>
      </c>
      <c r="M396" s="81">
        <v>5.3146469196109489</v>
      </c>
      <c r="N396" s="81">
        <v>2.4675135881912942</v>
      </c>
      <c r="O396" s="81">
        <v>2.1776539816608493</v>
      </c>
      <c r="P396" s="81">
        <v>3.6024770479712349</v>
      </c>
      <c r="Q396" s="81">
        <v>0.12189973449438857</v>
      </c>
      <c r="R396" s="81">
        <v>0</v>
      </c>
      <c r="S396" s="81">
        <v>0</v>
      </c>
      <c r="T396" s="82"/>
      <c r="U396" s="81">
        <v>49905</v>
      </c>
      <c r="V396" s="81">
        <v>242</v>
      </c>
      <c r="W396" s="81">
        <v>24</v>
      </c>
      <c r="X396" s="81">
        <v>984</v>
      </c>
      <c r="Y396" s="81">
        <v>546</v>
      </c>
      <c r="Z396" s="81">
        <v>1130</v>
      </c>
      <c r="AA396" s="81">
        <v>728</v>
      </c>
      <c r="AB396" s="81">
        <v>1737</v>
      </c>
      <c r="AC396" s="81">
        <v>0</v>
      </c>
      <c r="AD396" s="81">
        <v>0</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0</v>
      </c>
      <c r="BJ396" s="81">
        <v>0</v>
      </c>
      <c r="BK396" s="81">
        <v>0</v>
      </c>
      <c r="BL396" s="81">
        <v>0</v>
      </c>
      <c r="BM396" s="82"/>
      <c r="BN396" s="81">
        <v>0</v>
      </c>
      <c r="BO396" s="81">
        <v>0</v>
      </c>
      <c r="BP396" s="81">
        <v>0</v>
      </c>
      <c r="BQ396" s="81">
        <v>0</v>
      </c>
      <c r="BR396" s="81">
        <v>0</v>
      </c>
      <c r="BS396" s="81">
        <v>0</v>
      </c>
      <c r="BT396"/>
      <c r="BU396" s="80">
        <v>0</v>
      </c>
      <c r="BV396" s="80">
        <v>0</v>
      </c>
      <c r="BW396" s="80">
        <v>0</v>
      </c>
      <c r="BX396" s="80">
        <v>0</v>
      </c>
      <c r="BY396" s="80">
        <v>0</v>
      </c>
      <c r="BZ396" s="80">
        <v>0</v>
      </c>
      <c r="CA396" s="80">
        <v>0</v>
      </c>
      <c r="CB396" s="80">
        <v>0</v>
      </c>
      <c r="CC396" s="80">
        <v>0</v>
      </c>
    </row>
    <row r="397" spans="1:81">
      <c r="A397" s="80" t="s">
        <v>2228</v>
      </c>
      <c r="B397" s="80">
        <v>417</v>
      </c>
      <c r="C397" s="80">
        <v>9</v>
      </c>
      <c r="D397" s="80">
        <v>25</v>
      </c>
      <c r="E397" s="80">
        <v>2012</v>
      </c>
      <c r="F397" s="80" t="s">
        <v>88</v>
      </c>
      <c r="G397" s="80" t="s">
        <v>2219</v>
      </c>
      <c r="H397" s="80" t="s">
        <v>2220</v>
      </c>
      <c r="I397" s="177"/>
      <c r="J397" s="81">
        <v>0.61178062509921427</v>
      </c>
      <c r="K397" s="81">
        <v>0.63806323087265371</v>
      </c>
      <c r="L397" s="81">
        <v>0.90776019246247563</v>
      </c>
      <c r="M397" s="81">
        <v>5.1659430943738132</v>
      </c>
      <c r="N397" s="81">
        <v>2.4290986264548589</v>
      </c>
      <c r="O397" s="81">
        <v>2.147133866737831</v>
      </c>
      <c r="P397" s="81">
        <v>3.5483246056134363</v>
      </c>
      <c r="Q397" s="81">
        <v>0.13038247719992971</v>
      </c>
      <c r="R397" s="81">
        <v>0</v>
      </c>
      <c r="S397" s="81">
        <v>0</v>
      </c>
      <c r="T397" s="82"/>
      <c r="U397" s="81">
        <v>62435</v>
      </c>
      <c r="V397" s="81">
        <v>242</v>
      </c>
      <c r="W397" s="81">
        <v>24</v>
      </c>
      <c r="X397" s="81">
        <v>984</v>
      </c>
      <c r="Y397" s="81">
        <v>559</v>
      </c>
      <c r="Z397" s="81">
        <v>1123</v>
      </c>
      <c r="AA397" s="81">
        <v>713</v>
      </c>
      <c r="AB397" s="81">
        <v>1710</v>
      </c>
      <c r="AC397" s="81">
        <v>0</v>
      </c>
      <c r="AD397" s="81">
        <v>0</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0</v>
      </c>
      <c r="BJ397" s="81">
        <v>0</v>
      </c>
      <c r="BK397" s="81">
        <v>0</v>
      </c>
      <c r="BL397" s="81">
        <v>0</v>
      </c>
      <c r="BM397" s="82"/>
      <c r="BN397" s="81">
        <v>0</v>
      </c>
      <c r="BO397" s="81">
        <v>0</v>
      </c>
      <c r="BP397" s="81">
        <v>0</v>
      </c>
      <c r="BQ397" s="81">
        <v>0</v>
      </c>
      <c r="BR397" s="81">
        <v>0</v>
      </c>
      <c r="BS397" s="81">
        <v>0</v>
      </c>
      <c r="BT397"/>
      <c r="BU397" s="80">
        <v>0</v>
      </c>
      <c r="BV397" s="80">
        <v>0</v>
      </c>
      <c r="BW397" s="80">
        <v>0</v>
      </c>
      <c r="BX397" s="80">
        <v>0</v>
      </c>
      <c r="BY397" s="80">
        <v>0</v>
      </c>
      <c r="BZ397" s="80">
        <v>0</v>
      </c>
      <c r="CA397" s="80">
        <v>0</v>
      </c>
      <c r="CB397" s="80">
        <v>0</v>
      </c>
      <c r="CC397" s="80">
        <v>0</v>
      </c>
    </row>
    <row r="398" spans="1:81">
      <c r="A398" s="80" t="s">
        <v>2229</v>
      </c>
      <c r="B398" s="80">
        <v>418</v>
      </c>
      <c r="C398" s="80">
        <v>10</v>
      </c>
      <c r="D398" s="80">
        <v>25</v>
      </c>
      <c r="E398" s="80">
        <v>2013</v>
      </c>
      <c r="F398" s="80" t="s">
        <v>89</v>
      </c>
      <c r="G398" s="80" t="s">
        <v>2219</v>
      </c>
      <c r="H398" s="80" t="s">
        <v>2220</v>
      </c>
      <c r="I398" s="177"/>
      <c r="J398" s="81">
        <v>0.66835968125062517</v>
      </c>
      <c r="K398" s="81">
        <v>0.51513202018284687</v>
      </c>
      <c r="L398" s="81">
        <v>0.88004949849802772</v>
      </c>
      <c r="M398" s="81">
        <v>5.2661141497765174</v>
      </c>
      <c r="N398" s="81">
        <v>2.2863429354439266</v>
      </c>
      <c r="O398" s="81">
        <v>2.0205909114117278</v>
      </c>
      <c r="P398" s="81">
        <v>3.4917592194166636</v>
      </c>
      <c r="Q398" s="81">
        <v>0.13320740331629294</v>
      </c>
      <c r="R398" s="81">
        <v>0</v>
      </c>
      <c r="S398" s="81">
        <v>0</v>
      </c>
      <c r="T398" s="82"/>
      <c r="U398" s="81">
        <v>59879</v>
      </c>
      <c r="V398" s="81">
        <v>242</v>
      </c>
      <c r="W398" s="81">
        <v>24</v>
      </c>
      <c r="X398" s="81">
        <v>984</v>
      </c>
      <c r="Y398" s="81">
        <v>562</v>
      </c>
      <c r="Z398" s="81">
        <v>1104</v>
      </c>
      <c r="AA398" s="81">
        <v>699</v>
      </c>
      <c r="AB398" s="81">
        <v>1722</v>
      </c>
      <c r="AC398" s="81">
        <v>0</v>
      </c>
      <c r="AD398" s="81">
        <v>0</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0</v>
      </c>
      <c r="BJ398" s="81">
        <v>0</v>
      </c>
      <c r="BK398" s="81">
        <v>0</v>
      </c>
      <c r="BL398" s="81">
        <v>0</v>
      </c>
      <c r="BM398" s="82"/>
      <c r="BN398" s="81">
        <v>0</v>
      </c>
      <c r="BO398" s="81">
        <v>0</v>
      </c>
      <c r="BP398" s="81">
        <v>0</v>
      </c>
      <c r="BQ398" s="81">
        <v>0</v>
      </c>
      <c r="BR398" s="81">
        <v>0</v>
      </c>
      <c r="BS398" s="81">
        <v>0</v>
      </c>
      <c r="BT398"/>
      <c r="BU398" s="80">
        <v>0</v>
      </c>
      <c r="BV398" s="80">
        <v>0</v>
      </c>
      <c r="BW398" s="80">
        <v>0</v>
      </c>
      <c r="BX398" s="80">
        <v>0</v>
      </c>
      <c r="BY398" s="80">
        <v>0</v>
      </c>
      <c r="BZ398" s="80">
        <v>0</v>
      </c>
      <c r="CA398" s="80">
        <v>0</v>
      </c>
      <c r="CB398" s="80">
        <v>0</v>
      </c>
      <c r="CC398" s="80">
        <v>0</v>
      </c>
    </row>
    <row r="399" spans="1:81">
      <c r="A399" s="80" t="s">
        <v>2230</v>
      </c>
      <c r="B399" s="80">
        <v>419</v>
      </c>
      <c r="C399" s="80">
        <v>11</v>
      </c>
      <c r="D399" s="80">
        <v>25</v>
      </c>
      <c r="E399" s="80">
        <v>2014</v>
      </c>
      <c r="F399" s="80" t="s">
        <v>90</v>
      </c>
      <c r="G399" s="80" t="s">
        <v>2219</v>
      </c>
      <c r="H399" s="80" t="s">
        <v>2220</v>
      </c>
      <c r="I399" s="177"/>
      <c r="J399" s="81">
        <v>0.59094094634799288</v>
      </c>
      <c r="K399" s="81">
        <v>0.39177156091141269</v>
      </c>
      <c r="L399" s="81">
        <v>0.58193932236387513</v>
      </c>
      <c r="M399" s="81">
        <v>4.6906307816088075</v>
      </c>
      <c r="N399" s="81">
        <v>2.2718796414109423</v>
      </c>
      <c r="O399" s="81">
        <v>1.9758515366611971</v>
      </c>
      <c r="P399" s="81">
        <v>3.4647280504526585</v>
      </c>
      <c r="Q399" s="81">
        <v>0.12580255391238362</v>
      </c>
      <c r="R399" s="81">
        <v>0</v>
      </c>
      <c r="S399" s="81">
        <v>0</v>
      </c>
      <c r="T399" s="82"/>
      <c r="U399" s="81">
        <v>64188</v>
      </c>
      <c r="V399" s="81">
        <v>158</v>
      </c>
      <c r="W399" s="81">
        <v>20</v>
      </c>
      <c r="X399" s="81">
        <v>938</v>
      </c>
      <c r="Y399" s="81">
        <v>566</v>
      </c>
      <c r="Z399" s="81">
        <v>1137</v>
      </c>
      <c r="AA399" s="81">
        <v>690</v>
      </c>
      <c r="AB399" s="81">
        <v>1695</v>
      </c>
      <c r="AC399" s="81">
        <v>0</v>
      </c>
      <c r="AD399" s="81">
        <v>0</v>
      </c>
      <c r="AE399" s="82"/>
      <c r="AF399" s="81">
        <v>646415.23896462133</v>
      </c>
      <c r="AG399" s="81">
        <v>320078.861174675</v>
      </c>
      <c r="AH399" s="81">
        <v>140663.81215638737</v>
      </c>
      <c r="AI399" s="81">
        <v>6137934.3065936733</v>
      </c>
      <c r="AJ399" s="81">
        <v>3117314.2287673126</v>
      </c>
      <c r="AK399" s="81">
        <v>0</v>
      </c>
      <c r="AL399" s="81">
        <v>0</v>
      </c>
      <c r="AM399" s="81">
        <v>232698.17125063005</v>
      </c>
      <c r="AN399" s="81">
        <v>0</v>
      </c>
      <c r="AO399" s="81">
        <v>0</v>
      </c>
      <c r="AP399" s="82"/>
      <c r="AQ399" s="81">
        <v>1</v>
      </c>
      <c r="AR399" s="81">
        <v>0</v>
      </c>
      <c r="AS399" s="81">
        <v>0</v>
      </c>
      <c r="AT399" s="81">
        <v>1</v>
      </c>
      <c r="AU399" s="81">
        <v>0</v>
      </c>
      <c r="AV399" s="81">
        <v>0</v>
      </c>
      <c r="AW399" s="81" t="s">
        <v>564</v>
      </c>
      <c r="AX399" s="82"/>
      <c r="AY399" s="81">
        <v>5.7</v>
      </c>
      <c r="AZ399" s="81">
        <v>0</v>
      </c>
      <c r="BA399" s="81">
        <v>0</v>
      </c>
      <c r="BB399" s="81">
        <v>150</v>
      </c>
      <c r="BC399" s="81">
        <v>0</v>
      </c>
      <c r="BD399" s="81">
        <v>0</v>
      </c>
      <c r="BE399" s="81" t="s">
        <v>564</v>
      </c>
      <c r="BF399" s="82"/>
      <c r="BG399" s="81">
        <v>0</v>
      </c>
      <c r="BH399" s="81">
        <v>0</v>
      </c>
      <c r="BI399" s="81">
        <v>0</v>
      </c>
      <c r="BJ399" s="81">
        <v>0</v>
      </c>
      <c r="BK399" s="81">
        <v>0</v>
      </c>
      <c r="BL399" s="81">
        <v>0</v>
      </c>
      <c r="BM399" s="82"/>
      <c r="BN399" s="81">
        <v>0</v>
      </c>
      <c r="BO399" s="81">
        <v>0</v>
      </c>
      <c r="BP399" s="81">
        <v>0</v>
      </c>
      <c r="BQ399" s="81">
        <v>0</v>
      </c>
      <c r="BR399" s="81">
        <v>0</v>
      </c>
      <c r="BS399" s="81">
        <v>0</v>
      </c>
      <c r="BT399"/>
      <c r="BU399" s="80">
        <v>0</v>
      </c>
      <c r="BV399" s="80">
        <v>0</v>
      </c>
      <c r="BW399" s="80">
        <v>0</v>
      </c>
      <c r="BX399" s="80">
        <v>0</v>
      </c>
      <c r="BY399" s="80">
        <v>0</v>
      </c>
      <c r="BZ399" s="80">
        <v>0</v>
      </c>
      <c r="CA399" s="80">
        <v>0</v>
      </c>
      <c r="CB399" s="80">
        <v>0</v>
      </c>
      <c r="CC399" s="80">
        <v>0</v>
      </c>
    </row>
    <row r="400" spans="1:81">
      <c r="A400" s="80" t="s">
        <v>2231</v>
      </c>
      <c r="B400" s="80">
        <v>420</v>
      </c>
      <c r="C400" s="80">
        <v>12</v>
      </c>
      <c r="D400" s="80">
        <v>25</v>
      </c>
      <c r="E400" s="80">
        <v>2015</v>
      </c>
      <c r="F400" s="80" t="s">
        <v>91</v>
      </c>
      <c r="G400" s="80" t="s">
        <v>2219</v>
      </c>
      <c r="H400" s="80" t="s">
        <v>2220</v>
      </c>
      <c r="I400" s="177"/>
      <c r="J400" s="81">
        <v>1.1012561870971149</v>
      </c>
      <c r="K400" s="81">
        <v>0.38582859499912658</v>
      </c>
      <c r="L400" s="81">
        <v>0.5192779591452743</v>
      </c>
      <c r="M400" s="81">
        <v>6.118569199283189</v>
      </c>
      <c r="N400" s="81">
        <v>2.2013849479304302</v>
      </c>
      <c r="O400" s="81">
        <v>1.9483903805630931</v>
      </c>
      <c r="P400" s="81">
        <v>3.407150606077507</v>
      </c>
      <c r="Q400" s="81">
        <v>0.1230817975111734</v>
      </c>
      <c r="R400" s="81">
        <v>0</v>
      </c>
      <c r="S400" s="81">
        <v>0</v>
      </c>
      <c r="T400" s="82"/>
      <c r="U400" s="81">
        <v>129396</v>
      </c>
      <c r="V400" s="81">
        <v>158</v>
      </c>
      <c r="W400" s="81">
        <v>20</v>
      </c>
      <c r="X400" s="81">
        <v>938</v>
      </c>
      <c r="Y400" s="81">
        <v>577</v>
      </c>
      <c r="Z400" s="81">
        <v>1132</v>
      </c>
      <c r="AA400" s="81">
        <v>678</v>
      </c>
      <c r="AB400" s="81">
        <v>1694</v>
      </c>
      <c r="AC400" s="81">
        <v>0</v>
      </c>
      <c r="AD400" s="81">
        <v>0</v>
      </c>
      <c r="AE400" s="82"/>
      <c r="AF400" s="81">
        <v>1240156.8434499779</v>
      </c>
      <c r="AG400" s="81">
        <v>296241.65600388194</v>
      </c>
      <c r="AH400" s="81">
        <v>107954.5065488594</v>
      </c>
      <c r="AI400" s="81">
        <v>6035242.8365359465</v>
      </c>
      <c r="AJ400" s="81">
        <v>3228408.5848370688</v>
      </c>
      <c r="AK400" s="81">
        <v>0</v>
      </c>
      <c r="AL400" s="81">
        <v>0</v>
      </c>
      <c r="AM400" s="81">
        <v>232155.59393726412</v>
      </c>
      <c r="AN400" s="81">
        <v>0</v>
      </c>
      <c r="AO400" s="81">
        <v>0</v>
      </c>
      <c r="AP400" s="82"/>
      <c r="AQ400" s="81">
        <v>1</v>
      </c>
      <c r="AR400" s="81">
        <v>2</v>
      </c>
      <c r="AS400" s="81">
        <v>0</v>
      </c>
      <c r="AT400" s="81">
        <v>1</v>
      </c>
      <c r="AU400" s="81">
        <v>0</v>
      </c>
      <c r="AV400" s="81">
        <v>0</v>
      </c>
      <c r="AW400" s="81" t="s">
        <v>564</v>
      </c>
      <c r="AX400" s="82"/>
      <c r="AY400" s="81">
        <v>5.7</v>
      </c>
      <c r="AZ400" s="81">
        <v>261</v>
      </c>
      <c r="BA400" s="81">
        <v>0</v>
      </c>
      <c r="BB400" s="81">
        <v>150</v>
      </c>
      <c r="BC400" s="81">
        <v>0</v>
      </c>
      <c r="BD400" s="81">
        <v>0</v>
      </c>
      <c r="BE400" s="81" t="s">
        <v>564</v>
      </c>
      <c r="BF400" s="82"/>
      <c r="BG400" s="81">
        <v>0</v>
      </c>
      <c r="BH400" s="81">
        <v>0</v>
      </c>
      <c r="BI400" s="81">
        <v>0</v>
      </c>
      <c r="BJ400" s="81">
        <v>0</v>
      </c>
      <c r="BK400" s="81">
        <v>0</v>
      </c>
      <c r="BL400" s="81">
        <v>0</v>
      </c>
      <c r="BM400" s="82"/>
      <c r="BN400" s="81">
        <v>0</v>
      </c>
      <c r="BO400" s="81">
        <v>0</v>
      </c>
      <c r="BP400" s="81">
        <v>0</v>
      </c>
      <c r="BQ400" s="81">
        <v>0</v>
      </c>
      <c r="BR400" s="81">
        <v>0</v>
      </c>
      <c r="BS400" s="81">
        <v>0</v>
      </c>
      <c r="BT400"/>
      <c r="BU400" s="80">
        <v>0</v>
      </c>
      <c r="BV400" s="80">
        <v>0</v>
      </c>
      <c r="BW400" s="80">
        <v>0</v>
      </c>
      <c r="BX400" s="80">
        <v>0</v>
      </c>
      <c r="BY400" s="80">
        <v>0</v>
      </c>
      <c r="BZ400" s="80">
        <v>0</v>
      </c>
      <c r="CA400" s="80">
        <v>0</v>
      </c>
      <c r="CB400" s="80">
        <v>0</v>
      </c>
      <c r="CC400" s="80">
        <v>0</v>
      </c>
    </row>
    <row r="401" spans="1:81">
      <c r="A401" s="80" t="s">
        <v>2232</v>
      </c>
      <c r="B401" s="80">
        <v>421</v>
      </c>
      <c r="C401" s="80">
        <v>13</v>
      </c>
      <c r="D401" s="80">
        <v>25</v>
      </c>
      <c r="E401" s="80">
        <v>2016</v>
      </c>
      <c r="F401" s="80" t="s">
        <v>92</v>
      </c>
      <c r="G401" s="80" t="s">
        <v>2219</v>
      </c>
      <c r="H401" s="80" t="s">
        <v>2220</v>
      </c>
      <c r="I401" s="177"/>
      <c r="J401" s="81">
        <v>1.3793985485390368</v>
      </c>
      <c r="K401" s="81">
        <v>0.38358406652000615</v>
      </c>
      <c r="L401" s="81">
        <v>0.49359014034752757</v>
      </c>
      <c r="M401" s="81">
        <v>4.071361783361362</v>
      </c>
      <c r="N401" s="81">
        <v>2.1984077464729554</v>
      </c>
      <c r="O401" s="81">
        <v>1.8550182459198326</v>
      </c>
      <c r="P401" s="81">
        <v>3.8383903279079679</v>
      </c>
      <c r="Q401" s="81">
        <v>0.11809675056738377</v>
      </c>
      <c r="R401" s="81">
        <v>0</v>
      </c>
      <c r="S401" s="81">
        <v>0</v>
      </c>
      <c r="T401" s="82"/>
      <c r="U401" s="81">
        <v>159489</v>
      </c>
      <c r="V401" s="81">
        <v>158</v>
      </c>
      <c r="W401" s="81">
        <v>20</v>
      </c>
      <c r="X401" s="81">
        <v>938</v>
      </c>
      <c r="Y401" s="81">
        <v>587</v>
      </c>
      <c r="Z401" s="81">
        <v>1091</v>
      </c>
      <c r="AA401" s="81">
        <v>790</v>
      </c>
      <c r="AB401" s="81">
        <v>1672</v>
      </c>
      <c r="AC401" s="81">
        <v>0</v>
      </c>
      <c r="AD401" s="81">
        <v>0</v>
      </c>
      <c r="AE401" s="82"/>
      <c r="AF401" s="81">
        <v>1591399.7930373049</v>
      </c>
      <c r="AG401" s="81">
        <v>283903.56064129871</v>
      </c>
      <c r="AH401" s="81">
        <v>78777.982362856987</v>
      </c>
      <c r="AI401" s="81">
        <v>5996886.6094558686</v>
      </c>
      <c r="AJ401" s="81">
        <v>3283246.235649663</v>
      </c>
      <c r="AK401" s="81">
        <v>0</v>
      </c>
      <c r="AL401" s="81">
        <v>0</v>
      </c>
      <c r="AM401" s="81">
        <v>229318.60597621629</v>
      </c>
      <c r="AN401" s="81">
        <v>0</v>
      </c>
      <c r="AO401" s="81">
        <v>0</v>
      </c>
      <c r="AP401" s="82"/>
      <c r="AQ401" s="81">
        <v>1</v>
      </c>
      <c r="AR401" s="81">
        <v>2</v>
      </c>
      <c r="AS401" s="81">
        <v>0</v>
      </c>
      <c r="AT401" s="81">
        <v>1</v>
      </c>
      <c r="AU401" s="81">
        <v>0</v>
      </c>
      <c r="AV401" s="81">
        <v>0</v>
      </c>
      <c r="AW401" s="81" t="s">
        <v>564</v>
      </c>
      <c r="AX401" s="82"/>
      <c r="AY401" s="81">
        <v>5.7</v>
      </c>
      <c r="AZ401" s="81">
        <v>261</v>
      </c>
      <c r="BA401" s="81">
        <v>0</v>
      </c>
      <c r="BB401" s="81">
        <v>150</v>
      </c>
      <c r="BC401" s="81">
        <v>0</v>
      </c>
      <c r="BD401" s="81">
        <v>0</v>
      </c>
      <c r="BE401" s="81" t="s">
        <v>564</v>
      </c>
      <c r="BF401" s="82"/>
      <c r="BG401" s="81">
        <v>0</v>
      </c>
      <c r="BH401" s="81">
        <v>0</v>
      </c>
      <c r="BI401" s="81">
        <v>0</v>
      </c>
      <c r="BJ401" s="81">
        <v>0</v>
      </c>
      <c r="BK401" s="81">
        <v>0</v>
      </c>
      <c r="BL401" s="81">
        <v>0</v>
      </c>
      <c r="BM401" s="82"/>
      <c r="BN401" s="81">
        <v>0</v>
      </c>
      <c r="BO401" s="81">
        <v>0</v>
      </c>
      <c r="BP401" s="81">
        <v>0</v>
      </c>
      <c r="BQ401" s="81">
        <v>0</v>
      </c>
      <c r="BR401" s="81">
        <v>0</v>
      </c>
      <c r="BS401" s="81">
        <v>0</v>
      </c>
      <c r="BT401"/>
      <c r="BU401" s="80">
        <v>0</v>
      </c>
      <c r="BV401" s="80">
        <v>0</v>
      </c>
      <c r="BW401" s="80">
        <v>0</v>
      </c>
      <c r="BX401" s="80">
        <v>0</v>
      </c>
      <c r="BY401" s="80">
        <v>0</v>
      </c>
      <c r="BZ401" s="80">
        <v>0</v>
      </c>
      <c r="CA401" s="80">
        <v>0</v>
      </c>
      <c r="CB401" s="80">
        <v>0</v>
      </c>
      <c r="CC401" s="80">
        <v>0</v>
      </c>
    </row>
    <row r="402" spans="1:81">
      <c r="A402" s="80" t="s">
        <v>2233</v>
      </c>
      <c r="B402" s="80">
        <v>422</v>
      </c>
      <c r="C402" s="80">
        <v>14</v>
      </c>
      <c r="D402" s="80">
        <v>25</v>
      </c>
      <c r="E402" s="80">
        <v>2017</v>
      </c>
      <c r="F402" s="80" t="s">
        <v>71</v>
      </c>
      <c r="G402" s="80" t="s">
        <v>2219</v>
      </c>
      <c r="H402" s="80" t="s">
        <v>2220</v>
      </c>
      <c r="I402" s="177"/>
      <c r="J402" s="81">
        <v>1.0686923414473846</v>
      </c>
      <c r="K402" s="81">
        <v>0.38184341787142889</v>
      </c>
      <c r="L402" s="81">
        <v>0.52987965318341734</v>
      </c>
      <c r="M402" s="81">
        <v>3.6051446807479692</v>
      </c>
      <c r="N402" s="81">
        <v>2.0953230590523799</v>
      </c>
      <c r="O402" s="81">
        <v>1.8096958452524492</v>
      </c>
      <c r="P402" s="81">
        <v>3.7368283971707976</v>
      </c>
      <c r="Q402" s="81">
        <v>0.11283268844572289</v>
      </c>
      <c r="R402" s="81">
        <v>0</v>
      </c>
      <c r="S402" s="81">
        <v>0</v>
      </c>
      <c r="T402" s="82"/>
      <c r="U402" s="81">
        <v>125703</v>
      </c>
      <c r="V402" s="81">
        <v>158</v>
      </c>
      <c r="W402" s="81">
        <v>20</v>
      </c>
      <c r="X402" s="81">
        <v>938</v>
      </c>
      <c r="Y402" s="81">
        <v>579</v>
      </c>
      <c r="Z402" s="81">
        <v>1082</v>
      </c>
      <c r="AA402" s="81">
        <v>774</v>
      </c>
      <c r="AB402" s="81">
        <v>1652</v>
      </c>
      <c r="AC402" s="81">
        <v>0</v>
      </c>
      <c r="AD402" s="81">
        <v>0</v>
      </c>
      <c r="AE402" s="82"/>
      <c r="AF402" s="81">
        <v>1249610.1510219751</v>
      </c>
      <c r="AG402" s="81">
        <v>285733.9640018972</v>
      </c>
      <c r="AH402" s="81">
        <v>108558.74276701</v>
      </c>
      <c r="AI402" s="81">
        <v>5662393.6394787244</v>
      </c>
      <c r="AJ402" s="81">
        <v>2980096.6363174561</v>
      </c>
      <c r="AK402" s="81">
        <v>0</v>
      </c>
      <c r="AL402" s="81">
        <v>0</v>
      </c>
      <c r="AM402" s="81">
        <v>226930.0893538089</v>
      </c>
      <c r="AN402" s="81">
        <v>0</v>
      </c>
      <c r="AO402" s="81">
        <v>0</v>
      </c>
      <c r="AP402" s="82"/>
      <c r="AQ402" s="81">
        <v>1</v>
      </c>
      <c r="AR402" s="81">
        <v>2</v>
      </c>
      <c r="AS402" s="81">
        <v>0</v>
      </c>
      <c r="AT402" s="81">
        <v>1</v>
      </c>
      <c r="AU402" s="81">
        <v>0</v>
      </c>
      <c r="AV402" s="81">
        <v>0</v>
      </c>
      <c r="AW402" s="81" t="s">
        <v>564</v>
      </c>
      <c r="AX402" s="82"/>
      <c r="AY402" s="81">
        <v>5.7</v>
      </c>
      <c r="AZ402" s="81">
        <v>261</v>
      </c>
      <c r="BA402" s="81">
        <v>0</v>
      </c>
      <c r="BB402" s="81">
        <v>150</v>
      </c>
      <c r="BC402" s="81">
        <v>0</v>
      </c>
      <c r="BD402" s="81">
        <v>0</v>
      </c>
      <c r="BE402" s="81" t="s">
        <v>564</v>
      </c>
      <c r="BF402" s="82"/>
      <c r="BG402" s="81">
        <v>0</v>
      </c>
      <c r="BH402" s="81">
        <v>0</v>
      </c>
      <c r="BI402" s="81">
        <v>0</v>
      </c>
      <c r="BJ402" s="81">
        <v>0</v>
      </c>
      <c r="BK402" s="81">
        <v>0</v>
      </c>
      <c r="BL402" s="81">
        <v>0</v>
      </c>
      <c r="BM402" s="82"/>
      <c r="BN402" s="81">
        <v>0</v>
      </c>
      <c r="BO402" s="81">
        <v>0</v>
      </c>
      <c r="BP402" s="81">
        <v>0</v>
      </c>
      <c r="BQ402" s="81">
        <v>0</v>
      </c>
      <c r="BR402" s="81">
        <v>0</v>
      </c>
      <c r="BS402" s="81">
        <v>0</v>
      </c>
      <c r="BT402"/>
      <c r="BU402" s="80">
        <v>0</v>
      </c>
      <c r="BV402" s="80">
        <v>0</v>
      </c>
      <c r="BW402" s="80">
        <v>0</v>
      </c>
      <c r="BX402" s="80">
        <v>0</v>
      </c>
      <c r="BY402" s="80">
        <v>0</v>
      </c>
      <c r="BZ402" s="80">
        <v>0</v>
      </c>
      <c r="CA402" s="80">
        <v>0</v>
      </c>
      <c r="CB402" s="80">
        <v>0</v>
      </c>
      <c r="CC402" s="80">
        <v>0</v>
      </c>
    </row>
    <row r="403" spans="1:81">
      <c r="A403" s="80" t="s">
        <v>2234</v>
      </c>
      <c r="B403" s="80">
        <v>423</v>
      </c>
      <c r="C403" s="80">
        <v>15</v>
      </c>
      <c r="D403" s="80">
        <v>25</v>
      </c>
      <c r="E403" s="80">
        <v>2018</v>
      </c>
      <c r="F403" s="80" t="s">
        <v>93</v>
      </c>
      <c r="G403" s="80" t="s">
        <v>2219</v>
      </c>
      <c r="H403" s="80" t="s">
        <v>2220</v>
      </c>
      <c r="I403" s="177"/>
      <c r="J403" s="81">
        <v>0.59104507948707175</v>
      </c>
      <c r="K403" s="81">
        <v>0.35969434926082366</v>
      </c>
      <c r="L403" s="81">
        <v>0.46942458400271064</v>
      </c>
      <c r="M403" s="81">
        <v>3.7276458024631189</v>
      </c>
      <c r="N403" s="81">
        <v>1.91026149610051</v>
      </c>
      <c r="O403" s="81">
        <v>1.7674899924581444</v>
      </c>
      <c r="P403" s="81">
        <v>3.6422724983225385</v>
      </c>
      <c r="Q403" s="81">
        <v>0.10330869025600788</v>
      </c>
      <c r="R403" s="81">
        <v>0</v>
      </c>
      <c r="S403" s="81">
        <v>0</v>
      </c>
      <c r="T403" s="82"/>
      <c r="U403" s="81">
        <v>74140</v>
      </c>
      <c r="V403" s="81">
        <v>158</v>
      </c>
      <c r="W403" s="81">
        <v>20</v>
      </c>
      <c r="X403" s="81">
        <v>938</v>
      </c>
      <c r="Y403" s="81">
        <v>588</v>
      </c>
      <c r="Z403" s="81">
        <v>1077</v>
      </c>
      <c r="AA403" s="81">
        <v>762</v>
      </c>
      <c r="AB403" s="81">
        <v>1630</v>
      </c>
      <c r="AC403" s="81">
        <v>0</v>
      </c>
      <c r="AD403" s="81">
        <v>0</v>
      </c>
      <c r="AE403" s="82"/>
      <c r="AF403" s="81">
        <v>701873.33931979642</v>
      </c>
      <c r="AG403" s="81">
        <v>254963.77987133971</v>
      </c>
      <c r="AH403" s="81">
        <v>102294.4187455067</v>
      </c>
      <c r="AI403" s="81">
        <v>5766708.5722471401</v>
      </c>
      <c r="AJ403" s="81">
        <v>2789090.2034023441</v>
      </c>
      <c r="AK403" s="81">
        <v>0</v>
      </c>
      <c r="AL403" s="81">
        <v>0</v>
      </c>
      <c r="AM403" s="81">
        <v>224371.3104599877</v>
      </c>
      <c r="AN403" s="81">
        <v>0</v>
      </c>
      <c r="AO403" s="81">
        <v>0</v>
      </c>
      <c r="AP403" s="82"/>
      <c r="AQ403" s="81">
        <v>1</v>
      </c>
      <c r="AR403" s="81">
        <v>2</v>
      </c>
      <c r="AS403" s="81">
        <v>0</v>
      </c>
      <c r="AT403" s="81">
        <v>2</v>
      </c>
      <c r="AU403" s="81">
        <v>0</v>
      </c>
      <c r="AV403" s="81">
        <v>0</v>
      </c>
      <c r="AW403" s="81" t="s">
        <v>564</v>
      </c>
      <c r="AX403" s="82"/>
      <c r="AY403" s="81">
        <v>6</v>
      </c>
      <c r="AZ403" s="81">
        <v>261</v>
      </c>
      <c r="BA403" s="81">
        <v>0</v>
      </c>
      <c r="BB403" s="81">
        <v>280</v>
      </c>
      <c r="BC403" s="81">
        <v>0</v>
      </c>
      <c r="BD403" s="81">
        <v>0</v>
      </c>
      <c r="BE403" s="81" t="s">
        <v>564</v>
      </c>
      <c r="BF403" s="82"/>
      <c r="BG403" s="81">
        <v>0</v>
      </c>
      <c r="BH403" s="81">
        <v>0</v>
      </c>
      <c r="BI403" s="81">
        <v>0</v>
      </c>
      <c r="BJ403" s="81">
        <v>0</v>
      </c>
      <c r="BK403" s="81">
        <v>0</v>
      </c>
      <c r="BL403" s="81">
        <v>0</v>
      </c>
      <c r="BM403" s="82"/>
      <c r="BN403" s="81">
        <v>0</v>
      </c>
      <c r="BO403" s="81">
        <v>0</v>
      </c>
      <c r="BP403" s="81">
        <v>0</v>
      </c>
      <c r="BQ403" s="81">
        <v>0</v>
      </c>
      <c r="BR403" s="81">
        <v>0</v>
      </c>
      <c r="BS403" s="81">
        <v>0</v>
      </c>
      <c r="BT403"/>
      <c r="BU403" s="80">
        <v>0</v>
      </c>
      <c r="BV403" s="80">
        <v>0</v>
      </c>
      <c r="BW403" s="80">
        <v>0</v>
      </c>
      <c r="BX403" s="80">
        <v>0</v>
      </c>
      <c r="BY403" s="80">
        <v>0</v>
      </c>
      <c r="BZ403" s="80">
        <v>0</v>
      </c>
      <c r="CA403" s="80">
        <v>0</v>
      </c>
      <c r="CB403" s="80">
        <v>0</v>
      </c>
      <c r="CC403" s="80">
        <v>0</v>
      </c>
    </row>
    <row r="404" spans="1:81">
      <c r="A404" s="80" t="s">
        <v>2235</v>
      </c>
      <c r="B404" s="80">
        <v>424</v>
      </c>
      <c r="C404" s="80">
        <v>16</v>
      </c>
      <c r="D404" s="80">
        <v>25</v>
      </c>
      <c r="E404" s="80">
        <v>2019</v>
      </c>
      <c r="F404" s="80" t="s">
        <v>73</v>
      </c>
      <c r="G404" s="80" t="s">
        <v>2219</v>
      </c>
      <c r="H404" s="80" t="s">
        <v>2220</v>
      </c>
      <c r="I404" s="177"/>
      <c r="J404" s="81">
        <v>0.6238887561408859</v>
      </c>
      <c r="K404" s="81">
        <v>0.32703342247735023</v>
      </c>
      <c r="L404" s="81">
        <v>0.47156283830128015</v>
      </c>
      <c r="M404" s="81">
        <v>3.8274504183257623</v>
      </c>
      <c r="N404" s="81">
        <v>1.8517924854226699</v>
      </c>
      <c r="O404" s="81">
        <v>1.7170644457043582</v>
      </c>
      <c r="P404" s="81">
        <v>3.0966428267061374</v>
      </c>
      <c r="Q404" s="81">
        <v>9.9227734192632977E-2</v>
      </c>
      <c r="R404" s="81">
        <v>0</v>
      </c>
      <c r="S404" s="81">
        <v>0</v>
      </c>
      <c r="T404" s="82"/>
      <c r="U404" s="81">
        <v>82260</v>
      </c>
      <c r="V404" s="81">
        <v>158</v>
      </c>
      <c r="W404" s="81">
        <v>20</v>
      </c>
      <c r="X404" s="81">
        <v>938</v>
      </c>
      <c r="Y404" s="81">
        <v>600</v>
      </c>
      <c r="Z404" s="81">
        <v>1075</v>
      </c>
      <c r="AA404" s="81">
        <v>643</v>
      </c>
      <c r="AB404" s="81">
        <v>1608</v>
      </c>
      <c r="AC404" s="81">
        <v>0</v>
      </c>
      <c r="AD404" s="81">
        <v>0</v>
      </c>
      <c r="AE404" s="82"/>
      <c r="AF404" s="81">
        <v>783398.98725040711</v>
      </c>
      <c r="AG404" s="81">
        <v>247452.2665476902</v>
      </c>
      <c r="AH404" s="81">
        <v>107828.25240631359</v>
      </c>
      <c r="AI404" s="81">
        <v>6401985.272937377</v>
      </c>
      <c r="AJ404" s="81">
        <v>2795634.3943337742</v>
      </c>
      <c r="AK404" s="81">
        <v>0</v>
      </c>
      <c r="AL404" s="81">
        <v>0</v>
      </c>
      <c r="AM404" s="81">
        <v>218997.494982481</v>
      </c>
      <c r="AN404" s="81">
        <v>0</v>
      </c>
      <c r="AO404" s="81">
        <v>0</v>
      </c>
      <c r="AP404" s="82"/>
      <c r="AQ404" s="81">
        <v>1</v>
      </c>
      <c r="AR404" s="81">
        <v>2</v>
      </c>
      <c r="AS404" s="81">
        <v>0</v>
      </c>
      <c r="AT404" s="81">
        <v>2</v>
      </c>
      <c r="AU404" s="81">
        <v>0</v>
      </c>
      <c r="AV404" s="81">
        <v>0</v>
      </c>
      <c r="AW404" s="81" t="s">
        <v>564</v>
      </c>
      <c r="AX404" s="82"/>
      <c r="AY404" s="81">
        <v>5.7</v>
      </c>
      <c r="AZ404" s="81">
        <v>261</v>
      </c>
      <c r="BA404" s="81">
        <v>0</v>
      </c>
      <c r="BB404" s="81">
        <v>280</v>
      </c>
      <c r="BC404" s="81">
        <v>0</v>
      </c>
      <c r="BD404" s="81">
        <v>0</v>
      </c>
      <c r="BE404" s="81" t="s">
        <v>564</v>
      </c>
      <c r="BF404" s="82"/>
      <c r="BG404" s="81">
        <v>0</v>
      </c>
      <c r="BH404" s="81">
        <v>0</v>
      </c>
      <c r="BI404" s="81">
        <v>0</v>
      </c>
      <c r="BJ404" s="81">
        <v>0</v>
      </c>
      <c r="BK404" s="81">
        <v>0</v>
      </c>
      <c r="BL404" s="81">
        <v>0</v>
      </c>
      <c r="BM404" s="82"/>
      <c r="BN404" s="81">
        <v>0</v>
      </c>
      <c r="BO404" s="81">
        <v>0</v>
      </c>
      <c r="BP404" s="81">
        <v>0</v>
      </c>
      <c r="BQ404" s="81">
        <v>0</v>
      </c>
      <c r="BR404" s="81">
        <v>0</v>
      </c>
      <c r="BS404" s="81">
        <v>0</v>
      </c>
      <c r="BT404"/>
      <c r="BU404" s="80">
        <v>0</v>
      </c>
      <c r="BV404" s="80">
        <v>0</v>
      </c>
      <c r="BW404" s="80">
        <v>0</v>
      </c>
      <c r="BX404" s="80">
        <v>0</v>
      </c>
      <c r="BY404" s="80">
        <v>0</v>
      </c>
      <c r="BZ404" s="80">
        <v>0</v>
      </c>
      <c r="CA404" s="80">
        <v>0</v>
      </c>
      <c r="CB404" s="80">
        <v>0</v>
      </c>
      <c r="CC404" s="80">
        <v>0</v>
      </c>
    </row>
    <row r="405" spans="1:81">
      <c r="A405" s="80" t="s">
        <v>2236</v>
      </c>
      <c r="B405" s="80">
        <v>425</v>
      </c>
      <c r="C405" s="80">
        <v>17</v>
      </c>
      <c r="D405" s="80">
        <v>25</v>
      </c>
      <c r="E405" s="80">
        <v>2020</v>
      </c>
      <c r="F405" s="80" t="s">
        <v>218</v>
      </c>
      <c r="G405" s="80" t="s">
        <v>2219</v>
      </c>
      <c r="H405" s="80" t="s">
        <v>2220</v>
      </c>
      <c r="I405" s="177"/>
      <c r="J405" s="81">
        <v>0.6770568427812963</v>
      </c>
      <c r="K405" s="81">
        <v>0.29892345171794332</v>
      </c>
      <c r="L405" s="81">
        <v>0.31974245925801509</v>
      </c>
      <c r="M405" s="81">
        <v>3.090950305589097</v>
      </c>
      <c r="N405" s="81">
        <v>1.8059588469358068</v>
      </c>
      <c r="O405" s="81">
        <v>1.4861987812098549</v>
      </c>
      <c r="P405" s="81">
        <v>3.3997934829065519</v>
      </c>
      <c r="Q405" s="81">
        <v>9.2690104894055339E-2</v>
      </c>
      <c r="R405" s="81">
        <v>0</v>
      </c>
      <c r="S405" s="81">
        <v>0</v>
      </c>
      <c r="T405" s="82"/>
      <c r="U405" s="81">
        <v>85701</v>
      </c>
      <c r="V405" s="81">
        <v>131</v>
      </c>
      <c r="W405" s="81">
        <v>16</v>
      </c>
      <c r="X405" s="81">
        <v>862</v>
      </c>
      <c r="Y405" s="81">
        <v>603</v>
      </c>
      <c r="Z405" s="81">
        <v>1062</v>
      </c>
      <c r="AA405" s="81">
        <v>767</v>
      </c>
      <c r="AB405" s="81">
        <v>1572</v>
      </c>
      <c r="AC405" s="81">
        <v>0</v>
      </c>
      <c r="AD405" s="81">
        <v>0</v>
      </c>
      <c r="AE405" s="82"/>
      <c r="AF405" s="81">
        <v>850085.66364986077</v>
      </c>
      <c r="AG405" s="81">
        <v>220578.05685813897</v>
      </c>
      <c r="AH405" s="81">
        <v>77613.165761818309</v>
      </c>
      <c r="AI405" s="81">
        <v>5456837.9323103391</v>
      </c>
      <c r="AJ405" s="81">
        <v>3061785.5319590382</v>
      </c>
      <c r="AK405" s="81"/>
      <c r="AL405" s="81"/>
      <c r="AM405" s="81">
        <v>205163.46528427422</v>
      </c>
      <c r="AN405" s="81"/>
      <c r="AO405" s="81"/>
      <c r="AP405" s="82"/>
      <c r="AQ405" s="81">
        <v>1</v>
      </c>
      <c r="AR405" s="81">
        <v>2</v>
      </c>
      <c r="AS405" s="81">
        <v>0</v>
      </c>
      <c r="AT405" s="81">
        <v>2</v>
      </c>
      <c r="AU405" s="81">
        <v>0</v>
      </c>
      <c r="AV405" s="81">
        <v>0</v>
      </c>
      <c r="AW405" s="81">
        <v>0</v>
      </c>
      <c r="AX405" s="82"/>
      <c r="AY405" s="81">
        <v>5.7</v>
      </c>
      <c r="AZ405" s="81">
        <v>261</v>
      </c>
      <c r="BA405" s="81">
        <v>0</v>
      </c>
      <c r="BB405" s="81">
        <v>280</v>
      </c>
      <c r="BC405" s="81">
        <v>0</v>
      </c>
      <c r="BD405" s="81">
        <v>0</v>
      </c>
      <c r="BE405" s="81">
        <v>0</v>
      </c>
      <c r="BF405" s="82"/>
      <c r="BG405" s="81">
        <v>0</v>
      </c>
      <c r="BH405" s="81">
        <v>0</v>
      </c>
      <c r="BI405" s="81">
        <v>0</v>
      </c>
      <c r="BJ405" s="81">
        <v>0</v>
      </c>
      <c r="BK405" s="81">
        <v>0</v>
      </c>
      <c r="BL405" s="81">
        <v>0</v>
      </c>
      <c r="BM405" s="82"/>
      <c r="BN405" s="81">
        <v>0</v>
      </c>
      <c r="BO405" s="81">
        <v>0</v>
      </c>
      <c r="BP405" s="81">
        <v>0</v>
      </c>
      <c r="BQ405" s="81">
        <v>0</v>
      </c>
      <c r="BR405" s="81">
        <v>0</v>
      </c>
      <c r="BS405" s="81">
        <v>0</v>
      </c>
      <c r="BT405"/>
      <c r="BU405" s="80">
        <v>0</v>
      </c>
      <c r="BV405" s="80">
        <v>0</v>
      </c>
      <c r="BW405" s="80">
        <v>0</v>
      </c>
      <c r="BX405" s="80">
        <v>0</v>
      </c>
      <c r="BY405" s="80">
        <v>0</v>
      </c>
      <c r="BZ405" s="80">
        <v>0</v>
      </c>
      <c r="CA405" s="80">
        <v>0</v>
      </c>
      <c r="CB405" s="80">
        <v>0</v>
      </c>
      <c r="CC405" s="80">
        <v>0</v>
      </c>
    </row>
    <row r="406" spans="1:81">
      <c r="A406" s="80" t="s">
        <v>2237</v>
      </c>
      <c r="B406" s="80">
        <v>425</v>
      </c>
      <c r="C406" s="80">
        <v>18</v>
      </c>
      <c r="D406" s="80">
        <v>25</v>
      </c>
      <c r="E406" s="80">
        <v>2021</v>
      </c>
      <c r="F406" s="80" t="s">
        <v>75</v>
      </c>
      <c r="G406" s="174" t="s">
        <v>2219</v>
      </c>
      <c r="H406" s="80" t="s">
        <v>2220</v>
      </c>
      <c r="I406" s="177"/>
      <c r="J406" s="81">
        <v>0.50472631576941884</v>
      </c>
      <c r="K406" s="81">
        <v>0.32591082862891757</v>
      </c>
      <c r="L406" s="81">
        <v>0.3600306776776761</v>
      </c>
      <c r="M406" s="81">
        <v>3.5128298588963127</v>
      </c>
      <c r="N406" s="81">
        <v>1.76261287319188</v>
      </c>
      <c r="O406" s="81">
        <v>1.4351979019349388</v>
      </c>
      <c r="P406" s="81">
        <v>3.4362406853061453</v>
      </c>
      <c r="Q406" s="81">
        <v>9.1952667230522991E-2</v>
      </c>
      <c r="R406" s="81">
        <v>0</v>
      </c>
      <c r="S406" s="81">
        <v>0</v>
      </c>
      <c r="T406" s="82"/>
      <c r="U406" s="81">
        <v>68613</v>
      </c>
      <c r="V406" s="81">
        <v>131</v>
      </c>
      <c r="W406" s="81">
        <v>16</v>
      </c>
      <c r="X406" s="81">
        <v>862</v>
      </c>
      <c r="Y406" s="81">
        <v>598</v>
      </c>
      <c r="Z406" s="81">
        <v>1056</v>
      </c>
      <c r="AA406" s="81">
        <v>756</v>
      </c>
      <c r="AB406" s="81">
        <v>1541</v>
      </c>
      <c r="AC406" s="81">
        <v>0</v>
      </c>
      <c r="AD406" s="81">
        <v>0</v>
      </c>
      <c r="AE406" s="82"/>
      <c r="AF406" s="81">
        <v>615384.70754099626</v>
      </c>
      <c r="AG406" s="81">
        <v>224883.90896743746</v>
      </c>
      <c r="AH406" s="81">
        <v>83505.646445870472</v>
      </c>
      <c r="AI406" s="81">
        <v>5389746.1145339645</v>
      </c>
      <c r="AJ406" s="81">
        <v>2915652.1995259398</v>
      </c>
      <c r="AK406" s="81">
        <v>0</v>
      </c>
      <c r="AL406" s="81">
        <v>0</v>
      </c>
      <c r="AM406" s="81">
        <v>202277.65111182429</v>
      </c>
      <c r="AN406" s="81">
        <v>0</v>
      </c>
      <c r="AO406" s="81">
        <v>0</v>
      </c>
      <c r="AP406" s="82"/>
      <c r="AQ406" s="81">
        <v>1</v>
      </c>
      <c r="AR406" s="81">
        <v>2</v>
      </c>
      <c r="AS406" s="81">
        <v>0</v>
      </c>
      <c r="AT406" s="81">
        <v>2</v>
      </c>
      <c r="AU406" s="81">
        <v>0</v>
      </c>
      <c r="AV406" s="81">
        <v>0</v>
      </c>
      <c r="AW406" s="81"/>
      <c r="AX406" s="82"/>
      <c r="AY406" s="81">
        <v>5.7</v>
      </c>
      <c r="AZ406" s="81">
        <v>261</v>
      </c>
      <c r="BA406" s="81">
        <v>0</v>
      </c>
      <c r="BB406" s="81">
        <v>280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2238</v>
      </c>
      <c r="B407" s="80">
        <v>425</v>
      </c>
      <c r="C407" s="80">
        <v>19</v>
      </c>
      <c r="D407" s="80">
        <v>25</v>
      </c>
      <c r="E407" s="80">
        <v>2022</v>
      </c>
      <c r="F407" s="80" t="s">
        <v>568</v>
      </c>
      <c r="G407" s="174" t="s">
        <v>2219</v>
      </c>
      <c r="H407" s="80" t="s">
        <v>2220</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v>
      </c>
      <c r="AR407" s="81">
        <v>2</v>
      </c>
      <c r="AS407" s="81">
        <v>0</v>
      </c>
      <c r="AT407" s="81">
        <v>2</v>
      </c>
      <c r="AU407" s="81">
        <v>0</v>
      </c>
      <c r="AV407" s="81">
        <v>0</v>
      </c>
      <c r="AW407" s="81"/>
      <c r="AX407" s="82"/>
      <c r="AY407" s="81">
        <v>5.7</v>
      </c>
      <c r="AZ407" s="81">
        <v>261</v>
      </c>
      <c r="BA407" s="81">
        <v>0</v>
      </c>
      <c r="BB407" s="81">
        <v>280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2239</v>
      </c>
      <c r="B408" s="80">
        <v>307</v>
      </c>
      <c r="C408" s="80">
        <v>1</v>
      </c>
      <c r="D408" s="80">
        <v>19</v>
      </c>
      <c r="E408" s="80">
        <v>1990</v>
      </c>
      <c r="F408" s="80" t="s">
        <v>562</v>
      </c>
      <c r="G408" s="80" t="s">
        <v>2240</v>
      </c>
      <c r="H408" s="80" t="s">
        <v>2241</v>
      </c>
      <c r="I408" s="177"/>
      <c r="J408" s="81">
        <v>3.5678937242172131</v>
      </c>
      <c r="K408" s="81">
        <v>0.72238142201147704</v>
      </c>
      <c r="L408" s="81">
        <v>0</v>
      </c>
      <c r="M408" s="81">
        <v>1.7357388958999158</v>
      </c>
      <c r="N408" s="81">
        <v>1.9469508268397415</v>
      </c>
      <c r="O408" s="81">
        <v>1.9255470049848189</v>
      </c>
      <c r="P408" s="81">
        <v>4.6249946170122778</v>
      </c>
      <c r="Q408" s="81">
        <v>0.17965580387664393</v>
      </c>
      <c r="R408" s="81">
        <v>0</v>
      </c>
      <c r="S408" s="81">
        <v>0.16351517533901327</v>
      </c>
      <c r="T408" s="82"/>
      <c r="U408" s="81">
        <v>123290</v>
      </c>
      <c r="V408" s="81">
        <v>245</v>
      </c>
      <c r="W408" s="81">
        <v>0</v>
      </c>
      <c r="X408" s="81">
        <v>673</v>
      </c>
      <c r="Y408" s="81">
        <v>840</v>
      </c>
      <c r="Z408" s="81">
        <v>792</v>
      </c>
      <c r="AA408" s="81">
        <v>1123</v>
      </c>
      <c r="AB408" s="81">
        <v>2917</v>
      </c>
      <c r="AC408" s="81">
        <v>0</v>
      </c>
      <c r="AD408" s="81">
        <v>0.16351517533901327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2242</v>
      </c>
      <c r="B409" s="80">
        <v>308</v>
      </c>
      <c r="C409" s="80">
        <v>2</v>
      </c>
      <c r="D409" s="80">
        <v>19</v>
      </c>
      <c r="E409" s="80">
        <v>2005</v>
      </c>
      <c r="F409" s="80" t="s">
        <v>565</v>
      </c>
      <c r="G409" s="80" t="s">
        <v>2240</v>
      </c>
      <c r="H409" s="80" t="s">
        <v>2241</v>
      </c>
      <c r="I409" s="177"/>
      <c r="J409" s="81">
        <v>2.1039094590505152</v>
      </c>
      <c r="K409" s="81">
        <v>0.4036094333832379</v>
      </c>
      <c r="L409" s="81">
        <v>2.8648037254065239</v>
      </c>
      <c r="M409" s="81">
        <v>1.5418805677677467</v>
      </c>
      <c r="N409" s="81">
        <v>1.9668242728409648</v>
      </c>
      <c r="O409" s="81">
        <v>2.1367069989389065</v>
      </c>
      <c r="P409" s="81">
        <v>4.7772303326325103</v>
      </c>
      <c r="Q409" s="81">
        <v>0.13438466540022287</v>
      </c>
      <c r="R409" s="81">
        <v>0</v>
      </c>
      <c r="S409" s="81">
        <v>0.64288474331613077</v>
      </c>
      <c r="T409" s="82"/>
      <c r="U409" s="81">
        <v>90232</v>
      </c>
      <c r="V409" s="81">
        <v>174</v>
      </c>
      <c r="W409" s="81">
        <v>28</v>
      </c>
      <c r="X409" s="81">
        <v>319</v>
      </c>
      <c r="Y409" s="81">
        <v>775</v>
      </c>
      <c r="Z409" s="81">
        <v>1017</v>
      </c>
      <c r="AA409" s="81">
        <v>950</v>
      </c>
      <c r="AB409" s="81">
        <v>2281</v>
      </c>
      <c r="AC409" s="81">
        <v>0</v>
      </c>
      <c r="AD409" s="81">
        <v>0.64288474331613077</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2243</v>
      </c>
      <c r="B410" s="80">
        <v>309</v>
      </c>
      <c r="C410" s="80">
        <v>3</v>
      </c>
      <c r="D410" s="80">
        <v>19</v>
      </c>
      <c r="E410" s="80">
        <v>2006</v>
      </c>
      <c r="F410" s="80" t="s">
        <v>566</v>
      </c>
      <c r="G410" s="80" t="s">
        <v>2240</v>
      </c>
      <c r="H410" s="80" t="s">
        <v>2241</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2244</v>
      </c>
      <c r="B411" s="80">
        <v>310</v>
      </c>
      <c r="C411" s="80">
        <v>4</v>
      </c>
      <c r="D411" s="80">
        <v>19</v>
      </c>
      <c r="E411" s="80">
        <v>2007</v>
      </c>
      <c r="F411" s="80" t="s">
        <v>567</v>
      </c>
      <c r="G411" s="80" t="s">
        <v>2240</v>
      </c>
      <c r="H411" s="80" t="s">
        <v>2241</v>
      </c>
      <c r="I411" s="177"/>
      <c r="J411" s="81">
        <v>2.7959832574757084</v>
      </c>
      <c r="K411" s="81">
        <v>0.40755840440106328</v>
      </c>
      <c r="L411" s="81">
        <v>1.9733150259590588</v>
      </c>
      <c r="M411" s="81">
        <v>1.8905037462650602</v>
      </c>
      <c r="N411" s="81">
        <v>2.0271503385294047</v>
      </c>
      <c r="O411" s="81">
        <v>2.0695595123601316</v>
      </c>
      <c r="P411" s="81">
        <v>4.8307503342268445</v>
      </c>
      <c r="Q411" s="81">
        <v>0.13094048649450055</v>
      </c>
      <c r="R411" s="81">
        <v>0</v>
      </c>
      <c r="S411" s="81">
        <v>0.84138124246141954</v>
      </c>
      <c r="T411" s="82"/>
      <c r="U411" s="81">
        <v>133969</v>
      </c>
      <c r="V411" s="81">
        <v>183</v>
      </c>
      <c r="W411" s="81">
        <v>22</v>
      </c>
      <c r="X411" s="81">
        <v>489</v>
      </c>
      <c r="Y411" s="81">
        <v>734</v>
      </c>
      <c r="Z411" s="81">
        <v>1024</v>
      </c>
      <c r="AA411" s="81">
        <v>946</v>
      </c>
      <c r="AB411" s="81">
        <v>2105</v>
      </c>
      <c r="AC411" s="81">
        <v>0</v>
      </c>
      <c r="AD411" s="81">
        <v>0.84138124246141954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2245</v>
      </c>
      <c r="B412" s="80">
        <v>311</v>
      </c>
      <c r="C412" s="80">
        <v>5</v>
      </c>
      <c r="D412" s="80">
        <v>19</v>
      </c>
      <c r="E412" s="80">
        <v>2008</v>
      </c>
      <c r="F412" s="80" t="s">
        <v>84</v>
      </c>
      <c r="G412" s="80" t="s">
        <v>2240</v>
      </c>
      <c r="H412" s="80" t="s">
        <v>2241</v>
      </c>
      <c r="I412" s="177"/>
      <c r="J412" s="81">
        <v>1.4334327200938</v>
      </c>
      <c r="K412" s="81">
        <v>0.3011697947635939</v>
      </c>
      <c r="L412" s="81">
        <v>1.745356601100581</v>
      </c>
      <c r="M412" s="81">
        <v>1.9830720189497499</v>
      </c>
      <c r="N412" s="81">
        <v>1.7415678071670353</v>
      </c>
      <c r="O412" s="81">
        <v>1.9954795681389121</v>
      </c>
      <c r="P412" s="81">
        <v>4.6569224798955364</v>
      </c>
      <c r="Q412" s="81">
        <v>0.12704886786596567</v>
      </c>
      <c r="R412" s="81">
        <v>0</v>
      </c>
      <c r="S412" s="81">
        <v>0.72449406017513773</v>
      </c>
      <c r="T412" s="82"/>
      <c r="U412" s="81">
        <v>74135</v>
      </c>
      <c r="V412" s="81">
        <v>183</v>
      </c>
      <c r="W412" s="81">
        <v>22</v>
      </c>
      <c r="X412" s="81">
        <v>489</v>
      </c>
      <c r="Y412" s="81">
        <v>746</v>
      </c>
      <c r="Z412" s="81">
        <v>1022</v>
      </c>
      <c r="AA412" s="81">
        <v>913</v>
      </c>
      <c r="AB412" s="81">
        <v>2076</v>
      </c>
      <c r="AC412" s="81">
        <v>0</v>
      </c>
      <c r="AD412" s="81">
        <v>0.72449406017513773</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2246</v>
      </c>
      <c r="B413" s="80">
        <v>312</v>
      </c>
      <c r="C413" s="80">
        <v>6</v>
      </c>
      <c r="D413" s="80">
        <v>19</v>
      </c>
      <c r="E413" s="80">
        <v>2009</v>
      </c>
      <c r="F413" s="80" t="s">
        <v>85</v>
      </c>
      <c r="G413" s="80" t="s">
        <v>2240</v>
      </c>
      <c r="H413" s="80" t="s">
        <v>2241</v>
      </c>
      <c r="I413" s="177"/>
      <c r="J413" s="81">
        <v>1.3076237749530801</v>
      </c>
      <c r="K413" s="81">
        <v>0.2183769072515078</v>
      </c>
      <c r="L413" s="81">
        <v>5.7714729395110709</v>
      </c>
      <c r="M413" s="81">
        <v>1.7050480323541017</v>
      </c>
      <c r="N413" s="81">
        <v>1.6391973929877852</v>
      </c>
      <c r="O413" s="81">
        <v>1.9900126523363428</v>
      </c>
      <c r="P413" s="81">
        <v>4.4567058199059391</v>
      </c>
      <c r="Q413" s="81">
        <v>0.11665473353314638</v>
      </c>
      <c r="R413" s="81">
        <v>0</v>
      </c>
      <c r="S413" s="81">
        <v>0.50321824567648465</v>
      </c>
      <c r="T413" s="82"/>
      <c r="U413" s="81">
        <v>60026</v>
      </c>
      <c r="V413" s="81">
        <v>120</v>
      </c>
      <c r="W413" s="81">
        <v>99</v>
      </c>
      <c r="X413" s="81">
        <v>439</v>
      </c>
      <c r="Y413" s="81">
        <v>734</v>
      </c>
      <c r="Z413" s="81">
        <v>1006</v>
      </c>
      <c r="AA413" s="81">
        <v>897</v>
      </c>
      <c r="AB413" s="81">
        <v>2001</v>
      </c>
      <c r="AC413" s="81">
        <v>0</v>
      </c>
      <c r="AD413" s="81">
        <v>0.50321824567648465</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0</v>
      </c>
      <c r="BJ413" s="81">
        <v>0</v>
      </c>
      <c r="BK413" s="81">
        <v>0</v>
      </c>
      <c r="BL413" s="81">
        <v>0</v>
      </c>
      <c r="BM413" s="82"/>
      <c r="BN413" s="81">
        <v>0</v>
      </c>
      <c r="BO413" s="81">
        <v>0</v>
      </c>
      <c r="BP413" s="81">
        <v>0</v>
      </c>
      <c r="BQ413" s="81">
        <v>0</v>
      </c>
      <c r="BR413" s="81">
        <v>0</v>
      </c>
      <c r="BS413" s="81">
        <v>0</v>
      </c>
      <c r="BT413"/>
      <c r="BU413" s="80"/>
      <c r="BV413" s="80"/>
      <c r="BW413" s="80"/>
      <c r="BX413" s="80"/>
      <c r="BY413" s="80"/>
      <c r="BZ413" s="80"/>
      <c r="CA413" s="80"/>
      <c r="CB413" s="80"/>
      <c r="CC413" s="80"/>
    </row>
    <row r="414" spans="1:81">
      <c r="A414" s="80" t="s">
        <v>2247</v>
      </c>
      <c r="B414" s="80">
        <v>313</v>
      </c>
      <c r="C414" s="80">
        <v>7</v>
      </c>
      <c r="D414" s="80">
        <v>19</v>
      </c>
      <c r="E414" s="80">
        <v>2010</v>
      </c>
      <c r="F414" s="80" t="s">
        <v>86</v>
      </c>
      <c r="G414" s="80" t="s">
        <v>2240</v>
      </c>
      <c r="H414" s="80" t="s">
        <v>2241</v>
      </c>
      <c r="I414" s="177"/>
      <c r="J414" s="81">
        <v>1.1412488957548219</v>
      </c>
      <c r="K414" s="81">
        <v>0.23871277017903733</v>
      </c>
      <c r="L414" s="81">
        <v>5.2394207286186703</v>
      </c>
      <c r="M414" s="81">
        <v>1.8204968841470308</v>
      </c>
      <c r="N414" s="81">
        <v>1.962752560947352</v>
      </c>
      <c r="O414" s="81">
        <v>1.9394593539347218</v>
      </c>
      <c r="P414" s="81">
        <v>4.54028268877365</v>
      </c>
      <c r="Q414" s="81">
        <v>0.11979646768001036</v>
      </c>
      <c r="R414" s="81">
        <v>0</v>
      </c>
      <c r="S414" s="81">
        <v>0.81017311973175321</v>
      </c>
      <c r="T414" s="82"/>
      <c r="U414" s="81">
        <v>55670</v>
      </c>
      <c r="V414" s="81">
        <v>120</v>
      </c>
      <c r="W414" s="81">
        <v>99</v>
      </c>
      <c r="X414" s="81">
        <v>439</v>
      </c>
      <c r="Y414" s="81">
        <v>727</v>
      </c>
      <c r="Z414" s="81">
        <v>985</v>
      </c>
      <c r="AA414" s="81">
        <v>891</v>
      </c>
      <c r="AB414" s="81">
        <v>1969</v>
      </c>
      <c r="AC414" s="81">
        <v>0</v>
      </c>
      <c r="AD414" s="81">
        <v>0.81017311973175321</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0</v>
      </c>
      <c r="BJ414" s="81">
        <v>0</v>
      </c>
      <c r="BK414" s="81">
        <v>0</v>
      </c>
      <c r="BL414" s="81">
        <v>0</v>
      </c>
      <c r="BM414" s="82"/>
      <c r="BN414" s="81">
        <v>0</v>
      </c>
      <c r="BO414" s="81">
        <v>0</v>
      </c>
      <c r="BP414" s="81">
        <v>0</v>
      </c>
      <c r="BQ414" s="81">
        <v>0</v>
      </c>
      <c r="BR414" s="81">
        <v>0</v>
      </c>
      <c r="BS414" s="81">
        <v>0</v>
      </c>
      <c r="BT414"/>
      <c r="BU414" s="80">
        <v>0</v>
      </c>
      <c r="BV414" s="80">
        <v>0</v>
      </c>
      <c r="BW414" s="80">
        <v>0</v>
      </c>
      <c r="BX414" s="80">
        <v>0</v>
      </c>
      <c r="BY414" s="80">
        <v>0</v>
      </c>
      <c r="BZ414" s="80">
        <v>0</v>
      </c>
      <c r="CA414" s="80">
        <v>0</v>
      </c>
      <c r="CB414" s="80">
        <v>0</v>
      </c>
      <c r="CC414" s="80">
        <v>0</v>
      </c>
    </row>
    <row r="415" spans="1:81">
      <c r="A415" s="80" t="s">
        <v>2248</v>
      </c>
      <c r="B415" s="80">
        <v>314</v>
      </c>
      <c r="C415" s="80">
        <v>8</v>
      </c>
      <c r="D415" s="80">
        <v>19</v>
      </c>
      <c r="E415" s="80">
        <v>2011</v>
      </c>
      <c r="F415" s="80" t="s">
        <v>87</v>
      </c>
      <c r="G415" s="80" t="s">
        <v>2240</v>
      </c>
      <c r="H415" s="80" t="s">
        <v>2241</v>
      </c>
      <c r="I415" s="177"/>
      <c r="J415" s="81">
        <v>1.891721966350417</v>
      </c>
      <c r="K415" s="81">
        <v>0.29165916084576904</v>
      </c>
      <c r="L415" s="81">
        <v>5.3540863074004816</v>
      </c>
      <c r="M415" s="81">
        <v>2.4244820882850524</v>
      </c>
      <c r="N415" s="81">
        <v>2.4984806821109538</v>
      </c>
      <c r="O415" s="81">
        <v>1.8596779577900173</v>
      </c>
      <c r="P415" s="81">
        <v>4.3793848728771199</v>
      </c>
      <c r="Q415" s="81">
        <v>0.13776003385865557</v>
      </c>
      <c r="R415" s="81">
        <v>0</v>
      </c>
      <c r="S415" s="81">
        <v>0.50234645700726255</v>
      </c>
      <c r="T415" s="82"/>
      <c r="U415" s="81">
        <v>84003</v>
      </c>
      <c r="V415" s="81">
        <v>120</v>
      </c>
      <c r="W415" s="81">
        <v>99</v>
      </c>
      <c r="X415" s="81">
        <v>439</v>
      </c>
      <c r="Y415" s="81">
        <v>732</v>
      </c>
      <c r="Z415" s="81">
        <v>965</v>
      </c>
      <c r="AA415" s="81">
        <v>885</v>
      </c>
      <c r="AB415" s="81">
        <v>1963</v>
      </c>
      <c r="AC415" s="81">
        <v>0</v>
      </c>
      <c r="AD415" s="81">
        <v>0.50234645700726255</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0</v>
      </c>
      <c r="BJ415" s="81">
        <v>0</v>
      </c>
      <c r="BK415" s="81">
        <v>0</v>
      </c>
      <c r="BL415" s="81">
        <v>0</v>
      </c>
      <c r="BM415" s="82"/>
      <c r="BN415" s="81">
        <v>0</v>
      </c>
      <c r="BO415" s="81">
        <v>0</v>
      </c>
      <c r="BP415" s="81">
        <v>0</v>
      </c>
      <c r="BQ415" s="81">
        <v>0</v>
      </c>
      <c r="BR415" s="81">
        <v>0</v>
      </c>
      <c r="BS415" s="81">
        <v>0</v>
      </c>
      <c r="BT415"/>
      <c r="BU415" s="80">
        <v>0</v>
      </c>
      <c r="BV415" s="80">
        <v>0</v>
      </c>
      <c r="BW415" s="80">
        <v>0</v>
      </c>
      <c r="BX415" s="80">
        <v>0</v>
      </c>
      <c r="BY415" s="80">
        <v>0</v>
      </c>
      <c r="BZ415" s="80">
        <v>0</v>
      </c>
      <c r="CA415" s="80">
        <v>0</v>
      </c>
      <c r="CB415" s="80">
        <v>0</v>
      </c>
      <c r="CC415" s="80">
        <v>0</v>
      </c>
    </row>
    <row r="416" spans="1:81">
      <c r="A416" s="80" t="s">
        <v>2249</v>
      </c>
      <c r="B416" s="80">
        <v>315</v>
      </c>
      <c r="C416" s="80">
        <v>9</v>
      </c>
      <c r="D416" s="80">
        <v>19</v>
      </c>
      <c r="E416" s="80">
        <v>2012</v>
      </c>
      <c r="F416" s="80" t="s">
        <v>88</v>
      </c>
      <c r="G416" s="80" t="s">
        <v>2240</v>
      </c>
      <c r="H416" s="80" t="s">
        <v>2241</v>
      </c>
      <c r="I416" s="177"/>
      <c r="J416" s="81">
        <v>1.6556746096952313</v>
      </c>
      <c r="K416" s="81">
        <v>0.28299903014397559</v>
      </c>
      <c r="L416" s="81">
        <v>5.3423000175173359</v>
      </c>
      <c r="M416" s="81">
        <v>2.6958206139557253</v>
      </c>
      <c r="N416" s="81">
        <v>2.5679018818163897</v>
      </c>
      <c r="O416" s="81">
        <v>1.8756351943631453</v>
      </c>
      <c r="P416" s="81">
        <v>4.3445825816276713</v>
      </c>
      <c r="Q416" s="81">
        <v>0.14761431336787365</v>
      </c>
      <c r="R416" s="81">
        <v>0</v>
      </c>
      <c r="S416" s="81">
        <v>0.3529649126835423</v>
      </c>
      <c r="T416" s="82"/>
      <c r="U416" s="81">
        <v>77227</v>
      </c>
      <c r="V416" s="81">
        <v>120</v>
      </c>
      <c r="W416" s="81">
        <v>99</v>
      </c>
      <c r="X416" s="81">
        <v>439</v>
      </c>
      <c r="Y416" s="81">
        <v>731</v>
      </c>
      <c r="Z416" s="81">
        <v>981</v>
      </c>
      <c r="AA416" s="81">
        <v>873</v>
      </c>
      <c r="AB416" s="81">
        <v>1936</v>
      </c>
      <c r="AC416" s="81">
        <v>0</v>
      </c>
      <c r="AD416" s="81">
        <v>0.3529649126835423</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0</v>
      </c>
      <c r="BJ416" s="81">
        <v>0</v>
      </c>
      <c r="BK416" s="81">
        <v>0</v>
      </c>
      <c r="BL416" s="81">
        <v>0</v>
      </c>
      <c r="BM416" s="82"/>
      <c r="BN416" s="81">
        <v>0</v>
      </c>
      <c r="BO416" s="81">
        <v>0</v>
      </c>
      <c r="BP416" s="81">
        <v>0</v>
      </c>
      <c r="BQ416" s="81">
        <v>0</v>
      </c>
      <c r="BR416" s="81">
        <v>0</v>
      </c>
      <c r="BS416" s="81">
        <v>0</v>
      </c>
      <c r="BT416"/>
      <c r="BU416" s="80">
        <v>0</v>
      </c>
      <c r="BV416" s="80">
        <v>0</v>
      </c>
      <c r="BW416" s="80">
        <v>0</v>
      </c>
      <c r="BX416" s="80">
        <v>0</v>
      </c>
      <c r="BY416" s="80">
        <v>0</v>
      </c>
      <c r="BZ416" s="80">
        <v>0</v>
      </c>
      <c r="CA416" s="80">
        <v>0</v>
      </c>
      <c r="CB416" s="80">
        <v>0</v>
      </c>
      <c r="CC416" s="80">
        <v>0</v>
      </c>
    </row>
    <row r="417" spans="1:81">
      <c r="A417" s="80" t="s">
        <v>2250</v>
      </c>
      <c r="B417" s="80">
        <v>316</v>
      </c>
      <c r="C417" s="80">
        <v>10</v>
      </c>
      <c r="D417" s="80">
        <v>19</v>
      </c>
      <c r="E417" s="80">
        <v>2013</v>
      </c>
      <c r="F417" s="80" t="s">
        <v>89</v>
      </c>
      <c r="G417" s="80" t="s">
        <v>2240</v>
      </c>
      <c r="H417" s="80" t="s">
        <v>2241</v>
      </c>
      <c r="I417" s="177"/>
      <c r="J417" s="81">
        <v>2.3548161555211595</v>
      </c>
      <c r="K417" s="81">
        <v>0.23706907521615556</v>
      </c>
      <c r="L417" s="81">
        <v>4.7075390811815341</v>
      </c>
      <c r="M417" s="81">
        <v>2.3252872707920775</v>
      </c>
      <c r="N417" s="81">
        <v>2.7109606123289236</v>
      </c>
      <c r="O417" s="81">
        <v>1.7918102375652911</v>
      </c>
      <c r="P417" s="81">
        <v>4.3609525015032151</v>
      </c>
      <c r="Q417" s="81">
        <v>0.14914278373624437</v>
      </c>
      <c r="R417" s="81">
        <v>0</v>
      </c>
      <c r="S417" s="81">
        <v>0.28840583158289407</v>
      </c>
      <c r="T417" s="82"/>
      <c r="U417" s="81">
        <v>99935</v>
      </c>
      <c r="V417" s="81">
        <v>120</v>
      </c>
      <c r="W417" s="81">
        <v>99</v>
      </c>
      <c r="X417" s="81">
        <v>439</v>
      </c>
      <c r="Y417" s="81">
        <v>731</v>
      </c>
      <c r="Z417" s="81">
        <v>979</v>
      </c>
      <c r="AA417" s="81">
        <v>873</v>
      </c>
      <c r="AB417" s="81">
        <v>1928</v>
      </c>
      <c r="AC417" s="81">
        <v>0</v>
      </c>
      <c r="AD417" s="81">
        <v>0.28840583158289407</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0</v>
      </c>
      <c r="BJ417" s="81">
        <v>0</v>
      </c>
      <c r="BK417" s="81">
        <v>0</v>
      </c>
      <c r="BL417" s="81">
        <v>0</v>
      </c>
      <c r="BM417" s="82"/>
      <c r="BN417" s="81">
        <v>0</v>
      </c>
      <c r="BO417" s="81">
        <v>0</v>
      </c>
      <c r="BP417" s="81">
        <v>0</v>
      </c>
      <c r="BQ417" s="81">
        <v>0</v>
      </c>
      <c r="BR417" s="81">
        <v>0</v>
      </c>
      <c r="BS417" s="81">
        <v>0</v>
      </c>
      <c r="BT417"/>
      <c r="BU417" s="80">
        <v>0</v>
      </c>
      <c r="BV417" s="80">
        <v>0</v>
      </c>
      <c r="BW417" s="80">
        <v>0</v>
      </c>
      <c r="BX417" s="80">
        <v>0</v>
      </c>
      <c r="BY417" s="80">
        <v>0</v>
      </c>
      <c r="BZ417" s="80">
        <v>0</v>
      </c>
      <c r="CA417" s="80">
        <v>0</v>
      </c>
      <c r="CB417" s="80">
        <v>0</v>
      </c>
      <c r="CC417" s="80">
        <v>0</v>
      </c>
    </row>
    <row r="418" spans="1:81">
      <c r="A418" s="80" t="s">
        <v>2251</v>
      </c>
      <c r="B418" s="80">
        <v>317</v>
      </c>
      <c r="C418" s="80">
        <v>11</v>
      </c>
      <c r="D418" s="80">
        <v>19</v>
      </c>
      <c r="E418" s="80">
        <v>2014</v>
      </c>
      <c r="F418" s="80" t="s">
        <v>90</v>
      </c>
      <c r="G418" s="80" t="s">
        <v>2240</v>
      </c>
      <c r="H418" s="80" t="s">
        <v>2241</v>
      </c>
      <c r="I418" s="177"/>
      <c r="J418" s="81">
        <v>0</v>
      </c>
      <c r="K418" s="81">
        <v>0.19604041718753057</v>
      </c>
      <c r="L418" s="81">
        <v>4.506491887817508</v>
      </c>
      <c r="M418" s="81">
        <v>2.4038788163284237</v>
      </c>
      <c r="N418" s="81">
        <v>2.6328071526911287</v>
      </c>
      <c r="O418" s="81">
        <v>1.6995451212441959</v>
      </c>
      <c r="P418" s="81">
        <v>4.3434634255674638</v>
      </c>
      <c r="Q418" s="81">
        <v>0.1420566891966385</v>
      </c>
      <c r="R418" s="81">
        <v>0</v>
      </c>
      <c r="S418" s="81">
        <v>0.25408036994444855</v>
      </c>
      <c r="T418" s="82"/>
      <c r="U418" s="81">
        <v>0</v>
      </c>
      <c r="V418" s="81">
        <v>86</v>
      </c>
      <c r="W418" s="81">
        <v>112</v>
      </c>
      <c r="X418" s="81">
        <v>469</v>
      </c>
      <c r="Y418" s="81">
        <v>736</v>
      </c>
      <c r="Z418" s="81">
        <v>978</v>
      </c>
      <c r="AA418" s="81">
        <v>865</v>
      </c>
      <c r="AB418" s="81">
        <v>1914</v>
      </c>
      <c r="AC418" s="81">
        <v>0</v>
      </c>
      <c r="AD418" s="81">
        <v>0.25408036994444855</v>
      </c>
      <c r="AE418" s="82"/>
      <c r="AF418" s="81">
        <v>0</v>
      </c>
      <c r="AG418" s="81">
        <v>155954.18705517726</v>
      </c>
      <c r="AH418" s="81">
        <v>688724.77432403748</v>
      </c>
      <c r="AI418" s="81">
        <v>2824654.5203930829</v>
      </c>
      <c r="AJ418" s="81">
        <v>3508942.9131721891</v>
      </c>
      <c r="AK418" s="81">
        <v>0</v>
      </c>
      <c r="AL418" s="81">
        <v>0</v>
      </c>
      <c r="AM418" s="81">
        <v>262763.5986865522</v>
      </c>
      <c r="AN418" s="81">
        <v>0</v>
      </c>
      <c r="AO418" s="81">
        <v>0</v>
      </c>
      <c r="AP418" s="82"/>
      <c r="AQ418" s="81">
        <v>16</v>
      </c>
      <c r="AR418" s="81">
        <v>3</v>
      </c>
      <c r="AS418" s="81">
        <v>0</v>
      </c>
      <c r="AT418" s="81">
        <v>0</v>
      </c>
      <c r="AU418" s="81">
        <v>0</v>
      </c>
      <c r="AV418" s="81">
        <v>0</v>
      </c>
      <c r="AW418" s="81" t="s">
        <v>564</v>
      </c>
      <c r="AX418" s="82"/>
      <c r="AY418" s="81">
        <v>71.009999999999991</v>
      </c>
      <c r="AZ418" s="81">
        <v>62</v>
      </c>
      <c r="BA418" s="81">
        <v>0</v>
      </c>
      <c r="BB418" s="81">
        <v>0</v>
      </c>
      <c r="BC418" s="81">
        <v>0</v>
      </c>
      <c r="BD418" s="81">
        <v>0</v>
      </c>
      <c r="BE418" s="81" t="s">
        <v>564</v>
      </c>
      <c r="BF418" s="82"/>
      <c r="BG418" s="81">
        <v>0</v>
      </c>
      <c r="BH418" s="81">
        <v>0</v>
      </c>
      <c r="BI418" s="81">
        <v>0</v>
      </c>
      <c r="BJ418" s="81">
        <v>0</v>
      </c>
      <c r="BK418" s="81">
        <v>0</v>
      </c>
      <c r="BL418" s="81">
        <v>0</v>
      </c>
      <c r="BM418" s="82"/>
      <c r="BN418" s="81">
        <v>0</v>
      </c>
      <c r="BO418" s="81">
        <v>0</v>
      </c>
      <c r="BP418" s="81">
        <v>0</v>
      </c>
      <c r="BQ418" s="81">
        <v>0</v>
      </c>
      <c r="BR418" s="81">
        <v>0</v>
      </c>
      <c r="BS418" s="81">
        <v>0</v>
      </c>
      <c r="BT418"/>
      <c r="BU418" s="80">
        <v>0</v>
      </c>
      <c r="BV418" s="80">
        <v>0</v>
      </c>
      <c r="BW418" s="80">
        <v>0</v>
      </c>
      <c r="BX418" s="80">
        <v>0</v>
      </c>
      <c r="BY418" s="80">
        <v>0</v>
      </c>
      <c r="BZ418" s="80">
        <v>0</v>
      </c>
      <c r="CA418" s="80">
        <v>0</v>
      </c>
      <c r="CB418" s="80">
        <v>0</v>
      </c>
      <c r="CC418" s="80">
        <v>0</v>
      </c>
    </row>
    <row r="419" spans="1:81">
      <c r="A419" s="80" t="s">
        <v>2252</v>
      </c>
      <c r="B419" s="80">
        <v>318</v>
      </c>
      <c r="C419" s="80">
        <v>12</v>
      </c>
      <c r="D419" s="80">
        <v>19</v>
      </c>
      <c r="E419" s="80">
        <v>2015</v>
      </c>
      <c r="F419" s="80" t="s">
        <v>91</v>
      </c>
      <c r="G419" s="80" t="s">
        <v>2240</v>
      </c>
      <c r="H419" s="80" t="s">
        <v>2241</v>
      </c>
      <c r="I419" s="177"/>
      <c r="J419" s="81">
        <v>1.7118961974108537</v>
      </c>
      <c r="K419" s="81">
        <v>0.1853906089473627</v>
      </c>
      <c r="L419" s="81">
        <v>5.286809937209461</v>
      </c>
      <c r="M419" s="81">
        <v>2.7753158183774818</v>
      </c>
      <c r="N419" s="81">
        <v>2.28011421341433</v>
      </c>
      <c r="O419" s="81">
        <v>1.6781630927994837</v>
      </c>
      <c r="P419" s="81">
        <v>4.3217544560865138</v>
      </c>
      <c r="Q419" s="81">
        <v>0.13543357175963827</v>
      </c>
      <c r="R419" s="81">
        <v>0</v>
      </c>
      <c r="S419" s="81">
        <v>0.47566610092912187</v>
      </c>
      <c r="T419" s="82"/>
      <c r="U419" s="81">
        <v>87034</v>
      </c>
      <c r="V419" s="81">
        <v>86</v>
      </c>
      <c r="W419" s="81">
        <v>112</v>
      </c>
      <c r="X419" s="81">
        <v>469</v>
      </c>
      <c r="Y419" s="81">
        <v>732</v>
      </c>
      <c r="Z419" s="81">
        <v>975</v>
      </c>
      <c r="AA419" s="81">
        <v>860</v>
      </c>
      <c r="AB419" s="81">
        <v>1864</v>
      </c>
      <c r="AC419" s="81">
        <v>0</v>
      </c>
      <c r="AD419" s="81">
        <v>0.47566610092912187</v>
      </c>
      <c r="AE419" s="82"/>
      <c r="AF419" s="81">
        <v>1470996.1588216105</v>
      </c>
      <c r="AG419" s="81">
        <v>143818.76659648315</v>
      </c>
      <c r="AH419" s="81">
        <v>751363.71503481211</v>
      </c>
      <c r="AI419" s="81">
        <v>2852787.5419947016</v>
      </c>
      <c r="AJ419" s="81">
        <v>3513542.758862237</v>
      </c>
      <c r="AK419" s="81">
        <v>0</v>
      </c>
      <c r="AL419" s="81">
        <v>0</v>
      </c>
      <c r="AM419" s="81">
        <v>255453.38081408519</v>
      </c>
      <c r="AN419" s="81">
        <v>0</v>
      </c>
      <c r="AO419" s="81">
        <v>0</v>
      </c>
      <c r="AP419" s="82"/>
      <c r="AQ419" s="81">
        <v>18</v>
      </c>
      <c r="AR419" s="81">
        <v>3</v>
      </c>
      <c r="AS419" s="81">
        <v>0</v>
      </c>
      <c r="AT419" s="81">
        <v>0</v>
      </c>
      <c r="AU419" s="81">
        <v>0</v>
      </c>
      <c r="AV419" s="81">
        <v>0</v>
      </c>
      <c r="AW419" s="81" t="s">
        <v>564</v>
      </c>
      <c r="AX419" s="82"/>
      <c r="AY419" s="81">
        <v>82.009999999999991</v>
      </c>
      <c r="AZ419" s="81">
        <v>62</v>
      </c>
      <c r="BA419" s="81">
        <v>0</v>
      </c>
      <c r="BB419" s="81">
        <v>0</v>
      </c>
      <c r="BC419" s="81">
        <v>0</v>
      </c>
      <c r="BD419" s="81">
        <v>0</v>
      </c>
      <c r="BE419" s="81" t="s">
        <v>564</v>
      </c>
      <c r="BF419" s="82"/>
      <c r="BG419" s="81">
        <v>0</v>
      </c>
      <c r="BH419" s="81">
        <v>0</v>
      </c>
      <c r="BI419" s="81">
        <v>0</v>
      </c>
      <c r="BJ419" s="81">
        <v>0</v>
      </c>
      <c r="BK419" s="81">
        <v>0</v>
      </c>
      <c r="BL419" s="81">
        <v>0</v>
      </c>
      <c r="BM419" s="82"/>
      <c r="BN419" s="81">
        <v>0</v>
      </c>
      <c r="BO419" s="81">
        <v>0</v>
      </c>
      <c r="BP419" s="81">
        <v>0</v>
      </c>
      <c r="BQ419" s="81">
        <v>0</v>
      </c>
      <c r="BR419" s="81">
        <v>0</v>
      </c>
      <c r="BS419" s="81">
        <v>0</v>
      </c>
      <c r="BT419"/>
      <c r="BU419" s="80">
        <v>0</v>
      </c>
      <c r="BV419" s="80">
        <v>0</v>
      </c>
      <c r="BW419" s="80">
        <v>0</v>
      </c>
      <c r="BX419" s="80">
        <v>0</v>
      </c>
      <c r="BY419" s="80">
        <v>0</v>
      </c>
      <c r="BZ419" s="80">
        <v>0</v>
      </c>
      <c r="CA419" s="80">
        <v>0</v>
      </c>
      <c r="CB419" s="80">
        <v>0</v>
      </c>
      <c r="CC419" s="80">
        <v>0</v>
      </c>
    </row>
    <row r="420" spans="1:81">
      <c r="A420" s="80" t="s">
        <v>2253</v>
      </c>
      <c r="B420" s="80">
        <v>319</v>
      </c>
      <c r="C420" s="80">
        <v>13</v>
      </c>
      <c r="D420" s="80">
        <v>19</v>
      </c>
      <c r="E420" s="80">
        <v>2016</v>
      </c>
      <c r="F420" s="80" t="s">
        <v>92</v>
      </c>
      <c r="G420" s="80" t="s">
        <v>2240</v>
      </c>
      <c r="H420" s="80" t="s">
        <v>2241</v>
      </c>
      <c r="I420" s="177"/>
      <c r="J420" s="81">
        <v>0</v>
      </c>
      <c r="K420" s="81">
        <v>0.179032407567039</v>
      </c>
      <c r="L420" s="81">
        <v>5.5874832105469094</v>
      </c>
      <c r="M420" s="81">
        <v>1.9600270156434658</v>
      </c>
      <c r="N420" s="81">
        <v>1.9807049153388527</v>
      </c>
      <c r="O420" s="81">
        <v>1.666285867095725</v>
      </c>
      <c r="P420" s="81">
        <v>4.3485561309843428</v>
      </c>
      <c r="Q420" s="81">
        <v>0.12960977110714667</v>
      </c>
      <c r="R420" s="81">
        <v>0</v>
      </c>
      <c r="S420" s="81">
        <v>0.3667046400187311</v>
      </c>
      <c r="T420" s="82"/>
      <c r="U420" s="81">
        <v>0</v>
      </c>
      <c r="V420" s="81">
        <v>86</v>
      </c>
      <c r="W420" s="81">
        <v>112</v>
      </c>
      <c r="X420" s="81">
        <v>469</v>
      </c>
      <c r="Y420" s="81">
        <v>738</v>
      </c>
      <c r="Z420" s="81">
        <v>980</v>
      </c>
      <c r="AA420" s="81">
        <v>895</v>
      </c>
      <c r="AB420" s="81">
        <v>1835</v>
      </c>
      <c r="AC420" s="81">
        <v>0</v>
      </c>
      <c r="AD420" s="81">
        <v>0.3667046400187311</v>
      </c>
      <c r="AE420" s="82"/>
      <c r="AF420" s="81">
        <v>0</v>
      </c>
      <c r="AG420" s="81">
        <v>136227.49990280709</v>
      </c>
      <c r="AH420" s="81">
        <v>636696.63519537146</v>
      </c>
      <c r="AI420" s="81">
        <v>2910184.5903974338</v>
      </c>
      <c r="AJ420" s="81">
        <v>3067690.732726045</v>
      </c>
      <c r="AK420" s="81">
        <v>0</v>
      </c>
      <c r="AL420" s="81">
        <v>0</v>
      </c>
      <c r="AM420" s="81">
        <v>251674.4270133714</v>
      </c>
      <c r="AN420" s="81">
        <v>0</v>
      </c>
      <c r="AO420" s="81">
        <v>0</v>
      </c>
      <c r="AP420" s="82"/>
      <c r="AQ420" s="81">
        <v>18</v>
      </c>
      <c r="AR420" s="81">
        <v>3</v>
      </c>
      <c r="AS420" s="81">
        <v>0</v>
      </c>
      <c r="AT420" s="81">
        <v>0</v>
      </c>
      <c r="AU420" s="81">
        <v>0</v>
      </c>
      <c r="AV420" s="81">
        <v>0</v>
      </c>
      <c r="AW420" s="81" t="s">
        <v>564</v>
      </c>
      <c r="AX420" s="82"/>
      <c r="AY420" s="81">
        <v>82.009999999999991</v>
      </c>
      <c r="AZ420" s="81">
        <v>62</v>
      </c>
      <c r="BA420" s="81">
        <v>0</v>
      </c>
      <c r="BB420" s="81">
        <v>0</v>
      </c>
      <c r="BC420" s="81">
        <v>0</v>
      </c>
      <c r="BD420" s="81">
        <v>0</v>
      </c>
      <c r="BE420" s="81" t="s">
        <v>564</v>
      </c>
      <c r="BF420" s="82"/>
      <c r="BG420" s="81">
        <v>0</v>
      </c>
      <c r="BH420" s="81">
        <v>0</v>
      </c>
      <c r="BI420" s="81">
        <v>0</v>
      </c>
      <c r="BJ420" s="81">
        <v>0</v>
      </c>
      <c r="BK420" s="81">
        <v>0</v>
      </c>
      <c r="BL420" s="81">
        <v>0</v>
      </c>
      <c r="BM420" s="82"/>
      <c r="BN420" s="81">
        <v>0</v>
      </c>
      <c r="BO420" s="81">
        <v>0</v>
      </c>
      <c r="BP420" s="81">
        <v>0</v>
      </c>
      <c r="BQ420" s="81">
        <v>0</v>
      </c>
      <c r="BR420" s="81">
        <v>0</v>
      </c>
      <c r="BS420" s="81">
        <v>0</v>
      </c>
      <c r="BT420"/>
      <c r="BU420" s="80">
        <v>0</v>
      </c>
      <c r="BV420" s="80">
        <v>0</v>
      </c>
      <c r="BW420" s="80">
        <v>0</v>
      </c>
      <c r="BX420" s="80">
        <v>0</v>
      </c>
      <c r="BY420" s="80">
        <v>0</v>
      </c>
      <c r="BZ420" s="80">
        <v>0</v>
      </c>
      <c r="CA420" s="80">
        <v>0</v>
      </c>
      <c r="CB420" s="80">
        <v>0</v>
      </c>
      <c r="CC420" s="80">
        <v>0</v>
      </c>
    </row>
    <row r="421" spans="1:81">
      <c r="A421" s="80" t="s">
        <v>2254</v>
      </c>
      <c r="B421" s="80">
        <v>320</v>
      </c>
      <c r="C421" s="80">
        <v>14</v>
      </c>
      <c r="D421" s="80">
        <v>19</v>
      </c>
      <c r="E421" s="80">
        <v>2017</v>
      </c>
      <c r="F421" s="80" t="s">
        <v>71</v>
      </c>
      <c r="G421" s="80" t="s">
        <v>2240</v>
      </c>
      <c r="H421" s="80" t="s">
        <v>2241</v>
      </c>
      <c r="I421" s="177"/>
      <c r="J421" s="81">
        <v>0</v>
      </c>
      <c r="K421" s="81">
        <v>0.17739332126449134</v>
      </c>
      <c r="L421" s="81">
        <v>4.80640542369526</v>
      </c>
      <c r="M421" s="81">
        <v>1.6626598903375589</v>
      </c>
      <c r="N421" s="81">
        <v>2.035797516934001</v>
      </c>
      <c r="O421" s="81">
        <v>1.6524764280124029</v>
      </c>
      <c r="P421" s="81">
        <v>4.3306654680390251</v>
      </c>
      <c r="Q421" s="81">
        <v>0.12061896355638417</v>
      </c>
      <c r="R421" s="81">
        <v>0</v>
      </c>
      <c r="S421" s="81">
        <v>0.51380090697523217</v>
      </c>
      <c r="T421" s="82"/>
      <c r="U421" s="81">
        <v>0</v>
      </c>
      <c r="V421" s="81">
        <v>86</v>
      </c>
      <c r="W421" s="81">
        <v>112</v>
      </c>
      <c r="X421" s="81">
        <v>469</v>
      </c>
      <c r="Y421" s="81">
        <v>732</v>
      </c>
      <c r="Z421" s="81">
        <v>988</v>
      </c>
      <c r="AA421" s="81">
        <v>897</v>
      </c>
      <c r="AB421" s="81">
        <v>1766</v>
      </c>
      <c r="AC421" s="81">
        <v>0</v>
      </c>
      <c r="AD421" s="81">
        <v>0.51380090697523217</v>
      </c>
      <c r="AE421" s="82"/>
      <c r="AF421" s="81">
        <v>0</v>
      </c>
      <c r="AG421" s="81">
        <v>138122.3549942926</v>
      </c>
      <c r="AH421" s="81">
        <v>703911.40576869168</v>
      </c>
      <c r="AI421" s="81">
        <v>2672578.6195412618</v>
      </c>
      <c r="AJ421" s="81">
        <v>3405195.7227376201</v>
      </c>
      <c r="AK421" s="81">
        <v>0</v>
      </c>
      <c r="AL421" s="81">
        <v>0</v>
      </c>
      <c r="AM421" s="81">
        <v>242589.91392180781</v>
      </c>
      <c r="AN421" s="81">
        <v>0</v>
      </c>
      <c r="AO421" s="81">
        <v>0</v>
      </c>
      <c r="AP421" s="82"/>
      <c r="AQ421" s="81">
        <v>20</v>
      </c>
      <c r="AR421" s="81">
        <v>3</v>
      </c>
      <c r="AS421" s="81">
        <v>0</v>
      </c>
      <c r="AT421" s="81">
        <v>1</v>
      </c>
      <c r="AU421" s="81">
        <v>0</v>
      </c>
      <c r="AV421" s="81">
        <v>0</v>
      </c>
      <c r="AW421" s="81" t="s">
        <v>564</v>
      </c>
      <c r="AX421" s="82"/>
      <c r="AY421" s="81">
        <v>87.710000000000008</v>
      </c>
      <c r="AZ421" s="81">
        <v>62</v>
      </c>
      <c r="BA421" s="81">
        <v>0</v>
      </c>
      <c r="BB421" s="81">
        <v>19.5</v>
      </c>
      <c r="BC421" s="81">
        <v>0</v>
      </c>
      <c r="BD421" s="81">
        <v>0</v>
      </c>
      <c r="BE421" s="81" t="s">
        <v>564</v>
      </c>
      <c r="BF421" s="82"/>
      <c r="BG421" s="81">
        <v>0</v>
      </c>
      <c r="BH421" s="81">
        <v>0</v>
      </c>
      <c r="BI421" s="81">
        <v>0</v>
      </c>
      <c r="BJ421" s="81">
        <v>0</v>
      </c>
      <c r="BK421" s="81">
        <v>0</v>
      </c>
      <c r="BL421" s="81">
        <v>0</v>
      </c>
      <c r="BM421" s="82"/>
      <c r="BN421" s="81">
        <v>0</v>
      </c>
      <c r="BO421" s="81">
        <v>0</v>
      </c>
      <c r="BP421" s="81">
        <v>0</v>
      </c>
      <c r="BQ421" s="81">
        <v>0</v>
      </c>
      <c r="BR421" s="81">
        <v>0</v>
      </c>
      <c r="BS421" s="81">
        <v>0</v>
      </c>
      <c r="BT421"/>
      <c r="BU421" s="80">
        <v>0</v>
      </c>
      <c r="BV421" s="80">
        <v>0</v>
      </c>
      <c r="BW421" s="80">
        <v>0</v>
      </c>
      <c r="BX421" s="80">
        <v>0</v>
      </c>
      <c r="BY421" s="80">
        <v>0</v>
      </c>
      <c r="BZ421" s="80">
        <v>0</v>
      </c>
      <c r="CA421" s="80">
        <v>0</v>
      </c>
      <c r="CB421" s="80">
        <v>0</v>
      </c>
      <c r="CC421" s="80">
        <v>0</v>
      </c>
    </row>
    <row r="422" spans="1:81">
      <c r="A422" s="80" t="s">
        <v>2255</v>
      </c>
      <c r="B422" s="80">
        <v>321</v>
      </c>
      <c r="C422" s="80">
        <v>15</v>
      </c>
      <c r="D422" s="80">
        <v>19</v>
      </c>
      <c r="E422" s="80">
        <v>2018</v>
      </c>
      <c r="F422" s="80" t="s">
        <v>93</v>
      </c>
      <c r="G422" s="80" t="s">
        <v>2240</v>
      </c>
      <c r="H422" s="80" t="s">
        <v>2241</v>
      </c>
      <c r="I422" s="177"/>
      <c r="J422" s="81">
        <v>0</v>
      </c>
      <c r="K422" s="81">
        <v>0.15288833809964378</v>
      </c>
      <c r="L422" s="81">
        <v>4.2769844543224771</v>
      </c>
      <c r="M422" s="81">
        <v>1.6041400899813936</v>
      </c>
      <c r="N422" s="81">
        <v>1.3193779600424043</v>
      </c>
      <c r="O422" s="81">
        <v>1.5984542735879599</v>
      </c>
      <c r="P422" s="81">
        <v>4.3353558477408685</v>
      </c>
      <c r="Q422" s="81">
        <v>0.10812553716364996</v>
      </c>
      <c r="R422" s="81">
        <v>0</v>
      </c>
      <c r="S422" s="81">
        <v>0.46999344832683471</v>
      </c>
      <c r="T422" s="82"/>
      <c r="U422" s="81">
        <v>0</v>
      </c>
      <c r="V422" s="81">
        <v>86</v>
      </c>
      <c r="W422" s="81">
        <v>112</v>
      </c>
      <c r="X422" s="81">
        <v>469</v>
      </c>
      <c r="Y422" s="81">
        <v>709</v>
      </c>
      <c r="Z422" s="81">
        <v>974</v>
      </c>
      <c r="AA422" s="81">
        <v>907</v>
      </c>
      <c r="AB422" s="81">
        <v>1706</v>
      </c>
      <c r="AC422" s="81">
        <v>0</v>
      </c>
      <c r="AD422" s="81">
        <v>0.46999344832683471</v>
      </c>
      <c r="AE422" s="82"/>
      <c r="AF422" s="81">
        <v>0</v>
      </c>
      <c r="AG422" s="81">
        <v>121697.4995828033</v>
      </c>
      <c r="AH422" s="81">
        <v>652410.25845939829</v>
      </c>
      <c r="AI422" s="81">
        <v>2730642.0073059029</v>
      </c>
      <c r="AJ422" s="81">
        <v>2784005.0190842538</v>
      </c>
      <c r="AK422" s="81">
        <v>0</v>
      </c>
      <c r="AL422" s="81">
        <v>0</v>
      </c>
      <c r="AM422" s="81">
        <v>234832.79487407289</v>
      </c>
      <c r="AN422" s="81">
        <v>0</v>
      </c>
      <c r="AO422" s="81">
        <v>0</v>
      </c>
      <c r="AP422" s="82"/>
      <c r="AQ422" s="81">
        <v>23</v>
      </c>
      <c r="AR422" s="81">
        <v>3</v>
      </c>
      <c r="AS422" s="81">
        <v>0</v>
      </c>
      <c r="AT422" s="81">
        <v>1</v>
      </c>
      <c r="AU422" s="81">
        <v>0</v>
      </c>
      <c r="AV422" s="81">
        <v>0</v>
      </c>
      <c r="AW422" s="81" t="s">
        <v>564</v>
      </c>
      <c r="AX422" s="82"/>
      <c r="AY422" s="81">
        <v>103.71</v>
      </c>
      <c r="AZ422" s="81">
        <v>62</v>
      </c>
      <c r="BA422" s="81">
        <v>0</v>
      </c>
      <c r="BB422" s="81">
        <v>20</v>
      </c>
      <c r="BC422" s="81">
        <v>0</v>
      </c>
      <c r="BD422" s="81">
        <v>0</v>
      </c>
      <c r="BE422" s="81" t="s">
        <v>564</v>
      </c>
      <c r="BF422" s="82"/>
      <c r="BG422" s="81">
        <v>0</v>
      </c>
      <c r="BH422" s="81">
        <v>0</v>
      </c>
      <c r="BI422" s="81">
        <v>0</v>
      </c>
      <c r="BJ422" s="81">
        <v>0</v>
      </c>
      <c r="BK422" s="81">
        <v>0</v>
      </c>
      <c r="BL422" s="81">
        <v>0</v>
      </c>
      <c r="BM422" s="82"/>
      <c r="BN422" s="81">
        <v>0</v>
      </c>
      <c r="BO422" s="81">
        <v>0</v>
      </c>
      <c r="BP422" s="81">
        <v>0</v>
      </c>
      <c r="BQ422" s="81">
        <v>0</v>
      </c>
      <c r="BR422" s="81">
        <v>0</v>
      </c>
      <c r="BS422" s="81">
        <v>0</v>
      </c>
      <c r="BT422"/>
      <c r="BU422" s="80">
        <v>0</v>
      </c>
      <c r="BV422" s="80">
        <v>0</v>
      </c>
      <c r="BW422" s="80">
        <v>0</v>
      </c>
      <c r="BX422" s="80">
        <v>0</v>
      </c>
      <c r="BY422" s="80">
        <v>0</v>
      </c>
      <c r="BZ422" s="80">
        <v>0</v>
      </c>
      <c r="CA422" s="80">
        <v>0</v>
      </c>
      <c r="CB422" s="80">
        <v>0</v>
      </c>
      <c r="CC422" s="80">
        <v>0</v>
      </c>
    </row>
    <row r="423" spans="1:81">
      <c r="A423" s="80" t="s">
        <v>2256</v>
      </c>
      <c r="B423" s="80">
        <v>322</v>
      </c>
      <c r="C423" s="80">
        <v>16</v>
      </c>
      <c r="D423" s="80">
        <v>19</v>
      </c>
      <c r="E423" s="80">
        <v>2019</v>
      </c>
      <c r="F423" s="80" t="s">
        <v>73</v>
      </c>
      <c r="G423" s="80" t="s">
        <v>2240</v>
      </c>
      <c r="H423" s="80" t="s">
        <v>2241</v>
      </c>
      <c r="I423" s="177"/>
      <c r="J423" s="81">
        <v>1.2931737674833113</v>
      </c>
      <c r="K423" s="81">
        <v>0.14382100923841964</v>
      </c>
      <c r="L423" s="81">
        <v>4.3444866582302772</v>
      </c>
      <c r="M423" s="81">
        <v>1.7964631807203222</v>
      </c>
      <c r="N423" s="81">
        <v>1.3606616528817848</v>
      </c>
      <c r="O423" s="81">
        <v>1.5349757509971056</v>
      </c>
      <c r="P423" s="81">
        <v>4.180227019565983</v>
      </c>
      <c r="Q423" s="81">
        <v>0.10175779457938543</v>
      </c>
      <c r="R423" s="81">
        <v>0</v>
      </c>
      <c r="S423" s="81">
        <v>0.40899866673773649</v>
      </c>
      <c r="T423" s="82"/>
      <c r="U423" s="81">
        <v>84057</v>
      </c>
      <c r="V423" s="81">
        <v>86</v>
      </c>
      <c r="W423" s="81">
        <v>112</v>
      </c>
      <c r="X423" s="81">
        <v>469</v>
      </c>
      <c r="Y423" s="81">
        <v>708</v>
      </c>
      <c r="Z423" s="81">
        <v>961</v>
      </c>
      <c r="AA423" s="81">
        <v>868</v>
      </c>
      <c r="AB423" s="81">
        <v>1649</v>
      </c>
      <c r="AC423" s="81">
        <v>0</v>
      </c>
      <c r="AD423" s="81">
        <v>0.40899866673773649</v>
      </c>
      <c r="AE423" s="82"/>
      <c r="AF423" s="81">
        <v>1115808.1096245479</v>
      </c>
      <c r="AG423" s="81">
        <v>117864.5257957157</v>
      </c>
      <c r="AH423" s="81">
        <v>710265.55461825198</v>
      </c>
      <c r="AI423" s="81">
        <v>2698509.7287414889</v>
      </c>
      <c r="AJ423" s="81">
        <v>2770792.359348678</v>
      </c>
      <c r="AK423" s="81">
        <v>0</v>
      </c>
      <c r="AL423" s="81">
        <v>0</v>
      </c>
      <c r="AM423" s="81">
        <v>224581.38633464626</v>
      </c>
      <c r="AN423" s="81">
        <v>0</v>
      </c>
      <c r="AO423" s="81">
        <v>0</v>
      </c>
      <c r="AP423" s="82"/>
      <c r="AQ423" s="81">
        <v>24</v>
      </c>
      <c r="AR423" s="81">
        <v>5</v>
      </c>
      <c r="AS423" s="81">
        <v>0</v>
      </c>
      <c r="AT423" s="81">
        <v>1</v>
      </c>
      <c r="AU423" s="81">
        <v>0</v>
      </c>
      <c r="AV423" s="81">
        <v>0</v>
      </c>
      <c r="AW423" s="81" t="s">
        <v>564</v>
      </c>
      <c r="AX423" s="82"/>
      <c r="AY423" s="81">
        <v>106.71</v>
      </c>
      <c r="AZ423" s="81">
        <v>161</v>
      </c>
      <c r="BA423" s="81">
        <v>0</v>
      </c>
      <c r="BB423" s="81">
        <v>19.5</v>
      </c>
      <c r="BC423" s="81">
        <v>0</v>
      </c>
      <c r="BD423" s="81">
        <v>0</v>
      </c>
      <c r="BE423" s="81" t="s">
        <v>564</v>
      </c>
      <c r="BF423" s="82"/>
      <c r="BG423" s="81">
        <v>0</v>
      </c>
      <c r="BH423" s="81">
        <v>0</v>
      </c>
      <c r="BI423" s="81">
        <v>0</v>
      </c>
      <c r="BJ423" s="81">
        <v>0</v>
      </c>
      <c r="BK423" s="81">
        <v>0</v>
      </c>
      <c r="BL423" s="81">
        <v>0</v>
      </c>
      <c r="BM423" s="82"/>
      <c r="BN423" s="81">
        <v>0</v>
      </c>
      <c r="BO423" s="81">
        <v>0</v>
      </c>
      <c r="BP423" s="81">
        <v>0</v>
      </c>
      <c r="BQ423" s="81">
        <v>0</v>
      </c>
      <c r="BR423" s="81">
        <v>0</v>
      </c>
      <c r="BS423" s="81">
        <v>0</v>
      </c>
      <c r="BT423"/>
      <c r="BU423" s="80">
        <v>0</v>
      </c>
      <c r="BV423" s="80">
        <v>0</v>
      </c>
      <c r="BW423" s="80">
        <v>0</v>
      </c>
      <c r="BX423" s="80">
        <v>0</v>
      </c>
      <c r="BY423" s="80">
        <v>0</v>
      </c>
      <c r="BZ423" s="80">
        <v>0</v>
      </c>
      <c r="CA423" s="80">
        <v>0</v>
      </c>
      <c r="CB423" s="80">
        <v>0</v>
      </c>
      <c r="CC423" s="80">
        <v>0</v>
      </c>
    </row>
    <row r="424" spans="1:81">
      <c r="A424" s="80" t="s">
        <v>2257</v>
      </c>
      <c r="B424" s="80">
        <v>323</v>
      </c>
      <c r="C424" s="80">
        <v>17</v>
      </c>
      <c r="D424" s="80">
        <v>19</v>
      </c>
      <c r="E424" s="80">
        <v>2020</v>
      </c>
      <c r="F424" s="80" t="s">
        <v>218</v>
      </c>
      <c r="G424" s="80" t="s">
        <v>2240</v>
      </c>
      <c r="H424" s="80" t="s">
        <v>2241</v>
      </c>
      <c r="I424" s="177"/>
      <c r="J424" s="81">
        <v>1.208616409969187</v>
      </c>
      <c r="K424" s="81">
        <v>0.14754150960582388</v>
      </c>
      <c r="L424" s="81">
        <v>5.0455640588271846</v>
      </c>
      <c r="M424" s="81">
        <v>1.4375541258138909</v>
      </c>
      <c r="N424" s="81">
        <v>1.4953851894378745</v>
      </c>
      <c r="O424" s="81">
        <v>1.319666149417037</v>
      </c>
      <c r="P424" s="81">
        <v>4.0159229406953534</v>
      </c>
      <c r="Q424" s="81">
        <v>9.3515589288786102E-2</v>
      </c>
      <c r="R424" s="81">
        <v>0</v>
      </c>
      <c r="S424" s="81">
        <v>0.36871403030501332</v>
      </c>
      <c r="T424" s="82"/>
      <c r="U424" s="81">
        <v>85281</v>
      </c>
      <c r="V424" s="81">
        <v>77</v>
      </c>
      <c r="W424" s="81">
        <v>122</v>
      </c>
      <c r="X424" s="81">
        <v>394</v>
      </c>
      <c r="Y424" s="81">
        <v>699</v>
      </c>
      <c r="Z424" s="81">
        <v>943</v>
      </c>
      <c r="AA424" s="81">
        <v>906</v>
      </c>
      <c r="AB424" s="81">
        <v>1586</v>
      </c>
      <c r="AC424" s="81">
        <v>0</v>
      </c>
      <c r="AD424" s="81">
        <v>0.36871403030501332</v>
      </c>
      <c r="AE424" s="82"/>
      <c r="AF424" s="81">
        <v>1043194.833730917</v>
      </c>
      <c r="AG424" s="81">
        <v>110018.06886874502</v>
      </c>
      <c r="AH424" s="81">
        <v>846315.31553957425</v>
      </c>
      <c r="AI424" s="81">
        <v>2115832.8018873911</v>
      </c>
      <c r="AJ424" s="81">
        <v>3074872.5400189245</v>
      </c>
      <c r="AK424" s="81"/>
      <c r="AL424" s="81"/>
      <c r="AM424" s="81">
        <v>206990.6208275184</v>
      </c>
      <c r="AN424" s="81"/>
      <c r="AO424" s="81"/>
      <c r="AP424" s="82"/>
      <c r="AQ424" s="81">
        <v>24</v>
      </c>
      <c r="AR424" s="81">
        <v>5</v>
      </c>
      <c r="AS424" s="81">
        <v>0</v>
      </c>
      <c r="AT424" s="81">
        <v>1</v>
      </c>
      <c r="AU424" s="81">
        <v>0</v>
      </c>
      <c r="AV424" s="81">
        <v>0</v>
      </c>
      <c r="AW424" s="81">
        <v>0</v>
      </c>
      <c r="AX424" s="82"/>
      <c r="AY424" s="81">
        <v>106.71</v>
      </c>
      <c r="AZ424" s="81">
        <v>161</v>
      </c>
      <c r="BA424" s="81">
        <v>0</v>
      </c>
      <c r="BB424" s="81">
        <v>19.5</v>
      </c>
      <c r="BC424" s="81">
        <v>0</v>
      </c>
      <c r="BD424" s="81">
        <v>0</v>
      </c>
      <c r="BE424" s="81">
        <v>0</v>
      </c>
      <c r="BF424" s="82"/>
      <c r="BG424" s="81">
        <v>0</v>
      </c>
      <c r="BH424" s="81">
        <v>0</v>
      </c>
      <c r="BI424" s="81">
        <v>0</v>
      </c>
      <c r="BJ424" s="81">
        <v>0</v>
      </c>
      <c r="BK424" s="81">
        <v>0</v>
      </c>
      <c r="BL424" s="81">
        <v>0</v>
      </c>
      <c r="BM424" s="82"/>
      <c r="BN424" s="81">
        <v>0</v>
      </c>
      <c r="BO424" s="81">
        <v>0</v>
      </c>
      <c r="BP424" s="81">
        <v>0</v>
      </c>
      <c r="BQ424" s="81">
        <v>0</v>
      </c>
      <c r="BR424" s="81">
        <v>0</v>
      </c>
      <c r="BS424" s="81">
        <v>0</v>
      </c>
      <c r="BT424"/>
      <c r="BU424" s="80">
        <v>0</v>
      </c>
      <c r="BV424" s="80">
        <v>0</v>
      </c>
      <c r="BW424" s="80">
        <v>0</v>
      </c>
      <c r="BX424" s="80">
        <v>0</v>
      </c>
      <c r="BY424" s="80">
        <v>0</v>
      </c>
      <c r="BZ424" s="80">
        <v>0</v>
      </c>
      <c r="CA424" s="80">
        <v>0</v>
      </c>
      <c r="CB424" s="80">
        <v>0</v>
      </c>
      <c r="CC424" s="80">
        <v>0</v>
      </c>
    </row>
    <row r="425" spans="1:81">
      <c r="A425" s="80" t="s">
        <v>2258</v>
      </c>
      <c r="B425" s="80">
        <v>323</v>
      </c>
      <c r="C425" s="80">
        <v>18</v>
      </c>
      <c r="D425" s="80">
        <v>19</v>
      </c>
      <c r="E425" s="80">
        <v>2021</v>
      </c>
      <c r="F425" s="80" t="s">
        <v>75</v>
      </c>
      <c r="G425" s="174" t="s">
        <v>2240</v>
      </c>
      <c r="H425" s="80" t="s">
        <v>2241</v>
      </c>
      <c r="I425" s="177"/>
      <c r="J425" s="81">
        <v>1.4020672506432719</v>
      </c>
      <c r="K425" s="81">
        <v>0.14809570924311477</v>
      </c>
      <c r="L425" s="81">
        <v>4.6430518541975658</v>
      </c>
      <c r="M425" s="81">
        <v>1.3006742540146468</v>
      </c>
      <c r="N425" s="81">
        <v>1.1719882109267445</v>
      </c>
      <c r="O425" s="81">
        <v>1.2884162983279566</v>
      </c>
      <c r="P425" s="81">
        <v>4.131670347808579</v>
      </c>
      <c r="Q425" s="81">
        <v>9.2012338007440922E-2</v>
      </c>
      <c r="R425" s="81">
        <v>0</v>
      </c>
      <c r="S425" s="81">
        <v>0.39699638686566102</v>
      </c>
      <c r="T425" s="82"/>
      <c r="U425" s="81">
        <v>112219</v>
      </c>
      <c r="V425" s="81">
        <v>77</v>
      </c>
      <c r="W425" s="81">
        <v>122</v>
      </c>
      <c r="X425" s="81">
        <v>394</v>
      </c>
      <c r="Y425" s="81">
        <v>689</v>
      </c>
      <c r="Z425" s="81">
        <v>948</v>
      </c>
      <c r="AA425" s="81">
        <v>909</v>
      </c>
      <c r="AB425" s="81">
        <v>1542</v>
      </c>
      <c r="AC425" s="81">
        <v>0</v>
      </c>
      <c r="AD425" s="81">
        <v>0.39699638686566102</v>
      </c>
      <c r="AE425" s="82"/>
      <c r="AF425" s="81">
        <v>1253780.906190122</v>
      </c>
      <c r="AG425" s="81">
        <v>117250.09929001002</v>
      </c>
      <c r="AH425" s="81">
        <v>773690.29673607729</v>
      </c>
      <c r="AI425" s="81">
        <v>2318830.7670114185</v>
      </c>
      <c r="AJ425" s="81">
        <v>2804198.7961498885</v>
      </c>
      <c r="AK425" s="81">
        <v>0</v>
      </c>
      <c r="AL425" s="81">
        <v>0</v>
      </c>
      <c r="AM425" s="81">
        <v>202408.91499963211</v>
      </c>
      <c r="AN425" s="81">
        <v>0</v>
      </c>
      <c r="AO425" s="81">
        <v>0</v>
      </c>
      <c r="AP425" s="82"/>
      <c r="AQ425" s="81">
        <v>25</v>
      </c>
      <c r="AR425" s="81">
        <v>5</v>
      </c>
      <c r="AS425" s="81">
        <v>0</v>
      </c>
      <c r="AT425" s="81">
        <v>1</v>
      </c>
      <c r="AU425" s="81">
        <v>0</v>
      </c>
      <c r="AV425" s="81">
        <v>0</v>
      </c>
      <c r="AW425" s="81"/>
      <c r="AX425" s="82"/>
      <c r="AY425" s="81">
        <v>112.21</v>
      </c>
      <c r="AZ425" s="81">
        <v>161</v>
      </c>
      <c r="BA425" s="81">
        <v>0</v>
      </c>
      <c r="BB425" s="81">
        <v>19.5</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2259</v>
      </c>
      <c r="B426" s="80">
        <v>323</v>
      </c>
      <c r="C426" s="80">
        <v>19</v>
      </c>
      <c r="D426" s="80">
        <v>19</v>
      </c>
      <c r="E426" s="80">
        <v>2022</v>
      </c>
      <c r="F426" s="80" t="s">
        <v>568</v>
      </c>
      <c r="G426" s="174" t="s">
        <v>2240</v>
      </c>
      <c r="H426" s="80" t="s">
        <v>2241</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26</v>
      </c>
      <c r="AR426" s="81">
        <v>5</v>
      </c>
      <c r="AS426" s="81">
        <v>0</v>
      </c>
      <c r="AT426" s="81">
        <v>1</v>
      </c>
      <c r="AU426" s="81">
        <v>0</v>
      </c>
      <c r="AV426" s="81">
        <v>0</v>
      </c>
      <c r="AW426" s="81"/>
      <c r="AX426" s="82"/>
      <c r="AY426" s="81">
        <v>118.11000000000001</v>
      </c>
      <c r="AZ426" s="81">
        <v>161</v>
      </c>
      <c r="BA426" s="81">
        <v>0</v>
      </c>
      <c r="BB426" s="81">
        <v>19.5</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2260</v>
      </c>
      <c r="B427" s="80">
        <v>341</v>
      </c>
      <c r="C427" s="80">
        <v>1</v>
      </c>
      <c r="D427" s="80">
        <v>21</v>
      </c>
      <c r="E427" s="80">
        <v>1990</v>
      </c>
      <c r="F427" s="80" t="s">
        <v>562</v>
      </c>
      <c r="G427" s="80" t="s">
        <v>1713</v>
      </c>
      <c r="H427" s="80" t="s">
        <v>1714</v>
      </c>
      <c r="I427" s="177"/>
      <c r="J427" s="81">
        <v>0</v>
      </c>
      <c r="K427" s="81">
        <v>1.3390165915976673</v>
      </c>
      <c r="L427" s="81">
        <v>0.59846877810594301</v>
      </c>
      <c r="M427" s="81">
        <v>2.2724170007382565</v>
      </c>
      <c r="N427" s="81">
        <v>4.3613161985738556</v>
      </c>
      <c r="O427" s="81">
        <v>1.9522907133873857</v>
      </c>
      <c r="P427" s="81">
        <v>1.3673180880214393</v>
      </c>
      <c r="Q427" s="81">
        <v>0.14633602674353993</v>
      </c>
      <c r="R427" s="81">
        <v>0</v>
      </c>
      <c r="S427" s="81">
        <v>0.11916321309252688</v>
      </c>
      <c r="T427" s="82"/>
      <c r="U427" s="81">
        <v>0</v>
      </c>
      <c r="V427" s="81">
        <v>245</v>
      </c>
      <c r="W427" s="81">
        <v>7</v>
      </c>
      <c r="X427" s="81">
        <v>762</v>
      </c>
      <c r="Y427" s="81">
        <v>933</v>
      </c>
      <c r="Z427" s="81">
        <v>803</v>
      </c>
      <c r="AA427" s="81">
        <v>332</v>
      </c>
      <c r="AB427" s="81">
        <v>2376</v>
      </c>
      <c r="AC427" s="81">
        <v>0</v>
      </c>
      <c r="AD427" s="81">
        <v>0.11916321309252688</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2261</v>
      </c>
      <c r="B428" s="80">
        <v>342</v>
      </c>
      <c r="C428" s="80">
        <v>2</v>
      </c>
      <c r="D428" s="80">
        <v>21</v>
      </c>
      <c r="E428" s="80">
        <v>2005</v>
      </c>
      <c r="F428" s="80" t="s">
        <v>565</v>
      </c>
      <c r="G428" s="80" t="s">
        <v>1713</v>
      </c>
      <c r="H428" s="80" t="s">
        <v>1714</v>
      </c>
      <c r="I428" s="177"/>
      <c r="J428" s="81">
        <v>0</v>
      </c>
      <c r="K428" s="81">
        <v>1.7145470621468848</v>
      </c>
      <c r="L428" s="81">
        <v>0.11261406444230189</v>
      </c>
      <c r="M428" s="81">
        <v>5.1294014015777405</v>
      </c>
      <c r="N428" s="81">
        <v>5.0618417397876012</v>
      </c>
      <c r="O428" s="81">
        <v>2.1808277924273205</v>
      </c>
      <c r="P428" s="81">
        <v>1.4080257822495819</v>
      </c>
      <c r="Q428" s="81">
        <v>0.12266061962440333</v>
      </c>
      <c r="R428" s="81">
        <v>0</v>
      </c>
      <c r="S428" s="81">
        <v>0.3713743227525953</v>
      </c>
      <c r="T428" s="82"/>
      <c r="U428" s="81">
        <v>0</v>
      </c>
      <c r="V428" s="81">
        <v>523</v>
      </c>
      <c r="W428" s="81">
        <v>1</v>
      </c>
      <c r="X428" s="81">
        <v>833</v>
      </c>
      <c r="Y428" s="81">
        <v>1032</v>
      </c>
      <c r="Z428" s="81">
        <v>1038</v>
      </c>
      <c r="AA428" s="81">
        <v>280</v>
      </c>
      <c r="AB428" s="81">
        <v>2082</v>
      </c>
      <c r="AC428" s="81">
        <v>0</v>
      </c>
      <c r="AD428" s="81">
        <v>0.3713743227525953</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2262</v>
      </c>
      <c r="B429" s="80">
        <v>343</v>
      </c>
      <c r="C429" s="80">
        <v>3</v>
      </c>
      <c r="D429" s="80">
        <v>21</v>
      </c>
      <c r="E429" s="80">
        <v>2006</v>
      </c>
      <c r="F429" s="80" t="s">
        <v>566</v>
      </c>
      <c r="G429" s="80" t="s">
        <v>1713</v>
      </c>
      <c r="H429" s="80" t="s">
        <v>1714</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2263</v>
      </c>
      <c r="B430" s="80">
        <v>344</v>
      </c>
      <c r="C430" s="80">
        <v>4</v>
      </c>
      <c r="D430" s="80">
        <v>21</v>
      </c>
      <c r="E430" s="80">
        <v>2007</v>
      </c>
      <c r="F430" s="80" t="s">
        <v>567</v>
      </c>
      <c r="G430" s="80" t="s">
        <v>1713</v>
      </c>
      <c r="H430" s="80" t="s">
        <v>1714</v>
      </c>
      <c r="I430" s="177"/>
      <c r="J430" s="81">
        <v>0</v>
      </c>
      <c r="K430" s="81">
        <v>1.7282010287123246</v>
      </c>
      <c r="L430" s="81">
        <v>0.41034408287540947</v>
      </c>
      <c r="M430" s="81">
        <v>5.5356029416306791</v>
      </c>
      <c r="N430" s="81">
        <v>4.8284157789604034</v>
      </c>
      <c r="O430" s="81">
        <v>2.1241279760649396</v>
      </c>
      <c r="P430" s="81">
        <v>1.4553529019605185</v>
      </c>
      <c r="Q430" s="81">
        <v>0.1259019214559948</v>
      </c>
      <c r="R430" s="81">
        <v>0</v>
      </c>
      <c r="S430" s="81">
        <v>0.34930441572788695</v>
      </c>
      <c r="T430" s="82"/>
      <c r="U430" s="81">
        <v>0</v>
      </c>
      <c r="V430" s="81">
        <v>575</v>
      </c>
      <c r="W430" s="81">
        <v>5</v>
      </c>
      <c r="X430" s="81">
        <v>1126</v>
      </c>
      <c r="Y430" s="81">
        <v>987</v>
      </c>
      <c r="Z430" s="81">
        <v>1051</v>
      </c>
      <c r="AA430" s="81">
        <v>285</v>
      </c>
      <c r="AB430" s="81">
        <v>2024</v>
      </c>
      <c r="AC430" s="81">
        <v>0</v>
      </c>
      <c r="AD430" s="81">
        <v>0.34930441572788695</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2264</v>
      </c>
      <c r="B431" s="80">
        <v>345</v>
      </c>
      <c r="C431" s="80">
        <v>5</v>
      </c>
      <c r="D431" s="80">
        <v>21</v>
      </c>
      <c r="E431" s="80">
        <v>2008</v>
      </c>
      <c r="F431" s="80" t="s">
        <v>84</v>
      </c>
      <c r="G431" s="80" t="s">
        <v>1713</v>
      </c>
      <c r="H431" s="80" t="s">
        <v>1714</v>
      </c>
      <c r="I431" s="177"/>
      <c r="J431" s="81">
        <v>0</v>
      </c>
      <c r="K431" s="81">
        <v>1.516768550166659</v>
      </c>
      <c r="L431" s="81">
        <v>0.35431662838544414</v>
      </c>
      <c r="M431" s="81">
        <v>6.477191484449099</v>
      </c>
      <c r="N431" s="81">
        <v>4.9082796028873998</v>
      </c>
      <c r="O431" s="81">
        <v>2.0345300489244096</v>
      </c>
      <c r="P431" s="81">
        <v>1.4281909029252464</v>
      </c>
      <c r="Q431" s="81">
        <v>0.1213573723401782</v>
      </c>
      <c r="R431" s="81">
        <v>0</v>
      </c>
      <c r="S431" s="81">
        <v>0.31974585392704624</v>
      </c>
      <c r="T431" s="82"/>
      <c r="U431" s="81">
        <v>0</v>
      </c>
      <c r="V431" s="81">
        <v>575</v>
      </c>
      <c r="W431" s="81">
        <v>5</v>
      </c>
      <c r="X431" s="81">
        <v>1126</v>
      </c>
      <c r="Y431" s="81">
        <v>990</v>
      </c>
      <c r="Z431" s="81">
        <v>1042</v>
      </c>
      <c r="AA431" s="81">
        <v>280</v>
      </c>
      <c r="AB431" s="81">
        <v>1983</v>
      </c>
      <c r="AC431" s="81">
        <v>0</v>
      </c>
      <c r="AD431" s="81">
        <v>0.31974585392704624</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2265</v>
      </c>
      <c r="B432" s="80">
        <v>346</v>
      </c>
      <c r="C432" s="80">
        <v>6</v>
      </c>
      <c r="D432" s="80">
        <v>21</v>
      </c>
      <c r="E432" s="80">
        <v>2009</v>
      </c>
      <c r="F432" s="80" t="s">
        <v>85</v>
      </c>
      <c r="G432" s="80" t="s">
        <v>1713</v>
      </c>
      <c r="H432" s="80" t="s">
        <v>1714</v>
      </c>
      <c r="I432" s="177"/>
      <c r="J432" s="81">
        <v>0</v>
      </c>
      <c r="K432" s="81">
        <v>1.3762610476881418</v>
      </c>
      <c r="L432" s="81">
        <v>0.12367899192161658</v>
      </c>
      <c r="M432" s="81">
        <v>4.4501228246780249</v>
      </c>
      <c r="N432" s="81">
        <v>4.1477295677741939</v>
      </c>
      <c r="O432" s="81">
        <v>2.0691384039202929</v>
      </c>
      <c r="P432" s="81">
        <v>1.3563887277974596</v>
      </c>
      <c r="Q432" s="81">
        <v>0.11426450660917888</v>
      </c>
      <c r="R432" s="81">
        <v>0</v>
      </c>
      <c r="S432" s="81">
        <v>0.16388683864021056</v>
      </c>
      <c r="T432" s="82"/>
      <c r="U432" s="81">
        <v>0</v>
      </c>
      <c r="V432" s="81">
        <v>639</v>
      </c>
      <c r="W432" s="81">
        <v>2</v>
      </c>
      <c r="X432" s="81">
        <v>977</v>
      </c>
      <c r="Y432" s="81">
        <v>974</v>
      </c>
      <c r="Z432" s="81">
        <v>1046</v>
      </c>
      <c r="AA432" s="81">
        <v>273</v>
      </c>
      <c r="AB432" s="81">
        <v>1960</v>
      </c>
      <c r="AC432" s="81">
        <v>0</v>
      </c>
      <c r="AD432" s="81">
        <v>0.16388683864021056</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0</v>
      </c>
      <c r="BJ432" s="81">
        <v>15.3</v>
      </c>
      <c r="BK432" s="81">
        <v>0</v>
      </c>
      <c r="BL432" s="81">
        <v>0</v>
      </c>
      <c r="BM432" s="82"/>
      <c r="BN432" s="81">
        <v>0</v>
      </c>
      <c r="BO432" s="81">
        <v>0</v>
      </c>
      <c r="BP432" s="81">
        <v>0</v>
      </c>
      <c r="BQ432" s="81">
        <v>1</v>
      </c>
      <c r="BR432" s="81">
        <v>0</v>
      </c>
      <c r="BS432" s="81">
        <v>0</v>
      </c>
      <c r="BT432"/>
      <c r="BU432" s="80"/>
      <c r="BV432" s="80"/>
      <c r="BW432" s="80"/>
      <c r="BX432" s="80"/>
      <c r="BY432" s="80"/>
      <c r="BZ432" s="80"/>
      <c r="CA432" s="80"/>
      <c r="CB432" s="80"/>
      <c r="CC432" s="80"/>
    </row>
    <row r="433" spans="1:81">
      <c r="A433" s="80" t="s">
        <v>2266</v>
      </c>
      <c r="B433" s="80">
        <v>347</v>
      </c>
      <c r="C433" s="80">
        <v>7</v>
      </c>
      <c r="D433" s="80">
        <v>21</v>
      </c>
      <c r="E433" s="80">
        <v>2010</v>
      </c>
      <c r="F433" s="80" t="s">
        <v>86</v>
      </c>
      <c r="G433" s="80" t="s">
        <v>1713</v>
      </c>
      <c r="H433" s="80" t="s">
        <v>1714</v>
      </c>
      <c r="I433" s="177"/>
      <c r="J433" s="81">
        <v>0</v>
      </c>
      <c r="K433" s="81">
        <v>1.435311213328136</v>
      </c>
      <c r="L433" s="81">
        <v>0.11259763290832532</v>
      </c>
      <c r="M433" s="81">
        <v>3.98348057711127</v>
      </c>
      <c r="N433" s="81">
        <v>3.9987142342863149</v>
      </c>
      <c r="O433" s="81">
        <v>2.0831959354953664</v>
      </c>
      <c r="P433" s="81">
        <v>1.335077513421657</v>
      </c>
      <c r="Q433" s="81">
        <v>0.11626767381234118</v>
      </c>
      <c r="R433" s="81">
        <v>0</v>
      </c>
      <c r="S433" s="81">
        <v>0.42563350177781306</v>
      </c>
      <c r="T433" s="82"/>
      <c r="U433" s="81">
        <v>0</v>
      </c>
      <c r="V433" s="81">
        <v>639</v>
      </c>
      <c r="W433" s="81">
        <v>2</v>
      </c>
      <c r="X433" s="81">
        <v>977</v>
      </c>
      <c r="Y433" s="81">
        <v>955</v>
      </c>
      <c r="Z433" s="81">
        <v>1058</v>
      </c>
      <c r="AA433" s="81">
        <v>262</v>
      </c>
      <c r="AB433" s="81">
        <v>1911</v>
      </c>
      <c r="AC433" s="81">
        <v>0</v>
      </c>
      <c r="AD433" s="81">
        <v>0.42563350177781306</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0</v>
      </c>
      <c r="BJ433" s="81">
        <v>5.3380000000000001</v>
      </c>
      <c r="BK433" s="81">
        <v>0</v>
      </c>
      <c r="BL433" s="81">
        <v>0</v>
      </c>
      <c r="BM433" s="82"/>
      <c r="BN433" s="81">
        <v>0</v>
      </c>
      <c r="BO433" s="81">
        <v>0</v>
      </c>
      <c r="BP433" s="81">
        <v>0</v>
      </c>
      <c r="BQ433" s="81">
        <v>1</v>
      </c>
      <c r="BR433" s="81">
        <v>0</v>
      </c>
      <c r="BS433" s="81">
        <v>0</v>
      </c>
      <c r="BT433"/>
      <c r="BU433" s="80">
        <v>5.3380000000000001</v>
      </c>
      <c r="BV433" s="80">
        <v>0</v>
      </c>
      <c r="BW433" s="80">
        <v>0</v>
      </c>
      <c r="BX433" s="80">
        <v>0</v>
      </c>
      <c r="BY433" s="80">
        <v>0</v>
      </c>
      <c r="BZ433" s="80">
        <v>0</v>
      </c>
      <c r="CA433" s="80">
        <v>0</v>
      </c>
      <c r="CB433" s="80">
        <v>0</v>
      </c>
      <c r="CC433" s="80">
        <v>0</v>
      </c>
    </row>
    <row r="434" spans="1:81">
      <c r="A434" s="80" t="s">
        <v>2267</v>
      </c>
      <c r="B434" s="80">
        <v>348</v>
      </c>
      <c r="C434" s="80">
        <v>8</v>
      </c>
      <c r="D434" s="80">
        <v>21</v>
      </c>
      <c r="E434" s="80">
        <v>2011</v>
      </c>
      <c r="F434" s="80" t="s">
        <v>87</v>
      </c>
      <c r="G434" s="80" t="s">
        <v>1713</v>
      </c>
      <c r="H434" s="80" t="s">
        <v>1714</v>
      </c>
      <c r="I434" s="177"/>
      <c r="J434" s="81">
        <v>0.18834452533699644</v>
      </c>
      <c r="K434" s="81">
        <v>2.0111379871910788</v>
      </c>
      <c r="L434" s="81">
        <v>0.10506179591209858</v>
      </c>
      <c r="M434" s="81">
        <v>5.0322559024066855</v>
      </c>
      <c r="N434" s="81">
        <v>4.7426079162060537</v>
      </c>
      <c r="O434" s="81">
        <v>2.0466093172777184</v>
      </c>
      <c r="P434" s="81">
        <v>1.3212381480883515</v>
      </c>
      <c r="Q434" s="81">
        <v>0.13214576859696814</v>
      </c>
      <c r="R434" s="81">
        <v>0</v>
      </c>
      <c r="S434" s="81">
        <v>0.31041260648107633</v>
      </c>
      <c r="T434" s="82"/>
      <c r="U434" s="81">
        <v>6919</v>
      </c>
      <c r="V434" s="81">
        <v>639</v>
      </c>
      <c r="W434" s="81">
        <v>2</v>
      </c>
      <c r="X434" s="81">
        <v>977</v>
      </c>
      <c r="Y434" s="81">
        <v>941</v>
      </c>
      <c r="Z434" s="81">
        <v>1062</v>
      </c>
      <c r="AA434" s="81">
        <v>267</v>
      </c>
      <c r="AB434" s="81">
        <v>1883</v>
      </c>
      <c r="AC434" s="81">
        <v>0</v>
      </c>
      <c r="AD434" s="81">
        <v>0.31041260648107633</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0</v>
      </c>
      <c r="BJ434" s="81">
        <v>9.6969999999999992</v>
      </c>
      <c r="BK434" s="81">
        <v>0</v>
      </c>
      <c r="BL434" s="81">
        <v>0</v>
      </c>
      <c r="BM434" s="82"/>
      <c r="BN434" s="81">
        <v>0</v>
      </c>
      <c r="BO434" s="81">
        <v>0</v>
      </c>
      <c r="BP434" s="81">
        <v>0</v>
      </c>
      <c r="BQ434" s="81">
        <v>1</v>
      </c>
      <c r="BR434" s="81">
        <v>0</v>
      </c>
      <c r="BS434" s="81">
        <v>0</v>
      </c>
      <c r="BT434"/>
      <c r="BU434" s="80">
        <v>9.6969999999999992</v>
      </c>
      <c r="BV434" s="80">
        <v>0</v>
      </c>
      <c r="BW434" s="80">
        <v>0</v>
      </c>
      <c r="BX434" s="80">
        <v>0</v>
      </c>
      <c r="BY434" s="80">
        <v>0</v>
      </c>
      <c r="BZ434" s="80">
        <v>0</v>
      </c>
      <c r="CA434" s="80">
        <v>0</v>
      </c>
      <c r="CB434" s="80">
        <v>0</v>
      </c>
      <c r="CC434" s="80">
        <v>0</v>
      </c>
    </row>
    <row r="435" spans="1:81">
      <c r="A435" s="80" t="s">
        <v>2268</v>
      </c>
      <c r="B435" s="80">
        <v>349</v>
      </c>
      <c r="C435" s="80">
        <v>9</v>
      </c>
      <c r="D435" s="80">
        <v>21</v>
      </c>
      <c r="E435" s="80">
        <v>2012</v>
      </c>
      <c r="F435" s="80" t="s">
        <v>88</v>
      </c>
      <c r="G435" s="80" t="s">
        <v>1713</v>
      </c>
      <c r="H435" s="80" t="s">
        <v>1714</v>
      </c>
      <c r="I435" s="177"/>
      <c r="J435" s="81">
        <v>0</v>
      </c>
      <c r="K435" s="81">
        <v>2.265624725393959</v>
      </c>
      <c r="L435" s="81">
        <v>0.10600422797940351</v>
      </c>
      <c r="M435" s="81">
        <v>6.2500458416165987</v>
      </c>
      <c r="N435" s="81">
        <v>5.1322906333990321</v>
      </c>
      <c r="O435" s="81">
        <v>2.0305041553656071</v>
      </c>
      <c r="P435" s="81">
        <v>1.3486619468741112</v>
      </c>
      <c r="Q435" s="81">
        <v>0.14021834828694196</v>
      </c>
      <c r="R435" s="81">
        <v>0</v>
      </c>
      <c r="S435" s="81">
        <v>0.28612844104214036</v>
      </c>
      <c r="T435" s="82"/>
      <c r="U435" s="81">
        <v>0</v>
      </c>
      <c r="V435" s="81">
        <v>639</v>
      </c>
      <c r="W435" s="81">
        <v>2</v>
      </c>
      <c r="X435" s="81">
        <v>977</v>
      </c>
      <c r="Y435" s="81">
        <v>927</v>
      </c>
      <c r="Z435" s="81">
        <v>1062</v>
      </c>
      <c r="AA435" s="81">
        <v>271</v>
      </c>
      <c r="AB435" s="81">
        <v>1839</v>
      </c>
      <c r="AC435" s="81">
        <v>0</v>
      </c>
      <c r="AD435" s="81">
        <v>0.28612844104214036</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0</v>
      </c>
      <c r="BJ435" s="81">
        <v>20.885000000000002</v>
      </c>
      <c r="BK435" s="81">
        <v>0</v>
      </c>
      <c r="BL435" s="81">
        <v>0</v>
      </c>
      <c r="BM435" s="82"/>
      <c r="BN435" s="81">
        <v>0</v>
      </c>
      <c r="BO435" s="81">
        <v>0</v>
      </c>
      <c r="BP435" s="81">
        <v>0</v>
      </c>
      <c r="BQ435" s="81">
        <v>1</v>
      </c>
      <c r="BR435" s="81">
        <v>0</v>
      </c>
      <c r="BS435" s="81">
        <v>0</v>
      </c>
      <c r="BT435"/>
      <c r="BU435" s="80">
        <v>20.885000000000002</v>
      </c>
      <c r="BV435" s="80">
        <v>0</v>
      </c>
      <c r="BW435" s="80">
        <v>0</v>
      </c>
      <c r="BX435" s="80">
        <v>0</v>
      </c>
      <c r="BY435" s="80">
        <v>0</v>
      </c>
      <c r="BZ435" s="80">
        <v>0</v>
      </c>
      <c r="CA435" s="80">
        <v>0</v>
      </c>
      <c r="CB435" s="80">
        <v>0</v>
      </c>
      <c r="CC435" s="80">
        <v>0</v>
      </c>
    </row>
    <row r="436" spans="1:81">
      <c r="A436" s="80" t="s">
        <v>2269</v>
      </c>
      <c r="B436" s="80">
        <v>350</v>
      </c>
      <c r="C436" s="80">
        <v>10</v>
      </c>
      <c r="D436" s="80">
        <v>21</v>
      </c>
      <c r="E436" s="80">
        <v>2013</v>
      </c>
      <c r="F436" s="80" t="s">
        <v>89</v>
      </c>
      <c r="G436" s="80" t="s">
        <v>1713</v>
      </c>
      <c r="H436" s="80" t="s">
        <v>1714</v>
      </c>
      <c r="I436" s="177"/>
      <c r="J436" s="81">
        <v>0</v>
      </c>
      <c r="K436" s="81">
        <v>1.8725465635083578</v>
      </c>
      <c r="L436" s="81">
        <v>9.3610091911108348E-2</v>
      </c>
      <c r="M436" s="81">
        <v>5.8126920600566203</v>
      </c>
      <c r="N436" s="81">
        <v>5.0758178703881365</v>
      </c>
      <c r="O436" s="81">
        <v>1.985816248987069</v>
      </c>
      <c r="P436" s="81">
        <v>1.5385720165669989</v>
      </c>
      <c r="Q436" s="81">
        <v>0.14117509352626867</v>
      </c>
      <c r="R436" s="81">
        <v>0</v>
      </c>
      <c r="S436" s="81">
        <v>0.31027606688970377</v>
      </c>
      <c r="T436" s="82"/>
      <c r="U436" s="81">
        <v>0</v>
      </c>
      <c r="V436" s="81">
        <v>639</v>
      </c>
      <c r="W436" s="81">
        <v>2</v>
      </c>
      <c r="X436" s="81">
        <v>977</v>
      </c>
      <c r="Y436" s="81">
        <v>946</v>
      </c>
      <c r="Z436" s="81">
        <v>1085</v>
      </c>
      <c r="AA436" s="81">
        <v>308</v>
      </c>
      <c r="AB436" s="81">
        <v>1825</v>
      </c>
      <c r="AC436" s="81">
        <v>0</v>
      </c>
      <c r="AD436" s="81">
        <v>0.31027606688970377</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0</v>
      </c>
      <c r="BJ436" s="81">
        <v>110.871</v>
      </c>
      <c r="BK436" s="81">
        <v>0</v>
      </c>
      <c r="BL436" s="81">
        <v>0</v>
      </c>
      <c r="BM436" s="82"/>
      <c r="BN436" s="81">
        <v>0</v>
      </c>
      <c r="BO436" s="81">
        <v>0</v>
      </c>
      <c r="BP436" s="81">
        <v>0</v>
      </c>
      <c r="BQ436" s="81">
        <v>1</v>
      </c>
      <c r="BR436" s="81">
        <v>0</v>
      </c>
      <c r="BS436" s="81">
        <v>0</v>
      </c>
      <c r="BT436"/>
      <c r="BU436" s="80">
        <v>110.871</v>
      </c>
      <c r="BV436" s="80">
        <v>0</v>
      </c>
      <c r="BW436" s="80">
        <v>0</v>
      </c>
      <c r="BX436" s="80">
        <v>0</v>
      </c>
      <c r="BY436" s="80">
        <v>0</v>
      </c>
      <c r="BZ436" s="80">
        <v>0</v>
      </c>
      <c r="CA436" s="80">
        <v>0</v>
      </c>
      <c r="CB436" s="80">
        <v>0</v>
      </c>
      <c r="CC436" s="80">
        <v>0</v>
      </c>
    </row>
    <row r="437" spans="1:81">
      <c r="A437" s="80" t="s">
        <v>2270</v>
      </c>
      <c r="B437" s="80">
        <v>351</v>
      </c>
      <c r="C437" s="80">
        <v>11</v>
      </c>
      <c r="D437" s="80">
        <v>21</v>
      </c>
      <c r="E437" s="80">
        <v>2014</v>
      </c>
      <c r="F437" s="80" t="s">
        <v>90</v>
      </c>
      <c r="G437" s="80" t="s">
        <v>1713</v>
      </c>
      <c r="H437" s="80" t="s">
        <v>1714</v>
      </c>
      <c r="I437" s="177"/>
      <c r="J437" s="81">
        <v>0</v>
      </c>
      <c r="K437" s="81">
        <v>2.9949324934445976</v>
      </c>
      <c r="L437" s="81">
        <v>9.1706123865206907E-2</v>
      </c>
      <c r="M437" s="81">
        <v>6.8337846246833838</v>
      </c>
      <c r="N437" s="81">
        <v>5.2894144087010408</v>
      </c>
      <c r="O437" s="81">
        <v>1.8472560980394483</v>
      </c>
      <c r="P437" s="81">
        <v>1.5114248451974641</v>
      </c>
      <c r="Q437" s="81">
        <v>0.1309979396196797</v>
      </c>
      <c r="R437" s="81">
        <v>0</v>
      </c>
      <c r="S437" s="81">
        <v>0.30060025786042821</v>
      </c>
      <c r="T437" s="82"/>
      <c r="U437" s="81">
        <v>0</v>
      </c>
      <c r="V437" s="81">
        <v>888</v>
      </c>
      <c r="W437" s="81">
        <v>2</v>
      </c>
      <c r="X437" s="81">
        <v>1092</v>
      </c>
      <c r="Y437" s="81">
        <v>931</v>
      </c>
      <c r="Z437" s="81">
        <v>1063</v>
      </c>
      <c r="AA437" s="81">
        <v>301</v>
      </c>
      <c r="AB437" s="81">
        <v>1765</v>
      </c>
      <c r="AC437" s="81">
        <v>0</v>
      </c>
      <c r="AD437" s="81">
        <v>0.30060025786042821</v>
      </c>
      <c r="AE437" s="82"/>
      <c r="AF437" s="81">
        <v>0</v>
      </c>
      <c r="AG437" s="81">
        <v>2101528.079713285</v>
      </c>
      <c r="AH437" s="81">
        <v>14916.010517228626</v>
      </c>
      <c r="AI437" s="81">
        <v>7191271.8225149009</v>
      </c>
      <c r="AJ437" s="81">
        <v>4004208.5392137705</v>
      </c>
      <c r="AK437" s="81">
        <v>0</v>
      </c>
      <c r="AL437" s="81">
        <v>0</v>
      </c>
      <c r="AM437" s="81">
        <v>242308.12522558231</v>
      </c>
      <c r="AN437" s="81">
        <v>0</v>
      </c>
      <c r="AO437" s="81">
        <v>0</v>
      </c>
      <c r="AP437" s="82"/>
      <c r="AQ437" s="81">
        <v>2</v>
      </c>
      <c r="AR437" s="81">
        <v>0</v>
      </c>
      <c r="AS437" s="81">
        <v>0</v>
      </c>
      <c r="AT437" s="81">
        <v>0</v>
      </c>
      <c r="AU437" s="81">
        <v>0</v>
      </c>
      <c r="AV437" s="81">
        <v>0</v>
      </c>
      <c r="AW437" s="81" t="s">
        <v>564</v>
      </c>
      <c r="AX437" s="82"/>
      <c r="AY437" s="81">
        <v>7.1</v>
      </c>
      <c r="AZ437" s="81">
        <v>0</v>
      </c>
      <c r="BA437" s="81">
        <v>0</v>
      </c>
      <c r="BB437" s="81">
        <v>0</v>
      </c>
      <c r="BC437" s="81">
        <v>0</v>
      </c>
      <c r="BD437" s="81">
        <v>0</v>
      </c>
      <c r="BE437" s="81" t="s">
        <v>564</v>
      </c>
      <c r="BF437" s="82"/>
      <c r="BG437" s="81">
        <v>0</v>
      </c>
      <c r="BH437" s="81">
        <v>0</v>
      </c>
      <c r="BI437" s="81">
        <v>0</v>
      </c>
      <c r="BJ437" s="81">
        <v>107.093</v>
      </c>
      <c r="BK437" s="81">
        <v>0</v>
      </c>
      <c r="BL437" s="81">
        <v>0</v>
      </c>
      <c r="BM437" s="82"/>
      <c r="BN437" s="81">
        <v>0</v>
      </c>
      <c r="BO437" s="81">
        <v>0</v>
      </c>
      <c r="BP437" s="81">
        <v>0</v>
      </c>
      <c r="BQ437" s="81">
        <v>1</v>
      </c>
      <c r="BR437" s="81">
        <v>0</v>
      </c>
      <c r="BS437" s="81">
        <v>0</v>
      </c>
      <c r="BT437"/>
      <c r="BU437" s="80">
        <v>107.093</v>
      </c>
      <c r="BV437" s="80">
        <v>0</v>
      </c>
      <c r="BW437" s="80">
        <v>0</v>
      </c>
      <c r="BX437" s="80">
        <v>0</v>
      </c>
      <c r="BY437" s="80">
        <v>0</v>
      </c>
      <c r="BZ437" s="80">
        <v>0</v>
      </c>
      <c r="CA437" s="80">
        <v>0</v>
      </c>
      <c r="CB437" s="80">
        <v>0</v>
      </c>
      <c r="CC437" s="80">
        <v>0</v>
      </c>
    </row>
    <row r="438" spans="1:81">
      <c r="A438" s="80" t="s">
        <v>2271</v>
      </c>
      <c r="B438" s="80">
        <v>352</v>
      </c>
      <c r="C438" s="80">
        <v>12</v>
      </c>
      <c r="D438" s="80">
        <v>21</v>
      </c>
      <c r="E438" s="80">
        <v>2015</v>
      </c>
      <c r="F438" s="80" t="s">
        <v>91</v>
      </c>
      <c r="G438" s="80" t="s">
        <v>1713</v>
      </c>
      <c r="H438" s="80" t="s">
        <v>1714</v>
      </c>
      <c r="I438" s="177"/>
      <c r="J438" s="81">
        <v>0</v>
      </c>
      <c r="K438" s="81">
        <v>2.8718289296308424</v>
      </c>
      <c r="L438" s="81">
        <v>9.6530262493318017E-2</v>
      </c>
      <c r="M438" s="81">
        <v>6.6121844081149215</v>
      </c>
      <c r="N438" s="81">
        <v>4.8892899030813997</v>
      </c>
      <c r="O438" s="81">
        <v>1.8158585260548259</v>
      </c>
      <c r="P438" s="81">
        <v>1.4824622843552575</v>
      </c>
      <c r="Q438" s="81">
        <v>0.12700530227245049</v>
      </c>
      <c r="R438" s="81">
        <v>0</v>
      </c>
      <c r="S438" s="81">
        <v>0.36950298090399952</v>
      </c>
      <c r="T438" s="82"/>
      <c r="U438" s="81">
        <v>0</v>
      </c>
      <c r="V438" s="81">
        <v>888</v>
      </c>
      <c r="W438" s="81">
        <v>2</v>
      </c>
      <c r="X438" s="81">
        <v>1092</v>
      </c>
      <c r="Y438" s="81">
        <v>935</v>
      </c>
      <c r="Z438" s="81">
        <v>1055</v>
      </c>
      <c r="AA438" s="81">
        <v>295</v>
      </c>
      <c r="AB438" s="81">
        <v>1748</v>
      </c>
      <c r="AC438" s="81">
        <v>0</v>
      </c>
      <c r="AD438" s="81">
        <v>0.36950298090399952</v>
      </c>
      <c r="AE438" s="82"/>
      <c r="AF438" s="81">
        <v>0</v>
      </c>
      <c r="AG438" s="81">
        <v>1913269.4898276709</v>
      </c>
      <c r="AH438" s="81">
        <v>12481.542910000733</v>
      </c>
      <c r="AI438" s="81">
        <v>6945208.6313297581</v>
      </c>
      <c r="AJ438" s="81">
        <v>3859263.6557076955</v>
      </c>
      <c r="AK438" s="81">
        <v>0</v>
      </c>
      <c r="AL438" s="81">
        <v>0</v>
      </c>
      <c r="AM438" s="81">
        <v>239556.06741578373</v>
      </c>
      <c r="AN438" s="81">
        <v>0</v>
      </c>
      <c r="AO438" s="81">
        <v>0</v>
      </c>
      <c r="AP438" s="82"/>
      <c r="AQ438" s="81">
        <v>3</v>
      </c>
      <c r="AR438" s="81">
        <v>0</v>
      </c>
      <c r="AS438" s="81">
        <v>0</v>
      </c>
      <c r="AT438" s="81">
        <v>0</v>
      </c>
      <c r="AU438" s="81">
        <v>0</v>
      </c>
      <c r="AV438" s="81">
        <v>0</v>
      </c>
      <c r="AW438" s="81" t="s">
        <v>564</v>
      </c>
      <c r="AX438" s="82"/>
      <c r="AY438" s="81">
        <v>10.199999999999999</v>
      </c>
      <c r="AZ438" s="81">
        <v>0</v>
      </c>
      <c r="BA438" s="81">
        <v>0</v>
      </c>
      <c r="BB438" s="81">
        <v>0</v>
      </c>
      <c r="BC438" s="81">
        <v>0</v>
      </c>
      <c r="BD438" s="81">
        <v>0</v>
      </c>
      <c r="BE438" s="81" t="s">
        <v>564</v>
      </c>
      <c r="BF438" s="82"/>
      <c r="BG438" s="81">
        <v>0</v>
      </c>
      <c r="BH438" s="81">
        <v>0</v>
      </c>
      <c r="BI438" s="81">
        <v>0</v>
      </c>
      <c r="BJ438" s="81">
        <v>105.883</v>
      </c>
      <c r="BK438" s="81">
        <v>0</v>
      </c>
      <c r="BL438" s="81">
        <v>0</v>
      </c>
      <c r="BM438" s="82"/>
      <c r="BN438" s="81">
        <v>0</v>
      </c>
      <c r="BO438" s="81">
        <v>0</v>
      </c>
      <c r="BP438" s="81">
        <v>0</v>
      </c>
      <c r="BQ438" s="81">
        <v>1</v>
      </c>
      <c r="BR438" s="81">
        <v>0</v>
      </c>
      <c r="BS438" s="81">
        <v>0</v>
      </c>
      <c r="BT438"/>
      <c r="BU438" s="80">
        <v>105.883</v>
      </c>
      <c r="BV438" s="80">
        <v>0</v>
      </c>
      <c r="BW438" s="80">
        <v>0</v>
      </c>
      <c r="BX438" s="80">
        <v>0</v>
      </c>
      <c r="BY438" s="80">
        <v>0</v>
      </c>
      <c r="BZ438" s="80">
        <v>0</v>
      </c>
      <c r="CA438" s="80">
        <v>0</v>
      </c>
      <c r="CB438" s="80">
        <v>0</v>
      </c>
      <c r="CC438" s="80">
        <v>0</v>
      </c>
    </row>
    <row r="439" spans="1:81">
      <c r="A439" s="80" t="s">
        <v>2272</v>
      </c>
      <c r="B439" s="80">
        <v>353</v>
      </c>
      <c r="C439" s="80">
        <v>13</v>
      </c>
      <c r="D439" s="80">
        <v>21</v>
      </c>
      <c r="E439" s="80">
        <v>2016</v>
      </c>
      <c r="F439" s="80" t="s">
        <v>92</v>
      </c>
      <c r="G439" s="80" t="s">
        <v>1713</v>
      </c>
      <c r="H439" s="80" t="s">
        <v>1714</v>
      </c>
      <c r="I439" s="177"/>
      <c r="J439" s="81">
        <v>0</v>
      </c>
      <c r="K439" s="81">
        <v>2.7089332158879502</v>
      </c>
      <c r="L439" s="81">
        <v>0.10380364150194188</v>
      </c>
      <c r="M439" s="81">
        <v>5.6691812904329568</v>
      </c>
      <c r="N439" s="81">
        <v>4.9667670670407933</v>
      </c>
      <c r="O439" s="81">
        <v>1.800608911484054</v>
      </c>
      <c r="P439" s="81">
        <v>1.6714003453168873</v>
      </c>
      <c r="Q439" s="81">
        <v>0.12282909643342126</v>
      </c>
      <c r="R439" s="81">
        <v>0</v>
      </c>
      <c r="S439" s="81">
        <v>0.29336159839232523</v>
      </c>
      <c r="T439" s="82"/>
      <c r="U439" s="81">
        <v>0</v>
      </c>
      <c r="V439" s="81">
        <v>888</v>
      </c>
      <c r="W439" s="81">
        <v>2</v>
      </c>
      <c r="X439" s="81">
        <v>1092</v>
      </c>
      <c r="Y439" s="81">
        <v>934</v>
      </c>
      <c r="Z439" s="81">
        <v>1059</v>
      </c>
      <c r="AA439" s="81">
        <v>344</v>
      </c>
      <c r="AB439" s="81">
        <v>1739</v>
      </c>
      <c r="AC439" s="81">
        <v>0</v>
      </c>
      <c r="AD439" s="81">
        <v>0.29336159839232517</v>
      </c>
      <c r="AE439" s="82"/>
      <c r="AF439" s="81">
        <v>0</v>
      </c>
      <c r="AG439" s="81">
        <v>1823737.1079734149</v>
      </c>
      <c r="AH439" s="81">
        <v>10578.72265177788</v>
      </c>
      <c r="AI439" s="81">
        <v>6932702.9326704908</v>
      </c>
      <c r="AJ439" s="81">
        <v>4012646.3180133658</v>
      </c>
      <c r="AK439" s="81">
        <v>0</v>
      </c>
      <c r="AL439" s="81">
        <v>0</v>
      </c>
      <c r="AM439" s="81">
        <v>238507.80848842111</v>
      </c>
      <c r="AN439" s="81">
        <v>0</v>
      </c>
      <c r="AO439" s="81">
        <v>0</v>
      </c>
      <c r="AP439" s="82"/>
      <c r="AQ439" s="81">
        <v>3</v>
      </c>
      <c r="AR439" s="81">
        <v>0</v>
      </c>
      <c r="AS439" s="81">
        <v>0</v>
      </c>
      <c r="AT439" s="81">
        <v>0</v>
      </c>
      <c r="AU439" s="81">
        <v>0</v>
      </c>
      <c r="AV439" s="81">
        <v>0</v>
      </c>
      <c r="AW439" s="81" t="s">
        <v>564</v>
      </c>
      <c r="AX439" s="82"/>
      <c r="AY439" s="81">
        <v>10.199999999999999</v>
      </c>
      <c r="AZ439" s="81">
        <v>0</v>
      </c>
      <c r="BA439" s="81">
        <v>0</v>
      </c>
      <c r="BB439" s="81">
        <v>0</v>
      </c>
      <c r="BC439" s="81">
        <v>0</v>
      </c>
      <c r="BD439" s="81">
        <v>0</v>
      </c>
      <c r="BE439" s="81" t="s">
        <v>564</v>
      </c>
      <c r="BF439" s="82"/>
      <c r="BG439" s="81">
        <v>0</v>
      </c>
      <c r="BH439" s="81">
        <v>0</v>
      </c>
      <c r="BI439" s="81">
        <v>0</v>
      </c>
      <c r="BJ439" s="81">
        <v>102.758</v>
      </c>
      <c r="BK439" s="81">
        <v>0</v>
      </c>
      <c r="BL439" s="81">
        <v>0</v>
      </c>
      <c r="BM439" s="82"/>
      <c r="BN439" s="81">
        <v>0</v>
      </c>
      <c r="BO439" s="81">
        <v>0</v>
      </c>
      <c r="BP439" s="81">
        <v>0</v>
      </c>
      <c r="BQ439" s="81">
        <v>1</v>
      </c>
      <c r="BR439" s="81">
        <v>0</v>
      </c>
      <c r="BS439" s="81">
        <v>0</v>
      </c>
      <c r="BT439"/>
      <c r="BU439" s="80">
        <v>102.758</v>
      </c>
      <c r="BV439" s="80">
        <v>0</v>
      </c>
      <c r="BW439" s="80">
        <v>0</v>
      </c>
      <c r="BX439" s="80">
        <v>0</v>
      </c>
      <c r="BY439" s="80">
        <v>0</v>
      </c>
      <c r="BZ439" s="80">
        <v>0</v>
      </c>
      <c r="CA439" s="80">
        <v>0</v>
      </c>
      <c r="CB439" s="80">
        <v>0</v>
      </c>
      <c r="CC439" s="80">
        <v>0</v>
      </c>
    </row>
    <row r="440" spans="1:81">
      <c r="A440" s="80" t="s">
        <v>2273</v>
      </c>
      <c r="B440" s="80">
        <v>354</v>
      </c>
      <c r="C440" s="80">
        <v>14</v>
      </c>
      <c r="D440" s="80">
        <v>21</v>
      </c>
      <c r="E440" s="80">
        <v>2017</v>
      </c>
      <c r="F440" s="80" t="s">
        <v>71</v>
      </c>
      <c r="G440" s="80" t="s">
        <v>1713</v>
      </c>
      <c r="H440" s="80" t="s">
        <v>1714</v>
      </c>
      <c r="I440" s="177"/>
      <c r="J440" s="81">
        <v>0</v>
      </c>
      <c r="K440" s="81">
        <v>2.7681241434416566</v>
      </c>
      <c r="L440" s="81">
        <v>9.3704590935096713E-2</v>
      </c>
      <c r="M440" s="81">
        <v>5.6844312207848686</v>
      </c>
      <c r="N440" s="81">
        <v>4.7041568915943763</v>
      </c>
      <c r="O440" s="81">
        <v>1.7662096234626492</v>
      </c>
      <c r="P440" s="81">
        <v>1.6849523392927759</v>
      </c>
      <c r="Q440" s="81">
        <v>0.11413040096416643</v>
      </c>
      <c r="R440" s="81">
        <v>0</v>
      </c>
      <c r="S440" s="81">
        <v>0.28904917409047953</v>
      </c>
      <c r="T440" s="82"/>
      <c r="U440" s="81">
        <v>0</v>
      </c>
      <c r="V440" s="81">
        <v>888</v>
      </c>
      <c r="W440" s="81">
        <v>2</v>
      </c>
      <c r="X440" s="81">
        <v>1092</v>
      </c>
      <c r="Y440" s="81">
        <v>904</v>
      </c>
      <c r="Z440" s="81">
        <v>1056</v>
      </c>
      <c r="AA440" s="81">
        <v>349</v>
      </c>
      <c r="AB440" s="81">
        <v>1671</v>
      </c>
      <c r="AC440" s="81">
        <v>0</v>
      </c>
      <c r="AD440" s="81">
        <v>0.28904917409047948</v>
      </c>
      <c r="AE440" s="82"/>
      <c r="AF440" s="81">
        <v>0</v>
      </c>
      <c r="AG440" s="81">
        <v>1829036.063983663</v>
      </c>
      <c r="AH440" s="81">
        <v>12923.028981581831</v>
      </c>
      <c r="AI440" s="81">
        <v>6761183.4982308466</v>
      </c>
      <c r="AJ440" s="81">
        <v>3403488.7822631388</v>
      </c>
      <c r="AK440" s="81">
        <v>0</v>
      </c>
      <c r="AL440" s="81">
        <v>0</v>
      </c>
      <c r="AM440" s="81">
        <v>229540.060115142</v>
      </c>
      <c r="AN440" s="81">
        <v>0</v>
      </c>
      <c r="AO440" s="81">
        <v>0</v>
      </c>
      <c r="AP440" s="82"/>
      <c r="AQ440" s="81">
        <v>4</v>
      </c>
      <c r="AR440" s="81">
        <v>0</v>
      </c>
      <c r="AS440" s="81">
        <v>0</v>
      </c>
      <c r="AT440" s="81">
        <v>0</v>
      </c>
      <c r="AU440" s="81">
        <v>0</v>
      </c>
      <c r="AV440" s="81">
        <v>0</v>
      </c>
      <c r="AW440" s="81" t="s">
        <v>564</v>
      </c>
      <c r="AX440" s="82"/>
      <c r="AY440" s="81">
        <v>15.6</v>
      </c>
      <c r="AZ440" s="81">
        <v>0</v>
      </c>
      <c r="BA440" s="81">
        <v>0</v>
      </c>
      <c r="BB440" s="81">
        <v>0</v>
      </c>
      <c r="BC440" s="81">
        <v>0</v>
      </c>
      <c r="BD440" s="81">
        <v>0</v>
      </c>
      <c r="BE440" s="81" t="s">
        <v>564</v>
      </c>
      <c r="BF440" s="82"/>
      <c r="BG440" s="81">
        <v>0</v>
      </c>
      <c r="BH440" s="81">
        <v>0</v>
      </c>
      <c r="BI440" s="81">
        <v>0</v>
      </c>
      <c r="BJ440" s="81">
        <v>88.929000000000002</v>
      </c>
      <c r="BK440" s="81">
        <v>0</v>
      </c>
      <c r="BL440" s="81">
        <v>0</v>
      </c>
      <c r="BM440" s="82"/>
      <c r="BN440" s="81">
        <v>0</v>
      </c>
      <c r="BO440" s="81">
        <v>0</v>
      </c>
      <c r="BP440" s="81">
        <v>0</v>
      </c>
      <c r="BQ440" s="81">
        <v>1</v>
      </c>
      <c r="BR440" s="81">
        <v>0</v>
      </c>
      <c r="BS440" s="81">
        <v>0</v>
      </c>
      <c r="BT440"/>
      <c r="BU440" s="80">
        <v>88.929000000000002</v>
      </c>
      <c r="BV440" s="80">
        <v>0</v>
      </c>
      <c r="BW440" s="80">
        <v>0</v>
      </c>
      <c r="BX440" s="80">
        <v>0</v>
      </c>
      <c r="BY440" s="80">
        <v>0</v>
      </c>
      <c r="BZ440" s="80">
        <v>0</v>
      </c>
      <c r="CA440" s="80">
        <v>0</v>
      </c>
      <c r="CB440" s="80">
        <v>0</v>
      </c>
      <c r="CC440" s="80">
        <v>0</v>
      </c>
    </row>
    <row r="441" spans="1:81">
      <c r="A441" s="80" t="s">
        <v>2274</v>
      </c>
      <c r="B441" s="80">
        <v>355</v>
      </c>
      <c r="C441" s="80">
        <v>15</v>
      </c>
      <c r="D441" s="80">
        <v>21</v>
      </c>
      <c r="E441" s="80">
        <v>2018</v>
      </c>
      <c r="F441" s="80" t="s">
        <v>93</v>
      </c>
      <c r="G441" s="80" t="s">
        <v>1713</v>
      </c>
      <c r="H441" s="80" t="s">
        <v>1714</v>
      </c>
      <c r="I441" s="177"/>
      <c r="J441" s="81">
        <v>0</v>
      </c>
      <c r="K441" s="81">
        <v>2.5763738197296151</v>
      </c>
      <c r="L441" s="81">
        <v>8.5961892701478693E-2</v>
      </c>
      <c r="M441" s="81">
        <v>5.7124672697432208</v>
      </c>
      <c r="N441" s="81">
        <v>4.3549926447761225</v>
      </c>
      <c r="O441" s="81">
        <v>1.7412320167113198</v>
      </c>
      <c r="P441" s="81">
        <v>1.629940842425178</v>
      </c>
      <c r="Q441" s="81">
        <v>0.10470304067664112</v>
      </c>
      <c r="R441" s="81">
        <v>0</v>
      </c>
      <c r="S441" s="81">
        <v>0.27456408254931963</v>
      </c>
      <c r="T441" s="82"/>
      <c r="U441" s="81">
        <v>0</v>
      </c>
      <c r="V441" s="81">
        <v>888</v>
      </c>
      <c r="W441" s="81">
        <v>2</v>
      </c>
      <c r="X441" s="81">
        <v>1092</v>
      </c>
      <c r="Y441" s="81">
        <v>909</v>
      </c>
      <c r="Z441" s="81">
        <v>1061</v>
      </c>
      <c r="AA441" s="81">
        <v>341</v>
      </c>
      <c r="AB441" s="81">
        <v>1652</v>
      </c>
      <c r="AC441" s="81">
        <v>0</v>
      </c>
      <c r="AD441" s="81">
        <v>0.27456408254931958</v>
      </c>
      <c r="AE441" s="82"/>
      <c r="AF441" s="81">
        <v>0</v>
      </c>
      <c r="AG441" s="81">
        <v>1654840.0924796639</v>
      </c>
      <c r="AH441" s="81">
        <v>12179.95640524891</v>
      </c>
      <c r="AI441" s="81">
        <v>6911310.6050992999</v>
      </c>
      <c r="AJ441" s="81">
        <v>3316829.493893066</v>
      </c>
      <c r="AK441" s="81">
        <v>0</v>
      </c>
      <c r="AL441" s="81">
        <v>0</v>
      </c>
      <c r="AM441" s="81">
        <v>227399.63489564389</v>
      </c>
      <c r="AN441" s="81">
        <v>0</v>
      </c>
      <c r="AO441" s="81">
        <v>0</v>
      </c>
      <c r="AP441" s="82"/>
      <c r="AQ441" s="81">
        <v>4</v>
      </c>
      <c r="AR441" s="81">
        <v>0</v>
      </c>
      <c r="AS441" s="81">
        <v>0</v>
      </c>
      <c r="AT441" s="81">
        <v>0</v>
      </c>
      <c r="AU441" s="81">
        <v>0</v>
      </c>
      <c r="AV441" s="81">
        <v>0</v>
      </c>
      <c r="AW441" s="81" t="s">
        <v>564</v>
      </c>
      <c r="AX441" s="82"/>
      <c r="AY441" s="81">
        <v>16</v>
      </c>
      <c r="AZ441" s="81">
        <v>0</v>
      </c>
      <c r="BA441" s="81">
        <v>0</v>
      </c>
      <c r="BB441" s="81">
        <v>0</v>
      </c>
      <c r="BC441" s="81">
        <v>0</v>
      </c>
      <c r="BD441" s="81">
        <v>0</v>
      </c>
      <c r="BE441" s="81" t="s">
        <v>564</v>
      </c>
      <c r="BF441" s="82"/>
      <c r="BG441" s="81">
        <v>0</v>
      </c>
      <c r="BH441" s="81">
        <v>0</v>
      </c>
      <c r="BI441" s="81">
        <v>0</v>
      </c>
      <c r="BJ441" s="81">
        <v>86.325999999999993</v>
      </c>
      <c r="BK441" s="81">
        <v>0</v>
      </c>
      <c r="BL441" s="81">
        <v>0</v>
      </c>
      <c r="BM441" s="82"/>
      <c r="BN441" s="81">
        <v>0</v>
      </c>
      <c r="BO441" s="81">
        <v>0</v>
      </c>
      <c r="BP441" s="81">
        <v>0</v>
      </c>
      <c r="BQ441" s="81">
        <v>1</v>
      </c>
      <c r="BR441" s="81">
        <v>0</v>
      </c>
      <c r="BS441" s="81">
        <v>0</v>
      </c>
      <c r="BT441"/>
      <c r="BU441" s="80">
        <v>86.325999999999993</v>
      </c>
      <c r="BV441" s="80">
        <v>0</v>
      </c>
      <c r="BW441" s="80">
        <v>0</v>
      </c>
      <c r="BX441" s="80">
        <v>0</v>
      </c>
      <c r="BY441" s="80">
        <v>0</v>
      </c>
      <c r="BZ441" s="80">
        <v>0</v>
      </c>
      <c r="CA441" s="80">
        <v>0</v>
      </c>
      <c r="CB441" s="80">
        <v>0</v>
      </c>
      <c r="CC441" s="80">
        <v>0</v>
      </c>
    </row>
    <row r="442" spans="1:81">
      <c r="A442" s="80" t="s">
        <v>2275</v>
      </c>
      <c r="B442" s="80">
        <v>356</v>
      </c>
      <c r="C442" s="80">
        <v>16</v>
      </c>
      <c r="D442" s="80">
        <v>21</v>
      </c>
      <c r="E442" s="80">
        <v>2019</v>
      </c>
      <c r="F442" s="80" t="s">
        <v>73</v>
      </c>
      <c r="G442" s="80" t="s">
        <v>1713</v>
      </c>
      <c r="H442" s="80" t="s">
        <v>1714</v>
      </c>
      <c r="I442" s="177"/>
      <c r="J442" s="81">
        <v>0</v>
      </c>
      <c r="K442" s="81">
        <v>2.3906851928669228</v>
      </c>
      <c r="L442" s="81">
        <v>8.6347031311929362E-2</v>
      </c>
      <c r="M442" s="81">
        <v>5.1246018498355328</v>
      </c>
      <c r="N442" s="81">
        <v>4.360275862999301</v>
      </c>
      <c r="O442" s="81">
        <v>1.6643545603943641</v>
      </c>
      <c r="P442" s="81">
        <v>1.5073860105116967</v>
      </c>
      <c r="Q442" s="81">
        <v>9.9536278142236922E-2</v>
      </c>
      <c r="R442" s="81">
        <v>0</v>
      </c>
      <c r="S442" s="81">
        <v>0.28127678495042518</v>
      </c>
      <c r="T442" s="82"/>
      <c r="U442" s="81">
        <v>0</v>
      </c>
      <c r="V442" s="81">
        <v>888</v>
      </c>
      <c r="W442" s="81">
        <v>2</v>
      </c>
      <c r="X442" s="81">
        <v>1092</v>
      </c>
      <c r="Y442" s="81">
        <v>899</v>
      </c>
      <c r="Z442" s="81">
        <v>1042</v>
      </c>
      <c r="AA442" s="81">
        <v>313</v>
      </c>
      <c r="AB442" s="81">
        <v>1613</v>
      </c>
      <c r="AC442" s="81">
        <v>0</v>
      </c>
      <c r="AD442" s="81">
        <v>0.28127678495042518</v>
      </c>
      <c r="AE442" s="82"/>
      <c r="AF442" s="81">
        <v>0</v>
      </c>
      <c r="AG442" s="81">
        <v>1654350.0478855669</v>
      </c>
      <c r="AH442" s="81">
        <v>13150.714738490389</v>
      </c>
      <c r="AI442" s="81">
        <v>6772510.6489548124</v>
      </c>
      <c r="AJ442" s="81">
        <v>3336245.353509252</v>
      </c>
      <c r="AK442" s="81">
        <v>0</v>
      </c>
      <c r="AL442" s="81">
        <v>0</v>
      </c>
      <c r="AM442" s="81">
        <v>219678.45734250112</v>
      </c>
      <c r="AN442" s="81">
        <v>0</v>
      </c>
      <c r="AO442" s="81">
        <v>0</v>
      </c>
      <c r="AP442" s="82"/>
      <c r="AQ442" s="81">
        <v>4</v>
      </c>
      <c r="AR442" s="81">
        <v>0</v>
      </c>
      <c r="AS442" s="81">
        <v>0</v>
      </c>
      <c r="AT442" s="81">
        <v>0</v>
      </c>
      <c r="AU442" s="81">
        <v>0</v>
      </c>
      <c r="AV442" s="81">
        <v>0</v>
      </c>
      <c r="AW442" s="81" t="s">
        <v>564</v>
      </c>
      <c r="AX442" s="82"/>
      <c r="AY442" s="81">
        <v>15.6</v>
      </c>
      <c r="AZ442" s="81">
        <v>0</v>
      </c>
      <c r="BA442" s="81">
        <v>0</v>
      </c>
      <c r="BB442" s="81">
        <v>0</v>
      </c>
      <c r="BC442" s="81">
        <v>0</v>
      </c>
      <c r="BD442" s="81">
        <v>0</v>
      </c>
      <c r="BE442" s="81" t="s">
        <v>564</v>
      </c>
      <c r="BF442" s="82"/>
      <c r="BG442" s="81">
        <v>0</v>
      </c>
      <c r="BH442" s="81">
        <v>0</v>
      </c>
      <c r="BI442" s="81">
        <v>0</v>
      </c>
      <c r="BJ442" s="81">
        <v>82.418999999999997</v>
      </c>
      <c r="BK442" s="81">
        <v>0</v>
      </c>
      <c r="BL442" s="81">
        <v>0</v>
      </c>
      <c r="BM442" s="82"/>
      <c r="BN442" s="81">
        <v>0</v>
      </c>
      <c r="BO442" s="81">
        <v>0</v>
      </c>
      <c r="BP442" s="81">
        <v>0</v>
      </c>
      <c r="BQ442" s="81">
        <v>1</v>
      </c>
      <c r="BR442" s="81">
        <v>0</v>
      </c>
      <c r="BS442" s="81">
        <v>0</v>
      </c>
      <c r="BT442"/>
      <c r="BU442" s="80">
        <v>82.418999999999997</v>
      </c>
      <c r="BV442" s="80">
        <v>0</v>
      </c>
      <c r="BW442" s="80">
        <v>0</v>
      </c>
      <c r="BX442" s="80">
        <v>0</v>
      </c>
      <c r="BY442" s="80">
        <v>0</v>
      </c>
      <c r="BZ442" s="80">
        <v>0</v>
      </c>
      <c r="CA442" s="80">
        <v>0</v>
      </c>
      <c r="CB442" s="80">
        <v>0</v>
      </c>
      <c r="CC442" s="80">
        <v>0</v>
      </c>
    </row>
    <row r="443" spans="1:81">
      <c r="A443" s="80" t="s">
        <v>2276</v>
      </c>
      <c r="B443" s="80">
        <v>357</v>
      </c>
      <c r="C443" s="80">
        <v>17</v>
      </c>
      <c r="D443" s="80">
        <v>21</v>
      </c>
      <c r="E443" s="80">
        <v>2020</v>
      </c>
      <c r="F443" s="80" t="s">
        <v>218</v>
      </c>
      <c r="G443" s="80" t="s">
        <v>1713</v>
      </c>
      <c r="H443" s="80" t="s">
        <v>1714</v>
      </c>
      <c r="I443" s="177"/>
      <c r="J443" s="81">
        <v>0</v>
      </c>
      <c r="K443" s="81">
        <v>0.88170222956157018</v>
      </c>
      <c r="L443" s="81">
        <v>0.87458060388978254</v>
      </c>
      <c r="M443" s="81">
        <v>6.7029969582018927</v>
      </c>
      <c r="N443" s="81">
        <v>3.8630761833602647</v>
      </c>
      <c r="O443" s="81">
        <v>1.452612368075169</v>
      </c>
      <c r="P443" s="81">
        <v>1.5026466632403142</v>
      </c>
      <c r="Q443" s="81">
        <v>9.2041510012481148E-2</v>
      </c>
      <c r="R443" s="81">
        <v>0</v>
      </c>
      <c r="S443" s="81">
        <v>0.34930211230676128</v>
      </c>
      <c r="T443" s="82"/>
      <c r="U443" s="81">
        <v>0</v>
      </c>
      <c r="V443" s="81">
        <v>303</v>
      </c>
      <c r="W443" s="81">
        <v>18</v>
      </c>
      <c r="X443" s="81">
        <v>1502</v>
      </c>
      <c r="Y443" s="81">
        <v>869</v>
      </c>
      <c r="Z443" s="81">
        <v>1038</v>
      </c>
      <c r="AA443" s="81">
        <v>339</v>
      </c>
      <c r="AB443" s="81">
        <v>1561</v>
      </c>
      <c r="AC443" s="81">
        <v>0</v>
      </c>
      <c r="AD443" s="81">
        <v>0.34930211230676128</v>
      </c>
      <c r="AE443" s="82"/>
      <c r="AF443" s="81">
        <v>0</v>
      </c>
      <c r="AG443" s="81">
        <v>564907.143920528</v>
      </c>
      <c r="AH443" s="81">
        <v>128255.74834864412</v>
      </c>
      <c r="AI443" s="81">
        <v>8624005.850412624</v>
      </c>
      <c r="AJ443" s="81">
        <v>3292310.1054808167</v>
      </c>
      <c r="AK443" s="81"/>
      <c r="AL443" s="81"/>
      <c r="AM443" s="81">
        <v>203727.84307172525</v>
      </c>
      <c r="AN443" s="81"/>
      <c r="AO443" s="81"/>
      <c r="AP443" s="82"/>
      <c r="AQ443" s="81">
        <v>5</v>
      </c>
      <c r="AR443" s="81">
        <v>0</v>
      </c>
      <c r="AS443" s="81">
        <v>0</v>
      </c>
      <c r="AT443" s="81">
        <v>0</v>
      </c>
      <c r="AU443" s="81">
        <v>0</v>
      </c>
      <c r="AV443" s="81">
        <v>0</v>
      </c>
      <c r="AW443" s="81">
        <v>0</v>
      </c>
      <c r="AX443" s="82"/>
      <c r="AY443" s="81">
        <v>25.5</v>
      </c>
      <c r="AZ443" s="81">
        <v>0</v>
      </c>
      <c r="BA443" s="81">
        <v>0</v>
      </c>
      <c r="BB443" s="81">
        <v>0</v>
      </c>
      <c r="BC443" s="81">
        <v>0</v>
      </c>
      <c r="BD443" s="81">
        <v>0</v>
      </c>
      <c r="BE443" s="81">
        <v>0</v>
      </c>
      <c r="BF443" s="82"/>
      <c r="BG443" s="81">
        <v>0</v>
      </c>
      <c r="BH443" s="81">
        <v>0</v>
      </c>
      <c r="BI443" s="81">
        <v>0</v>
      </c>
      <c r="BJ443" s="81">
        <v>66.116</v>
      </c>
      <c r="BK443" s="81">
        <v>0</v>
      </c>
      <c r="BL443" s="81">
        <v>0</v>
      </c>
      <c r="BM443" s="82"/>
      <c r="BN443" s="81">
        <v>0</v>
      </c>
      <c r="BO443" s="81">
        <v>0</v>
      </c>
      <c r="BP443" s="81">
        <v>0</v>
      </c>
      <c r="BQ443" s="81">
        <v>1</v>
      </c>
      <c r="BR443" s="81">
        <v>0</v>
      </c>
      <c r="BS443" s="81">
        <v>0</v>
      </c>
      <c r="BT443"/>
      <c r="BU443" s="80">
        <v>66.116</v>
      </c>
      <c r="BV443" s="80">
        <v>0</v>
      </c>
      <c r="BW443" s="80">
        <v>0</v>
      </c>
      <c r="BX443" s="80">
        <v>0</v>
      </c>
      <c r="BY443" s="80">
        <v>0</v>
      </c>
      <c r="BZ443" s="80">
        <v>0</v>
      </c>
      <c r="CA443" s="80">
        <v>0</v>
      </c>
      <c r="CB443" s="80">
        <v>0</v>
      </c>
      <c r="CC443" s="80">
        <v>0</v>
      </c>
    </row>
    <row r="444" spans="1:81">
      <c r="A444" s="80" t="s">
        <v>1723</v>
      </c>
      <c r="B444" s="80">
        <v>357</v>
      </c>
      <c r="C444" s="80">
        <v>18</v>
      </c>
      <c r="D444" s="80">
        <v>21</v>
      </c>
      <c r="E444" s="80">
        <v>2021</v>
      </c>
      <c r="F444" s="80" t="s">
        <v>75</v>
      </c>
      <c r="G444" s="174" t="s">
        <v>1713</v>
      </c>
      <c r="H444" s="80" t="s">
        <v>1714</v>
      </c>
      <c r="I444" s="177"/>
      <c r="J444" s="81">
        <v>0</v>
      </c>
      <c r="K444" s="81">
        <v>0.84932399255907021</v>
      </c>
      <c r="L444" s="81">
        <v>0.7981325895313085</v>
      </c>
      <c r="M444" s="81">
        <v>6.7702400478827993</v>
      </c>
      <c r="N444" s="81">
        <v>3.6442296327122801</v>
      </c>
      <c r="O444" s="81">
        <v>1.3876297896548984</v>
      </c>
      <c r="P444" s="81">
        <v>1.572671001476093</v>
      </c>
      <c r="Q444" s="81">
        <v>9.1057605576754116E-2</v>
      </c>
      <c r="R444" s="81">
        <v>0</v>
      </c>
      <c r="S444" s="81">
        <v>0.2000911624900317</v>
      </c>
      <c r="T444" s="82"/>
      <c r="U444" s="81">
        <v>0</v>
      </c>
      <c r="V444" s="81">
        <v>303</v>
      </c>
      <c r="W444" s="81">
        <v>18</v>
      </c>
      <c r="X444" s="81">
        <v>1502</v>
      </c>
      <c r="Y444" s="81">
        <v>863</v>
      </c>
      <c r="Z444" s="81">
        <v>1021</v>
      </c>
      <c r="AA444" s="81">
        <v>346</v>
      </c>
      <c r="AB444" s="81">
        <v>1526</v>
      </c>
      <c r="AC444" s="81">
        <v>0</v>
      </c>
      <c r="AD444" s="81">
        <v>0.2000911624900317</v>
      </c>
      <c r="AE444" s="82"/>
      <c r="AF444" s="81">
        <v>0</v>
      </c>
      <c r="AG444" s="81">
        <v>574662.20358137309</v>
      </c>
      <c r="AH444" s="81">
        <v>114988.74241494344</v>
      </c>
      <c r="AI444" s="81">
        <v>9410064.4472292997</v>
      </c>
      <c r="AJ444" s="81">
        <v>3186281.1787885521</v>
      </c>
      <c r="AK444" s="81">
        <v>0</v>
      </c>
      <c r="AL444" s="81">
        <v>0</v>
      </c>
      <c r="AM444" s="81">
        <v>200308.69279470725</v>
      </c>
      <c r="AN444" s="81">
        <v>0</v>
      </c>
      <c r="AO444" s="81">
        <v>0</v>
      </c>
      <c r="AP444" s="82"/>
      <c r="AQ444" s="81">
        <v>7</v>
      </c>
      <c r="AR444" s="81">
        <v>0</v>
      </c>
      <c r="AS444" s="81">
        <v>0</v>
      </c>
      <c r="AT444" s="81">
        <v>0</v>
      </c>
      <c r="AU444" s="81">
        <v>0</v>
      </c>
      <c r="AV444" s="81">
        <v>0</v>
      </c>
      <c r="AW444" s="81"/>
      <c r="AX444" s="82"/>
      <c r="AY444" s="81">
        <v>39</v>
      </c>
      <c r="AZ444" s="81">
        <v>0</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1712</v>
      </c>
      <c r="B445" s="80">
        <v>357</v>
      </c>
      <c r="C445" s="80">
        <v>19</v>
      </c>
      <c r="D445" s="80">
        <v>21</v>
      </c>
      <c r="E445" s="80">
        <v>2022</v>
      </c>
      <c r="F445" s="80" t="s">
        <v>568</v>
      </c>
      <c r="G445" s="174" t="s">
        <v>1713</v>
      </c>
      <c r="H445" s="80" t="s">
        <v>1714</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7</v>
      </c>
      <c r="AR445" s="81">
        <v>0</v>
      </c>
      <c r="AS445" s="81">
        <v>0</v>
      </c>
      <c r="AT445" s="81">
        <v>0</v>
      </c>
      <c r="AU445" s="81">
        <v>0</v>
      </c>
      <c r="AV445" s="81">
        <v>0</v>
      </c>
      <c r="AW445" s="81"/>
      <c r="AX445" s="82"/>
      <c r="AY445" s="81">
        <v>39</v>
      </c>
      <c r="AZ445" s="81">
        <v>0</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2277</v>
      </c>
      <c r="B446" s="80">
        <v>375</v>
      </c>
      <c r="C446" s="80">
        <v>1</v>
      </c>
      <c r="D446" s="80">
        <v>23</v>
      </c>
      <c r="E446" s="80">
        <v>1990</v>
      </c>
      <c r="F446" s="80" t="s">
        <v>562</v>
      </c>
      <c r="G446" s="80" t="s">
        <v>2278</v>
      </c>
      <c r="H446" s="80" t="s">
        <v>2279</v>
      </c>
      <c r="I446" s="177"/>
      <c r="J446" s="81">
        <v>0.86334268043969109</v>
      </c>
      <c r="K446" s="81">
        <v>0.43818173215759154</v>
      </c>
      <c r="L446" s="81">
        <v>0.17314072675364622</v>
      </c>
      <c r="M446" s="81">
        <v>1.2200029105006369</v>
      </c>
      <c r="N446" s="81">
        <v>2.4770193466142558</v>
      </c>
      <c r="O446" s="81">
        <v>2.5892772226121616</v>
      </c>
      <c r="P446" s="81">
        <v>4.8803371515223066</v>
      </c>
      <c r="Q446" s="81">
        <v>0.18692333382434498</v>
      </c>
      <c r="R446" s="81">
        <v>0</v>
      </c>
      <c r="S446" s="81">
        <v>0.23436011217166935</v>
      </c>
      <c r="T446" s="82"/>
      <c r="U446" s="81">
        <v>242474</v>
      </c>
      <c r="V446" s="81">
        <v>185</v>
      </c>
      <c r="W446" s="81">
        <v>2</v>
      </c>
      <c r="X446" s="81">
        <v>466</v>
      </c>
      <c r="Y446" s="81">
        <v>905</v>
      </c>
      <c r="Z446" s="81">
        <v>1065</v>
      </c>
      <c r="AA446" s="81">
        <v>1185</v>
      </c>
      <c r="AB446" s="81">
        <v>3035</v>
      </c>
      <c r="AC446" s="81">
        <v>0</v>
      </c>
      <c r="AD446" s="81">
        <v>0.23436011217166935</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2280</v>
      </c>
      <c r="B447" s="80">
        <v>376</v>
      </c>
      <c r="C447" s="80">
        <v>2</v>
      </c>
      <c r="D447" s="80">
        <v>23</v>
      </c>
      <c r="E447" s="80">
        <v>2005</v>
      </c>
      <c r="F447" s="80" t="s">
        <v>565</v>
      </c>
      <c r="G447" s="80" t="s">
        <v>2278</v>
      </c>
      <c r="H447" s="80" t="s">
        <v>2279</v>
      </c>
      <c r="I447" s="177"/>
      <c r="J447" s="81">
        <v>0.36037434106218208</v>
      </c>
      <c r="K447" s="81">
        <v>0.29594406947870555</v>
      </c>
      <c r="L447" s="81">
        <v>2.9467979978124772</v>
      </c>
      <c r="M447" s="81">
        <v>1.4504966826975161</v>
      </c>
      <c r="N447" s="81">
        <v>2.7372385481860988</v>
      </c>
      <c r="O447" s="81">
        <v>2.7102773142882883</v>
      </c>
      <c r="P447" s="81">
        <v>5.3404406455323423</v>
      </c>
      <c r="Q447" s="81">
        <v>0.14027614568957941</v>
      </c>
      <c r="R447" s="81">
        <v>0</v>
      </c>
      <c r="S447" s="81">
        <v>0.20595867249999997</v>
      </c>
      <c r="T447" s="82"/>
      <c r="U447" s="81">
        <v>65116</v>
      </c>
      <c r="V447" s="81">
        <v>147</v>
      </c>
      <c r="W447" s="81">
        <v>38</v>
      </c>
      <c r="X447" s="81">
        <v>301</v>
      </c>
      <c r="Y447" s="81">
        <v>919</v>
      </c>
      <c r="Z447" s="81">
        <v>1290</v>
      </c>
      <c r="AA447" s="81">
        <v>1062</v>
      </c>
      <c r="AB447" s="81">
        <v>2381</v>
      </c>
      <c r="AC447" s="81">
        <v>0</v>
      </c>
      <c r="AD447" s="81">
        <v>0.20595867249999997</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2281</v>
      </c>
      <c r="B448" s="80">
        <v>377</v>
      </c>
      <c r="C448" s="80">
        <v>3</v>
      </c>
      <c r="D448" s="80">
        <v>23</v>
      </c>
      <c r="E448" s="80">
        <v>2006</v>
      </c>
      <c r="F448" s="80" t="s">
        <v>566</v>
      </c>
      <c r="G448" s="80" t="s">
        <v>2278</v>
      </c>
      <c r="H448" s="80" t="s">
        <v>2279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2282</v>
      </c>
      <c r="B449" s="80">
        <v>378</v>
      </c>
      <c r="C449" s="80">
        <v>4</v>
      </c>
      <c r="D449" s="80">
        <v>23</v>
      </c>
      <c r="E449" s="80">
        <v>2007</v>
      </c>
      <c r="F449" s="80" t="s">
        <v>567</v>
      </c>
      <c r="G449" s="80" t="s">
        <v>2278</v>
      </c>
      <c r="H449" s="80" t="s">
        <v>2279</v>
      </c>
      <c r="I449" s="177"/>
      <c r="J449" s="81">
        <v>0.13420437173237673</v>
      </c>
      <c r="K449" s="81">
        <v>0.30796763803518762</v>
      </c>
      <c r="L449" s="81">
        <v>3.3145055636195342</v>
      </c>
      <c r="M449" s="81">
        <v>1.8628522052948764</v>
      </c>
      <c r="N449" s="81">
        <v>2.6434234510436823</v>
      </c>
      <c r="O449" s="81">
        <v>2.4919598425195724</v>
      </c>
      <c r="P449" s="81">
        <v>5.1371404188501106</v>
      </c>
      <c r="Q449" s="81">
        <v>0.14219950219782815</v>
      </c>
      <c r="R449" s="81">
        <v>0</v>
      </c>
      <c r="S449" s="81">
        <v>0.17509256286042627</v>
      </c>
      <c r="T449" s="82"/>
      <c r="U449" s="81">
        <v>34858</v>
      </c>
      <c r="V449" s="81">
        <v>156</v>
      </c>
      <c r="W449" s="81">
        <v>42</v>
      </c>
      <c r="X449" s="81">
        <v>463</v>
      </c>
      <c r="Y449" s="81">
        <v>921</v>
      </c>
      <c r="Z449" s="81">
        <v>1233</v>
      </c>
      <c r="AA449" s="81">
        <v>1006</v>
      </c>
      <c r="AB449" s="81">
        <v>2286</v>
      </c>
      <c r="AC449" s="81">
        <v>0</v>
      </c>
      <c r="AD449" s="81">
        <v>0.17509256286042627</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2283</v>
      </c>
      <c r="B450" s="80">
        <v>379</v>
      </c>
      <c r="C450" s="80">
        <v>5</v>
      </c>
      <c r="D450" s="80">
        <v>23</v>
      </c>
      <c r="E450" s="80">
        <v>2008</v>
      </c>
      <c r="F450" s="80" t="s">
        <v>84</v>
      </c>
      <c r="G450" s="80" t="s">
        <v>2278</v>
      </c>
      <c r="H450" s="80" t="s">
        <v>2279</v>
      </c>
      <c r="I450" s="177"/>
      <c r="J450" s="81">
        <v>0.11693107406549713</v>
      </c>
      <c r="K450" s="81">
        <v>0.22733957386363801</v>
      </c>
      <c r="L450" s="81">
        <v>2.9340364011009528</v>
      </c>
      <c r="M450" s="81">
        <v>2.0383084693485141</v>
      </c>
      <c r="N450" s="81">
        <v>2.6931470179973385</v>
      </c>
      <c r="O450" s="81">
        <v>2.3840318519546106</v>
      </c>
      <c r="P450" s="81">
        <v>4.5090027078068502</v>
      </c>
      <c r="Q450" s="81">
        <v>0.13690188700200637</v>
      </c>
      <c r="R450" s="81">
        <v>0</v>
      </c>
      <c r="S450" s="81">
        <v>0.14790741390000001</v>
      </c>
      <c r="T450" s="82"/>
      <c r="U450" s="81">
        <v>32699</v>
      </c>
      <c r="V450" s="81">
        <v>156</v>
      </c>
      <c r="W450" s="81">
        <v>42</v>
      </c>
      <c r="X450" s="81">
        <v>463</v>
      </c>
      <c r="Y450" s="81">
        <v>899</v>
      </c>
      <c r="Z450" s="81">
        <v>1221</v>
      </c>
      <c r="AA450" s="81">
        <v>884</v>
      </c>
      <c r="AB450" s="81">
        <v>2237</v>
      </c>
      <c r="AC450" s="81">
        <v>0</v>
      </c>
      <c r="AD450" s="81">
        <v>0.14790741390000001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2284</v>
      </c>
      <c r="B451" s="80">
        <v>380</v>
      </c>
      <c r="C451" s="80">
        <v>6</v>
      </c>
      <c r="D451" s="80">
        <v>23</v>
      </c>
      <c r="E451" s="80">
        <v>2009</v>
      </c>
      <c r="F451" s="80" t="s">
        <v>85</v>
      </c>
      <c r="G451" s="80" t="s">
        <v>2278</v>
      </c>
      <c r="H451" s="80" t="s">
        <v>2279</v>
      </c>
      <c r="I451" s="177"/>
      <c r="J451" s="81">
        <v>8.8140283293912228E-2</v>
      </c>
      <c r="K451" s="81">
        <v>0.14950524339905652</v>
      </c>
      <c r="L451" s="81">
        <v>1.8239282165558917</v>
      </c>
      <c r="M451" s="81">
        <v>1.467792359752697</v>
      </c>
      <c r="N451" s="81">
        <v>2.4388485933601305</v>
      </c>
      <c r="O451" s="81">
        <v>2.407400991941679</v>
      </c>
      <c r="P451" s="81">
        <v>4.213251432865369</v>
      </c>
      <c r="Q451" s="81">
        <v>0.12604074657604322</v>
      </c>
      <c r="R451" s="81">
        <v>0</v>
      </c>
      <c r="S451" s="81">
        <v>0.1527904444663</v>
      </c>
      <c r="T451" s="82"/>
      <c r="U451" s="81">
        <v>24234</v>
      </c>
      <c r="V451" s="81">
        <v>107</v>
      </c>
      <c r="W451" s="81">
        <v>42</v>
      </c>
      <c r="X451" s="81">
        <v>402</v>
      </c>
      <c r="Y451" s="81">
        <v>894</v>
      </c>
      <c r="Z451" s="81">
        <v>1217</v>
      </c>
      <c r="AA451" s="81">
        <v>848</v>
      </c>
      <c r="AB451" s="81">
        <v>2162</v>
      </c>
      <c r="AC451" s="81">
        <v>0</v>
      </c>
      <c r="AD451" s="81">
        <v>0.1527904444663</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0</v>
      </c>
      <c r="BJ451" s="81">
        <v>0</v>
      </c>
      <c r="BK451" s="81">
        <v>0</v>
      </c>
      <c r="BL451" s="81">
        <v>0</v>
      </c>
      <c r="BM451" s="82"/>
      <c r="BN451" s="81">
        <v>0</v>
      </c>
      <c r="BO451" s="81">
        <v>0</v>
      </c>
      <c r="BP451" s="81">
        <v>0</v>
      </c>
      <c r="BQ451" s="81">
        <v>0</v>
      </c>
      <c r="BR451" s="81">
        <v>0</v>
      </c>
      <c r="BS451" s="81">
        <v>0</v>
      </c>
      <c r="BT451"/>
      <c r="BU451" s="80"/>
      <c r="BV451" s="80"/>
      <c r="BW451" s="80"/>
      <c r="BX451" s="80"/>
      <c r="BY451" s="80"/>
      <c r="BZ451" s="80"/>
      <c r="CA451" s="80"/>
      <c r="CB451" s="80"/>
      <c r="CC451" s="80"/>
    </row>
    <row r="452" spans="1:81">
      <c r="A452" s="80" t="s">
        <v>2285</v>
      </c>
      <c r="B452" s="80">
        <v>381</v>
      </c>
      <c r="C452" s="80">
        <v>7</v>
      </c>
      <c r="D452" s="80">
        <v>23</v>
      </c>
      <c r="E452" s="80">
        <v>2010</v>
      </c>
      <c r="F452" s="80" t="s">
        <v>86</v>
      </c>
      <c r="G452" s="80" t="s">
        <v>2278</v>
      </c>
      <c r="H452" s="80" t="s">
        <v>2279</v>
      </c>
      <c r="I452" s="177"/>
      <c r="J452" s="81">
        <v>9.3670765130063574E-2</v>
      </c>
      <c r="K452" s="81">
        <v>0.16691616891625644</v>
      </c>
      <c r="L452" s="81">
        <v>1.7612375409899383</v>
      </c>
      <c r="M452" s="81">
        <v>1.5912234437024684</v>
      </c>
      <c r="N452" s="81">
        <v>2.3799595504996902</v>
      </c>
      <c r="O452" s="81">
        <v>2.3273512247216663</v>
      </c>
      <c r="P452" s="81">
        <v>4.2294440310686081</v>
      </c>
      <c r="Q452" s="81">
        <v>0.12740162687757323</v>
      </c>
      <c r="R452" s="81">
        <v>0</v>
      </c>
      <c r="S452" s="81">
        <v>0.22714090798032441</v>
      </c>
      <c r="T452" s="82"/>
      <c r="U452" s="81">
        <v>24193</v>
      </c>
      <c r="V452" s="81">
        <v>107</v>
      </c>
      <c r="W452" s="81">
        <v>42</v>
      </c>
      <c r="X452" s="81">
        <v>402</v>
      </c>
      <c r="Y452" s="81">
        <v>887</v>
      </c>
      <c r="Z452" s="81">
        <v>1182</v>
      </c>
      <c r="AA452" s="81">
        <v>830</v>
      </c>
      <c r="AB452" s="81">
        <v>2094</v>
      </c>
      <c r="AC452" s="81">
        <v>0</v>
      </c>
      <c r="AD452" s="81">
        <v>0.22714090798032441</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0</v>
      </c>
      <c r="BJ452" s="81">
        <v>0</v>
      </c>
      <c r="BK452" s="81">
        <v>0</v>
      </c>
      <c r="BL452" s="81">
        <v>0</v>
      </c>
      <c r="BM452" s="82"/>
      <c r="BN452" s="81">
        <v>0</v>
      </c>
      <c r="BO452" s="81">
        <v>0</v>
      </c>
      <c r="BP452" s="81">
        <v>0</v>
      </c>
      <c r="BQ452" s="81">
        <v>0</v>
      </c>
      <c r="BR452" s="81">
        <v>0</v>
      </c>
      <c r="BS452" s="81">
        <v>0</v>
      </c>
      <c r="BT452"/>
      <c r="BU452" s="80">
        <v>0</v>
      </c>
      <c r="BV452" s="80">
        <v>0</v>
      </c>
      <c r="BW452" s="80">
        <v>0</v>
      </c>
      <c r="BX452" s="80">
        <v>0</v>
      </c>
      <c r="BY452" s="80">
        <v>0</v>
      </c>
      <c r="BZ452" s="80">
        <v>0</v>
      </c>
      <c r="CA452" s="80">
        <v>0</v>
      </c>
      <c r="CB452" s="80">
        <v>0</v>
      </c>
      <c r="CC452" s="80">
        <v>0</v>
      </c>
    </row>
    <row r="453" spans="1:81">
      <c r="A453" s="80" t="s">
        <v>2286</v>
      </c>
      <c r="B453" s="80">
        <v>382</v>
      </c>
      <c r="C453" s="80">
        <v>8</v>
      </c>
      <c r="D453" s="80">
        <v>23</v>
      </c>
      <c r="E453" s="80">
        <v>2011</v>
      </c>
      <c r="F453" s="80" t="s">
        <v>87</v>
      </c>
      <c r="G453" s="80" t="s">
        <v>2278</v>
      </c>
      <c r="H453" s="80" t="s">
        <v>2279</v>
      </c>
      <c r="I453" s="177"/>
      <c r="J453" s="81">
        <v>0.11039505764752894</v>
      </c>
      <c r="K453" s="81">
        <v>0.23857311184986218</v>
      </c>
      <c r="L453" s="81">
        <v>1.4168240842267321</v>
      </c>
      <c r="M453" s="81">
        <v>1.9471581419328361</v>
      </c>
      <c r="N453" s="81">
        <v>2.9744232382050888</v>
      </c>
      <c r="O453" s="81">
        <v>2.2720832251133993</v>
      </c>
      <c r="P453" s="81">
        <v>3.9785598167154848</v>
      </c>
      <c r="Q453" s="81">
        <v>0.14190055448915007</v>
      </c>
      <c r="R453" s="81">
        <v>0</v>
      </c>
      <c r="S453" s="81">
        <v>0.22082154810362073</v>
      </c>
      <c r="T453" s="82"/>
      <c r="U453" s="81">
        <v>23028</v>
      </c>
      <c r="V453" s="81">
        <v>107</v>
      </c>
      <c r="W453" s="81">
        <v>42</v>
      </c>
      <c r="X453" s="81">
        <v>402</v>
      </c>
      <c r="Y453" s="81">
        <v>876</v>
      </c>
      <c r="Z453" s="81">
        <v>1179</v>
      </c>
      <c r="AA453" s="81">
        <v>804</v>
      </c>
      <c r="AB453" s="81">
        <v>2022</v>
      </c>
      <c r="AC453" s="81">
        <v>0</v>
      </c>
      <c r="AD453" s="81">
        <v>0.22082154810362073</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0</v>
      </c>
      <c r="BJ453" s="81">
        <v>0</v>
      </c>
      <c r="BK453" s="81">
        <v>0</v>
      </c>
      <c r="BL453" s="81">
        <v>0</v>
      </c>
      <c r="BM453" s="82"/>
      <c r="BN453" s="81">
        <v>0</v>
      </c>
      <c r="BO453" s="81">
        <v>0</v>
      </c>
      <c r="BP453" s="81">
        <v>0</v>
      </c>
      <c r="BQ453" s="81">
        <v>0</v>
      </c>
      <c r="BR453" s="81">
        <v>0</v>
      </c>
      <c r="BS453" s="81">
        <v>0</v>
      </c>
      <c r="BT453"/>
      <c r="BU453" s="80">
        <v>0</v>
      </c>
      <c r="BV453" s="80">
        <v>0</v>
      </c>
      <c r="BW453" s="80">
        <v>0</v>
      </c>
      <c r="BX453" s="80">
        <v>0</v>
      </c>
      <c r="BY453" s="80">
        <v>0</v>
      </c>
      <c r="BZ453" s="80">
        <v>0</v>
      </c>
      <c r="CA453" s="80">
        <v>0</v>
      </c>
      <c r="CB453" s="80">
        <v>0</v>
      </c>
      <c r="CC453" s="80">
        <v>0</v>
      </c>
    </row>
    <row r="454" spans="1:81">
      <c r="A454" s="80" t="s">
        <v>2287</v>
      </c>
      <c r="B454" s="80">
        <v>383</v>
      </c>
      <c r="C454" s="80">
        <v>9</v>
      </c>
      <c r="D454" s="80">
        <v>23</v>
      </c>
      <c r="E454" s="80">
        <v>2012</v>
      </c>
      <c r="F454" s="80" t="s">
        <v>88</v>
      </c>
      <c r="G454" s="80" t="s">
        <v>2278</v>
      </c>
      <c r="H454" s="80" t="s">
        <v>2279</v>
      </c>
      <c r="I454" s="177"/>
      <c r="J454" s="81">
        <v>9.0857583114176771E-2</v>
      </c>
      <c r="K454" s="81">
        <v>0.23209525341255341</v>
      </c>
      <c r="L454" s="81">
        <v>1.3980548386773954</v>
      </c>
      <c r="M454" s="81">
        <v>1.9973570427897009</v>
      </c>
      <c r="N454" s="81">
        <v>3.3568999556056678</v>
      </c>
      <c r="O454" s="81">
        <v>2.2159645160722583</v>
      </c>
      <c r="P454" s="81">
        <v>3.9116173071699309</v>
      </c>
      <c r="Q454" s="81">
        <v>0.15035920762471425</v>
      </c>
      <c r="R454" s="81">
        <v>0</v>
      </c>
      <c r="S454" s="81">
        <v>0.25573456454733873</v>
      </c>
      <c r="T454" s="82"/>
      <c r="U454" s="81">
        <v>18981</v>
      </c>
      <c r="V454" s="81">
        <v>107</v>
      </c>
      <c r="W454" s="81">
        <v>42</v>
      </c>
      <c r="X454" s="81">
        <v>402</v>
      </c>
      <c r="Y454" s="81">
        <v>872</v>
      </c>
      <c r="Z454" s="81">
        <v>1159</v>
      </c>
      <c r="AA454" s="81">
        <v>786</v>
      </c>
      <c r="AB454" s="81">
        <v>1972</v>
      </c>
      <c r="AC454" s="81">
        <v>0</v>
      </c>
      <c r="AD454" s="81">
        <v>0.25573456454733873</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0</v>
      </c>
      <c r="BJ454" s="81">
        <v>0</v>
      </c>
      <c r="BK454" s="81">
        <v>0</v>
      </c>
      <c r="BL454" s="81">
        <v>0</v>
      </c>
      <c r="BM454" s="82"/>
      <c r="BN454" s="81">
        <v>0</v>
      </c>
      <c r="BO454" s="81">
        <v>0</v>
      </c>
      <c r="BP454" s="81">
        <v>0</v>
      </c>
      <c r="BQ454" s="81">
        <v>0</v>
      </c>
      <c r="BR454" s="81">
        <v>0</v>
      </c>
      <c r="BS454" s="81">
        <v>0</v>
      </c>
      <c r="BT454"/>
      <c r="BU454" s="80">
        <v>0</v>
      </c>
      <c r="BV454" s="80">
        <v>0</v>
      </c>
      <c r="BW454" s="80">
        <v>0</v>
      </c>
      <c r="BX454" s="80">
        <v>0</v>
      </c>
      <c r="BY454" s="80">
        <v>0</v>
      </c>
      <c r="BZ454" s="80">
        <v>0</v>
      </c>
      <c r="CA454" s="80">
        <v>0</v>
      </c>
      <c r="CB454" s="80">
        <v>0</v>
      </c>
      <c r="CC454" s="80">
        <v>0</v>
      </c>
    </row>
    <row r="455" spans="1:81">
      <c r="A455" s="80" t="s">
        <v>2288</v>
      </c>
      <c r="B455" s="80">
        <v>384</v>
      </c>
      <c r="C455" s="80">
        <v>10</v>
      </c>
      <c r="D455" s="80">
        <v>23</v>
      </c>
      <c r="E455" s="80">
        <v>2013</v>
      </c>
      <c r="F455" s="80" t="s">
        <v>89</v>
      </c>
      <c r="G455" s="80" t="s">
        <v>2278</v>
      </c>
      <c r="H455" s="80" t="s">
        <v>2279</v>
      </c>
      <c r="I455" s="177"/>
      <c r="J455" s="81">
        <v>7.9074220826044178E-2</v>
      </c>
      <c r="K455" s="81">
        <v>0.1914957758443469</v>
      </c>
      <c r="L455" s="81">
        <v>1.2871768591735444</v>
      </c>
      <c r="M455" s="81">
        <v>2.0472667091104939</v>
      </c>
      <c r="N455" s="81">
        <v>3.4306190472795537</v>
      </c>
      <c r="O455" s="81">
        <v>2.0938007270425874</v>
      </c>
      <c r="P455" s="81">
        <v>3.8364393140371922</v>
      </c>
      <c r="Q455" s="81">
        <v>0.14906542752061352</v>
      </c>
      <c r="R455" s="81">
        <v>0</v>
      </c>
      <c r="S455" s="81">
        <v>0.26438997299673911</v>
      </c>
      <c r="T455" s="82"/>
      <c r="U455" s="81">
        <v>16436</v>
      </c>
      <c r="V455" s="81">
        <v>107</v>
      </c>
      <c r="W455" s="81">
        <v>42</v>
      </c>
      <c r="X455" s="81">
        <v>402</v>
      </c>
      <c r="Y455" s="81">
        <v>866</v>
      </c>
      <c r="Z455" s="81">
        <v>1144</v>
      </c>
      <c r="AA455" s="81">
        <v>768</v>
      </c>
      <c r="AB455" s="81">
        <v>1927</v>
      </c>
      <c r="AC455" s="81">
        <v>0</v>
      </c>
      <c r="AD455" s="81">
        <v>0.26438997299673911</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0</v>
      </c>
      <c r="BJ455" s="81">
        <v>0</v>
      </c>
      <c r="BK455" s="81">
        <v>0</v>
      </c>
      <c r="BL455" s="81">
        <v>0</v>
      </c>
      <c r="BM455" s="82"/>
      <c r="BN455" s="81">
        <v>0</v>
      </c>
      <c r="BO455" s="81">
        <v>0</v>
      </c>
      <c r="BP455" s="81">
        <v>0</v>
      </c>
      <c r="BQ455" s="81">
        <v>0</v>
      </c>
      <c r="BR455" s="81">
        <v>0</v>
      </c>
      <c r="BS455" s="81">
        <v>0</v>
      </c>
      <c r="BT455"/>
      <c r="BU455" s="80">
        <v>0</v>
      </c>
      <c r="BV455" s="80">
        <v>0</v>
      </c>
      <c r="BW455" s="80">
        <v>0</v>
      </c>
      <c r="BX455" s="80">
        <v>0</v>
      </c>
      <c r="BY455" s="80">
        <v>0</v>
      </c>
      <c r="BZ455" s="80">
        <v>0</v>
      </c>
      <c r="CA455" s="80">
        <v>0</v>
      </c>
      <c r="CB455" s="80">
        <v>0</v>
      </c>
      <c r="CC455" s="80">
        <v>0</v>
      </c>
    </row>
    <row r="456" spans="1:81">
      <c r="A456" s="80" t="s">
        <v>2289</v>
      </c>
      <c r="B456" s="80">
        <v>385</v>
      </c>
      <c r="C456" s="80">
        <v>11</v>
      </c>
      <c r="D456" s="80">
        <v>23</v>
      </c>
      <c r="E456" s="80">
        <v>2014</v>
      </c>
      <c r="F456" s="80" t="s">
        <v>90</v>
      </c>
      <c r="G456" s="80" t="s">
        <v>2278</v>
      </c>
      <c r="H456" s="80" t="s">
        <v>2279</v>
      </c>
      <c r="I456" s="177"/>
      <c r="J456" s="81">
        <v>8.6846013270188344E-2</v>
      </c>
      <c r="K456" s="81">
        <v>0.15098368093664713</v>
      </c>
      <c r="L456" s="81">
        <v>0.64802045034628875</v>
      </c>
      <c r="M456" s="81">
        <v>2.1301056161420071</v>
      </c>
      <c r="N456" s="81">
        <v>3.3117211840818559</v>
      </c>
      <c r="O456" s="81">
        <v>1.9289315793262349</v>
      </c>
      <c r="P456" s="81">
        <v>3.6304324354743076</v>
      </c>
      <c r="Q456" s="81">
        <v>0.13819725981407568</v>
      </c>
      <c r="R456" s="81">
        <v>0</v>
      </c>
      <c r="S456" s="81">
        <v>0.20657613835021155</v>
      </c>
      <c r="T456" s="82"/>
      <c r="U456" s="81">
        <v>20092</v>
      </c>
      <c r="V456" s="81">
        <v>71</v>
      </c>
      <c r="W456" s="81">
        <v>17</v>
      </c>
      <c r="X456" s="81">
        <v>418</v>
      </c>
      <c r="Y456" s="81">
        <v>853</v>
      </c>
      <c r="Z456" s="81">
        <v>1110</v>
      </c>
      <c r="AA456" s="81">
        <v>723</v>
      </c>
      <c r="AB456" s="81">
        <v>1862</v>
      </c>
      <c r="AC456" s="81">
        <v>0</v>
      </c>
      <c r="AD456" s="81">
        <v>0.20657613835021155</v>
      </c>
      <c r="AE456" s="82"/>
      <c r="AF456" s="81">
        <v>117648.39520127542</v>
      </c>
      <c r="AG456" s="81">
        <v>123716.13041923552</v>
      </c>
      <c r="AH456" s="81">
        <v>164610.44318024264</v>
      </c>
      <c r="AI456" s="81">
        <v>2763986.2091645561</v>
      </c>
      <c r="AJ456" s="81">
        <v>4718622.4276938662</v>
      </c>
      <c r="AK456" s="81">
        <v>0</v>
      </c>
      <c r="AL456" s="81">
        <v>0</v>
      </c>
      <c r="AM456" s="81">
        <v>255624.77573373044</v>
      </c>
      <c r="AN456" s="81">
        <v>0</v>
      </c>
      <c r="AO456" s="81">
        <v>0</v>
      </c>
      <c r="AP456" s="82"/>
      <c r="AQ456" s="81">
        <v>15</v>
      </c>
      <c r="AR456" s="81">
        <v>4</v>
      </c>
      <c r="AS456" s="81">
        <v>0</v>
      </c>
      <c r="AT456" s="81">
        <v>0</v>
      </c>
      <c r="AU456" s="81">
        <v>0</v>
      </c>
      <c r="AV456" s="81">
        <v>0</v>
      </c>
      <c r="AW456" s="81" t="s">
        <v>564</v>
      </c>
      <c r="AX456" s="82"/>
      <c r="AY456" s="81">
        <v>60.900000000000006</v>
      </c>
      <c r="AZ456" s="81">
        <v>139.4</v>
      </c>
      <c r="BA456" s="81">
        <v>0</v>
      </c>
      <c r="BB456" s="81">
        <v>0</v>
      </c>
      <c r="BC456" s="81">
        <v>0</v>
      </c>
      <c r="BD456" s="81">
        <v>0</v>
      </c>
      <c r="BE456" s="81" t="s">
        <v>564</v>
      </c>
      <c r="BF456" s="82"/>
      <c r="BG456" s="81">
        <v>0</v>
      </c>
      <c r="BH456" s="81">
        <v>0</v>
      </c>
      <c r="BI456" s="81">
        <v>0</v>
      </c>
      <c r="BJ456" s="81">
        <v>0</v>
      </c>
      <c r="BK456" s="81">
        <v>0</v>
      </c>
      <c r="BL456" s="81">
        <v>0</v>
      </c>
      <c r="BM456" s="82"/>
      <c r="BN456" s="81">
        <v>0</v>
      </c>
      <c r="BO456" s="81">
        <v>0</v>
      </c>
      <c r="BP456" s="81">
        <v>0</v>
      </c>
      <c r="BQ456" s="81">
        <v>0</v>
      </c>
      <c r="BR456" s="81">
        <v>0</v>
      </c>
      <c r="BS456" s="81">
        <v>0</v>
      </c>
      <c r="BT456"/>
      <c r="BU456" s="80">
        <v>0</v>
      </c>
      <c r="BV456" s="80">
        <v>0</v>
      </c>
      <c r="BW456" s="80">
        <v>0</v>
      </c>
      <c r="BX456" s="80">
        <v>0</v>
      </c>
      <c r="BY456" s="80">
        <v>0</v>
      </c>
      <c r="BZ456" s="80">
        <v>0</v>
      </c>
      <c r="CA456" s="80">
        <v>0</v>
      </c>
      <c r="CB456" s="80">
        <v>0</v>
      </c>
      <c r="CC456" s="80">
        <v>0</v>
      </c>
    </row>
    <row r="457" spans="1:81">
      <c r="A457" s="80" t="s">
        <v>2290</v>
      </c>
      <c r="B457" s="80">
        <v>386</v>
      </c>
      <c r="C457" s="80">
        <v>12</v>
      </c>
      <c r="D457" s="80">
        <v>23</v>
      </c>
      <c r="E457" s="80">
        <v>2015</v>
      </c>
      <c r="F457" s="80" t="s">
        <v>91</v>
      </c>
      <c r="G457" s="80" t="s">
        <v>2278</v>
      </c>
      <c r="H457" s="80" t="s">
        <v>2279</v>
      </c>
      <c r="I457" s="177"/>
      <c r="J457" s="81">
        <v>0</v>
      </c>
      <c r="K457" s="81">
        <v>0.15765072607295125</v>
      </c>
      <c r="L457" s="81">
        <v>0.78286911316131758</v>
      </c>
      <c r="M457" s="81">
        <v>2.2057778735029854</v>
      </c>
      <c r="N457" s="81">
        <v>3.0172730207686898</v>
      </c>
      <c r="O457" s="81">
        <v>1.9191301009963329</v>
      </c>
      <c r="P457" s="81">
        <v>3.5729853700901293</v>
      </c>
      <c r="Q457" s="81">
        <v>0.13114677952046516</v>
      </c>
      <c r="R457" s="81">
        <v>0</v>
      </c>
      <c r="S457" s="81">
        <v>0.20516205289066186</v>
      </c>
      <c r="T457" s="82"/>
      <c r="U457" s="81">
        <v>0</v>
      </c>
      <c r="V457" s="81">
        <v>71</v>
      </c>
      <c r="W457" s="81">
        <v>17</v>
      </c>
      <c r="X457" s="81">
        <v>418</v>
      </c>
      <c r="Y457" s="81">
        <v>846</v>
      </c>
      <c r="Z457" s="81">
        <v>1115</v>
      </c>
      <c r="AA457" s="81">
        <v>711</v>
      </c>
      <c r="AB457" s="81">
        <v>1805</v>
      </c>
      <c r="AC457" s="81">
        <v>0</v>
      </c>
      <c r="AD457" s="81">
        <v>0.20516205289066186</v>
      </c>
      <c r="AE457" s="82"/>
      <c r="AF457" s="81">
        <v>0</v>
      </c>
      <c r="AG457" s="81">
        <v>116613.2047360999</v>
      </c>
      <c r="AH457" s="81">
        <v>166333.22285319772</v>
      </c>
      <c r="AI457" s="81">
        <v>2698820.8977643391</v>
      </c>
      <c r="AJ457" s="81">
        <v>4468429.9755648477</v>
      </c>
      <c r="AK457" s="81">
        <v>0</v>
      </c>
      <c r="AL457" s="81">
        <v>0</v>
      </c>
      <c r="AM457" s="81">
        <v>247367.67830977673</v>
      </c>
      <c r="AN457" s="81">
        <v>0</v>
      </c>
      <c r="AO457" s="81">
        <v>0</v>
      </c>
      <c r="AP457" s="82"/>
      <c r="AQ457" s="81">
        <v>15</v>
      </c>
      <c r="AR457" s="81">
        <v>9</v>
      </c>
      <c r="AS457" s="81">
        <v>0</v>
      </c>
      <c r="AT457" s="81">
        <v>0</v>
      </c>
      <c r="AU457" s="81">
        <v>0</v>
      </c>
      <c r="AV457" s="81">
        <v>0</v>
      </c>
      <c r="AW457" s="81" t="s">
        <v>564</v>
      </c>
      <c r="AX457" s="82"/>
      <c r="AY457" s="81">
        <v>60.900000000000006</v>
      </c>
      <c r="AZ457" s="81">
        <v>234.2</v>
      </c>
      <c r="BA457" s="81">
        <v>0</v>
      </c>
      <c r="BB457" s="81">
        <v>0</v>
      </c>
      <c r="BC457" s="81">
        <v>0</v>
      </c>
      <c r="BD457" s="81">
        <v>0</v>
      </c>
      <c r="BE457" s="81" t="s">
        <v>564</v>
      </c>
      <c r="BF457" s="82"/>
      <c r="BG457" s="81">
        <v>0</v>
      </c>
      <c r="BH457" s="81">
        <v>0</v>
      </c>
      <c r="BI457" s="81">
        <v>0</v>
      </c>
      <c r="BJ457" s="81">
        <v>0</v>
      </c>
      <c r="BK457" s="81">
        <v>0</v>
      </c>
      <c r="BL457" s="81">
        <v>0</v>
      </c>
      <c r="BM457" s="82"/>
      <c r="BN457" s="81">
        <v>0</v>
      </c>
      <c r="BO457" s="81">
        <v>0</v>
      </c>
      <c r="BP457" s="81">
        <v>0</v>
      </c>
      <c r="BQ457" s="81">
        <v>0</v>
      </c>
      <c r="BR457" s="81">
        <v>0</v>
      </c>
      <c r="BS457" s="81">
        <v>0</v>
      </c>
      <c r="BT457"/>
      <c r="BU457" s="80">
        <v>0</v>
      </c>
      <c r="BV457" s="80">
        <v>0</v>
      </c>
      <c r="BW457" s="80">
        <v>0</v>
      </c>
      <c r="BX457" s="80">
        <v>0</v>
      </c>
      <c r="BY457" s="80">
        <v>0</v>
      </c>
      <c r="BZ457" s="80">
        <v>0</v>
      </c>
      <c r="CA457" s="80">
        <v>0</v>
      </c>
      <c r="CB457" s="80">
        <v>0</v>
      </c>
      <c r="CC457" s="80">
        <v>0</v>
      </c>
    </row>
    <row r="458" spans="1:81">
      <c r="A458" s="80" t="s">
        <v>2291</v>
      </c>
      <c r="B458" s="80">
        <v>387</v>
      </c>
      <c r="C458" s="80">
        <v>13</v>
      </c>
      <c r="D458" s="80">
        <v>23</v>
      </c>
      <c r="E458" s="80">
        <v>2016</v>
      </c>
      <c r="F458" s="80" t="s">
        <v>92</v>
      </c>
      <c r="G458" s="80" t="s">
        <v>2278</v>
      </c>
      <c r="H458" s="80" t="s">
        <v>2279</v>
      </c>
      <c r="I458" s="177"/>
      <c r="J458" s="81">
        <v>4.4547640050533924E-2</v>
      </c>
      <c r="K458" s="81">
        <v>0.15618998896096786</v>
      </c>
      <c r="L458" s="81">
        <v>0.83355367971595362</v>
      </c>
      <c r="M458" s="81">
        <v>1.9359776832151971</v>
      </c>
      <c r="N458" s="81">
        <v>3.096645810156101</v>
      </c>
      <c r="O458" s="81">
        <v>1.8380153289086523</v>
      </c>
      <c r="P458" s="81">
        <v>3.4642687389852926</v>
      </c>
      <c r="Q458" s="81">
        <v>0.12417110496259608</v>
      </c>
      <c r="R458" s="81">
        <v>0</v>
      </c>
      <c r="S458" s="81">
        <v>0.23872674594945109</v>
      </c>
      <c r="T458" s="82"/>
      <c r="U458" s="81">
        <v>10084</v>
      </c>
      <c r="V458" s="81">
        <v>71</v>
      </c>
      <c r="W458" s="81">
        <v>17</v>
      </c>
      <c r="X458" s="81">
        <v>418</v>
      </c>
      <c r="Y458" s="81">
        <v>843</v>
      </c>
      <c r="Z458" s="81">
        <v>1081</v>
      </c>
      <c r="AA458" s="81">
        <v>713</v>
      </c>
      <c r="AB458" s="81">
        <v>1758</v>
      </c>
      <c r="AC458" s="81">
        <v>0</v>
      </c>
      <c r="AD458" s="81">
        <v>0.23872674594945109</v>
      </c>
      <c r="AE458" s="82"/>
      <c r="AF458" s="81">
        <v>61992.858741961318</v>
      </c>
      <c r="AG458" s="81">
        <v>111086.85087748901</v>
      </c>
      <c r="AH458" s="81">
        <v>138823.60907873121</v>
      </c>
      <c r="AI458" s="81">
        <v>2864691.4412712469</v>
      </c>
      <c r="AJ458" s="81">
        <v>4375879.463927066</v>
      </c>
      <c r="AK458" s="81">
        <v>0</v>
      </c>
      <c r="AL458" s="81">
        <v>0</v>
      </c>
      <c r="AM458" s="81">
        <v>241113.70173815079</v>
      </c>
      <c r="AN458" s="81">
        <v>0</v>
      </c>
      <c r="AO458" s="81">
        <v>0</v>
      </c>
      <c r="AP458" s="82"/>
      <c r="AQ458" s="81">
        <v>15</v>
      </c>
      <c r="AR458" s="81">
        <v>12</v>
      </c>
      <c r="AS458" s="81">
        <v>0</v>
      </c>
      <c r="AT458" s="81">
        <v>0</v>
      </c>
      <c r="AU458" s="81">
        <v>0</v>
      </c>
      <c r="AV458" s="81">
        <v>0</v>
      </c>
      <c r="AW458" s="81" t="s">
        <v>564</v>
      </c>
      <c r="AX458" s="82"/>
      <c r="AY458" s="81">
        <v>60.900000000000013</v>
      </c>
      <c r="AZ458" s="81">
        <v>382.7</v>
      </c>
      <c r="BA458" s="81">
        <v>0</v>
      </c>
      <c r="BB458" s="81">
        <v>0</v>
      </c>
      <c r="BC458" s="81">
        <v>0</v>
      </c>
      <c r="BD458" s="81">
        <v>0</v>
      </c>
      <c r="BE458" s="81" t="s">
        <v>564</v>
      </c>
      <c r="BF458" s="82"/>
      <c r="BG458" s="81">
        <v>0</v>
      </c>
      <c r="BH458" s="81">
        <v>0</v>
      </c>
      <c r="BI458" s="81">
        <v>0</v>
      </c>
      <c r="BJ458" s="81">
        <v>0</v>
      </c>
      <c r="BK458" s="81">
        <v>0</v>
      </c>
      <c r="BL458" s="81">
        <v>0</v>
      </c>
      <c r="BM458" s="82"/>
      <c r="BN458" s="81">
        <v>0</v>
      </c>
      <c r="BO458" s="81">
        <v>0</v>
      </c>
      <c r="BP458" s="81">
        <v>0</v>
      </c>
      <c r="BQ458" s="81">
        <v>0</v>
      </c>
      <c r="BR458" s="81">
        <v>0</v>
      </c>
      <c r="BS458" s="81">
        <v>0</v>
      </c>
      <c r="BT458"/>
      <c r="BU458" s="80">
        <v>0</v>
      </c>
      <c r="BV458" s="80">
        <v>0</v>
      </c>
      <c r="BW458" s="80">
        <v>0</v>
      </c>
      <c r="BX458" s="80">
        <v>0</v>
      </c>
      <c r="BY458" s="80">
        <v>0</v>
      </c>
      <c r="BZ458" s="80">
        <v>0</v>
      </c>
      <c r="CA458" s="80">
        <v>0</v>
      </c>
      <c r="CB458" s="80">
        <v>0</v>
      </c>
      <c r="CC458" s="80">
        <v>0</v>
      </c>
    </row>
    <row r="459" spans="1:81">
      <c r="A459" s="80" t="s">
        <v>2292</v>
      </c>
      <c r="B459" s="80">
        <v>388</v>
      </c>
      <c r="C459" s="80">
        <v>14</v>
      </c>
      <c r="D459" s="80">
        <v>23</v>
      </c>
      <c r="E459" s="80">
        <v>2017</v>
      </c>
      <c r="F459" s="80" t="s">
        <v>71</v>
      </c>
      <c r="G459" s="80" t="s">
        <v>2278</v>
      </c>
      <c r="H459" s="80" t="s">
        <v>2279</v>
      </c>
      <c r="I459" s="177"/>
      <c r="J459" s="81">
        <v>1.8645300802239334E-2</v>
      </c>
      <c r="K459" s="81">
        <v>0.15396132628892034</v>
      </c>
      <c r="L459" s="81">
        <v>0.7138325020086993</v>
      </c>
      <c r="M459" s="81">
        <v>1.7423436284018206</v>
      </c>
      <c r="N459" s="81">
        <v>2.6657615398469039</v>
      </c>
      <c r="O459" s="81">
        <v>1.7829350933818031</v>
      </c>
      <c r="P459" s="81">
        <v>3.3216252419295986</v>
      </c>
      <c r="Q459" s="81">
        <v>0.11542811348260998</v>
      </c>
      <c r="R459" s="81">
        <v>0</v>
      </c>
      <c r="S459" s="81">
        <v>0.24955152436755165</v>
      </c>
      <c r="T459" s="82"/>
      <c r="U459" s="81">
        <v>5384</v>
      </c>
      <c r="V459" s="81">
        <v>71</v>
      </c>
      <c r="W459" s="81">
        <v>17</v>
      </c>
      <c r="X459" s="81">
        <v>418</v>
      </c>
      <c r="Y459" s="81">
        <v>832</v>
      </c>
      <c r="Z459" s="81">
        <v>1066</v>
      </c>
      <c r="AA459" s="81">
        <v>688</v>
      </c>
      <c r="AB459" s="81">
        <v>1690</v>
      </c>
      <c r="AC459" s="81">
        <v>0</v>
      </c>
      <c r="AD459" s="81">
        <v>0.24955152436755171</v>
      </c>
      <c r="AE459" s="82"/>
      <c r="AF459" s="81">
        <v>28951.10544447603</v>
      </c>
      <c r="AG459" s="81">
        <v>114283.8900649373</v>
      </c>
      <c r="AH459" s="81">
        <v>159905.42591111129</v>
      </c>
      <c r="AI459" s="81">
        <v>3006961.2572156242</v>
      </c>
      <c r="AJ459" s="81">
        <v>4378027.1015420333</v>
      </c>
      <c r="AK459" s="81">
        <v>0</v>
      </c>
      <c r="AL459" s="81">
        <v>0</v>
      </c>
      <c r="AM459" s="81">
        <v>232150.03087647521</v>
      </c>
      <c r="AN459" s="81">
        <v>0</v>
      </c>
      <c r="AO459" s="81">
        <v>0</v>
      </c>
      <c r="AP459" s="82"/>
      <c r="AQ459" s="81">
        <v>16</v>
      </c>
      <c r="AR459" s="81">
        <v>20</v>
      </c>
      <c r="AS459" s="81">
        <v>0</v>
      </c>
      <c r="AT459" s="81">
        <v>0</v>
      </c>
      <c r="AU459" s="81">
        <v>0</v>
      </c>
      <c r="AV459" s="81">
        <v>0</v>
      </c>
      <c r="AW459" s="81" t="s">
        <v>564</v>
      </c>
      <c r="AX459" s="82"/>
      <c r="AY459" s="81">
        <v>67.900000000000006</v>
      </c>
      <c r="AZ459" s="81">
        <v>767.69999999999993</v>
      </c>
      <c r="BA459" s="81">
        <v>0</v>
      </c>
      <c r="BB459" s="81">
        <v>0</v>
      </c>
      <c r="BC459" s="81">
        <v>0</v>
      </c>
      <c r="BD459" s="81">
        <v>0</v>
      </c>
      <c r="BE459" s="81" t="s">
        <v>564</v>
      </c>
      <c r="BF459" s="82"/>
      <c r="BG459" s="81">
        <v>0</v>
      </c>
      <c r="BH459" s="81">
        <v>0</v>
      </c>
      <c r="BI459" s="81">
        <v>0</v>
      </c>
      <c r="BJ459" s="81">
        <v>0</v>
      </c>
      <c r="BK459" s="81">
        <v>0</v>
      </c>
      <c r="BL459" s="81">
        <v>0</v>
      </c>
      <c r="BM459" s="82"/>
      <c r="BN459" s="81">
        <v>0</v>
      </c>
      <c r="BO459" s="81">
        <v>0</v>
      </c>
      <c r="BP459" s="81">
        <v>0</v>
      </c>
      <c r="BQ459" s="81">
        <v>0</v>
      </c>
      <c r="BR459" s="81">
        <v>0</v>
      </c>
      <c r="BS459" s="81">
        <v>0</v>
      </c>
      <c r="BT459"/>
      <c r="BU459" s="80">
        <v>0</v>
      </c>
      <c r="BV459" s="80">
        <v>0</v>
      </c>
      <c r="BW459" s="80">
        <v>0</v>
      </c>
      <c r="BX459" s="80">
        <v>0</v>
      </c>
      <c r="BY459" s="80">
        <v>0</v>
      </c>
      <c r="BZ459" s="80">
        <v>0</v>
      </c>
      <c r="CA459" s="80">
        <v>0</v>
      </c>
      <c r="CB459" s="80">
        <v>0</v>
      </c>
      <c r="CC459" s="80">
        <v>0</v>
      </c>
    </row>
    <row r="460" spans="1:81">
      <c r="A460" s="80" t="s">
        <v>2293</v>
      </c>
      <c r="B460" s="80">
        <v>389</v>
      </c>
      <c r="C460" s="80">
        <v>15</v>
      </c>
      <c r="D460" s="80">
        <v>23</v>
      </c>
      <c r="E460" s="80">
        <v>2018</v>
      </c>
      <c r="F460" s="80" t="s">
        <v>93</v>
      </c>
      <c r="G460" s="80" t="s">
        <v>2278</v>
      </c>
      <c r="H460" s="80" t="s">
        <v>2279</v>
      </c>
      <c r="I460" s="177"/>
      <c r="J460" s="81">
        <v>0</v>
      </c>
      <c r="K460" s="81">
        <v>0.13737693057633954</v>
      </c>
      <c r="L460" s="81">
        <v>0.63217975761362022</v>
      </c>
      <c r="M460" s="81">
        <v>1.5429951892154208</v>
      </c>
      <c r="N460" s="81">
        <v>2.0423624807911889</v>
      </c>
      <c r="O460" s="81">
        <v>1.7330263992904369</v>
      </c>
      <c r="P460" s="81">
        <v>3.3124604217027809</v>
      </c>
      <c r="Q460" s="81">
        <v>0.10362558807887907</v>
      </c>
      <c r="R460" s="81">
        <v>0</v>
      </c>
      <c r="S460" s="81">
        <v>0.18836064413107215</v>
      </c>
      <c r="T460" s="82"/>
      <c r="U460" s="81">
        <v>0</v>
      </c>
      <c r="V460" s="81">
        <v>71</v>
      </c>
      <c r="W460" s="81">
        <v>17</v>
      </c>
      <c r="X460" s="81">
        <v>418</v>
      </c>
      <c r="Y460" s="81">
        <v>826</v>
      </c>
      <c r="Z460" s="81">
        <v>1056</v>
      </c>
      <c r="AA460" s="81">
        <v>693</v>
      </c>
      <c r="AB460" s="81">
        <v>1635</v>
      </c>
      <c r="AC460" s="81">
        <v>0</v>
      </c>
      <c r="AD460" s="81">
        <v>0.18836064413107209</v>
      </c>
      <c r="AE460" s="82"/>
      <c r="AF460" s="81">
        <v>0</v>
      </c>
      <c r="AG460" s="81">
        <v>100356.3843976878</v>
      </c>
      <c r="AH460" s="81">
        <v>149462.20939061529</v>
      </c>
      <c r="AI460" s="81">
        <v>2955392.3490287708</v>
      </c>
      <c r="AJ460" s="81">
        <v>3881291.711470155</v>
      </c>
      <c r="AK460" s="81">
        <v>0</v>
      </c>
      <c r="AL460" s="81">
        <v>0</v>
      </c>
      <c r="AM460" s="81">
        <v>225059.5660135459</v>
      </c>
      <c r="AN460" s="81">
        <v>0</v>
      </c>
      <c r="AO460" s="81">
        <v>0</v>
      </c>
      <c r="AP460" s="82"/>
      <c r="AQ460" s="81">
        <v>17</v>
      </c>
      <c r="AR460" s="81">
        <v>25</v>
      </c>
      <c r="AS460" s="81">
        <v>0</v>
      </c>
      <c r="AT460" s="81">
        <v>0</v>
      </c>
      <c r="AU460" s="81">
        <v>0</v>
      </c>
      <c r="AV460" s="81">
        <v>0</v>
      </c>
      <c r="AW460" s="81" t="s">
        <v>564</v>
      </c>
      <c r="AX460" s="82"/>
      <c r="AY460" s="81">
        <v>71.7</v>
      </c>
      <c r="AZ460" s="81">
        <v>1512</v>
      </c>
      <c r="BA460" s="81">
        <v>0</v>
      </c>
      <c r="BB460" s="81">
        <v>0</v>
      </c>
      <c r="BC460" s="81">
        <v>0</v>
      </c>
      <c r="BD460" s="81">
        <v>0</v>
      </c>
      <c r="BE460" s="81" t="s">
        <v>564</v>
      </c>
      <c r="BF460" s="82"/>
      <c r="BG460" s="81">
        <v>0</v>
      </c>
      <c r="BH460" s="81">
        <v>0</v>
      </c>
      <c r="BI460" s="81">
        <v>0</v>
      </c>
      <c r="BJ460" s="81">
        <v>0</v>
      </c>
      <c r="BK460" s="81">
        <v>0</v>
      </c>
      <c r="BL460" s="81">
        <v>0</v>
      </c>
      <c r="BM460" s="82"/>
      <c r="BN460" s="81">
        <v>0</v>
      </c>
      <c r="BO460" s="81">
        <v>0</v>
      </c>
      <c r="BP460" s="81">
        <v>0</v>
      </c>
      <c r="BQ460" s="81">
        <v>0</v>
      </c>
      <c r="BR460" s="81">
        <v>0</v>
      </c>
      <c r="BS460" s="81">
        <v>0</v>
      </c>
      <c r="BT460"/>
      <c r="BU460" s="80">
        <v>0</v>
      </c>
      <c r="BV460" s="80">
        <v>0</v>
      </c>
      <c r="BW460" s="80">
        <v>0</v>
      </c>
      <c r="BX460" s="80">
        <v>0</v>
      </c>
      <c r="BY460" s="80">
        <v>0</v>
      </c>
      <c r="BZ460" s="80">
        <v>0</v>
      </c>
      <c r="CA460" s="80">
        <v>0</v>
      </c>
      <c r="CB460" s="80">
        <v>0</v>
      </c>
      <c r="CC460" s="80">
        <v>0</v>
      </c>
    </row>
    <row r="461" spans="1:81">
      <c r="A461" s="80" t="s">
        <v>2294</v>
      </c>
      <c r="B461" s="80">
        <v>390</v>
      </c>
      <c r="C461" s="80">
        <v>16</v>
      </c>
      <c r="D461" s="80">
        <v>23</v>
      </c>
      <c r="E461" s="80">
        <v>2019</v>
      </c>
      <c r="F461" s="80" t="s">
        <v>73</v>
      </c>
      <c r="G461" s="80" t="s">
        <v>2278</v>
      </c>
      <c r="H461" s="80" t="s">
        <v>2279</v>
      </c>
      <c r="I461" s="177"/>
      <c r="J461" s="81">
        <v>0</v>
      </c>
      <c r="K461" s="81">
        <v>0.1274852997188626</v>
      </c>
      <c r="L461" s="81">
        <v>0.63743814918922048</v>
      </c>
      <c r="M461" s="81">
        <v>1.3751071138109252</v>
      </c>
      <c r="N461" s="81">
        <v>2.1316713242700209</v>
      </c>
      <c r="O461" s="81">
        <v>1.6164364828398239</v>
      </c>
      <c r="P461" s="81">
        <v>3.1736977026428375</v>
      </c>
      <c r="Q461" s="81">
        <v>9.793184960429635E-2</v>
      </c>
      <c r="R461" s="81">
        <v>0</v>
      </c>
      <c r="S461" s="81">
        <v>0.24917475254482321</v>
      </c>
      <c r="T461" s="82"/>
      <c r="U461" s="81">
        <v>0</v>
      </c>
      <c r="V461" s="81">
        <v>71</v>
      </c>
      <c r="W461" s="81">
        <v>17</v>
      </c>
      <c r="X461" s="81">
        <v>418</v>
      </c>
      <c r="Y461" s="81">
        <v>818</v>
      </c>
      <c r="Z461" s="81">
        <v>1012</v>
      </c>
      <c r="AA461" s="81">
        <v>659</v>
      </c>
      <c r="AB461" s="81">
        <v>1587</v>
      </c>
      <c r="AC461" s="81">
        <v>0</v>
      </c>
      <c r="AD461" s="81">
        <v>0.24917475254482321</v>
      </c>
      <c r="AE461" s="82"/>
      <c r="AF461" s="81">
        <v>0</v>
      </c>
      <c r="AG461" s="81">
        <v>97914.877198890303</v>
      </c>
      <c r="AH461" s="81">
        <v>160416.58100653061</v>
      </c>
      <c r="AI461" s="81">
        <v>2749242.3456689441</v>
      </c>
      <c r="AJ461" s="81">
        <v>4152956.5038609128</v>
      </c>
      <c r="AK461" s="81">
        <v>0</v>
      </c>
      <c r="AL461" s="81">
        <v>0</v>
      </c>
      <c r="AM461" s="81">
        <v>216137.45307039632</v>
      </c>
      <c r="AN461" s="81">
        <v>0</v>
      </c>
      <c r="AO461" s="81">
        <v>0</v>
      </c>
      <c r="AP461" s="82"/>
      <c r="AQ461" s="81">
        <v>18</v>
      </c>
      <c r="AR461" s="81">
        <v>33</v>
      </c>
      <c r="AS461" s="81">
        <v>0</v>
      </c>
      <c r="AT461" s="81">
        <v>0</v>
      </c>
      <c r="AU461" s="81">
        <v>0</v>
      </c>
      <c r="AV461" s="81">
        <v>0</v>
      </c>
      <c r="AW461" s="81" t="s">
        <v>564</v>
      </c>
      <c r="AX461" s="82"/>
      <c r="AY461" s="81">
        <v>77.2</v>
      </c>
      <c r="AZ461" s="81">
        <v>2308.6999999999998</v>
      </c>
      <c r="BA461" s="81">
        <v>0</v>
      </c>
      <c r="BB461" s="81">
        <v>0</v>
      </c>
      <c r="BC461" s="81">
        <v>0</v>
      </c>
      <c r="BD461" s="81">
        <v>0</v>
      </c>
      <c r="BE461" s="81" t="s">
        <v>564</v>
      </c>
      <c r="BF461" s="82"/>
      <c r="BG461" s="81">
        <v>0</v>
      </c>
      <c r="BH461" s="81">
        <v>0</v>
      </c>
      <c r="BI461" s="81">
        <v>0</v>
      </c>
      <c r="BJ461" s="81">
        <v>0</v>
      </c>
      <c r="BK461" s="81">
        <v>0</v>
      </c>
      <c r="BL461" s="81">
        <v>0</v>
      </c>
      <c r="BM461" s="82"/>
      <c r="BN461" s="81">
        <v>0</v>
      </c>
      <c r="BO461" s="81">
        <v>0</v>
      </c>
      <c r="BP461" s="81">
        <v>0</v>
      </c>
      <c r="BQ461" s="81">
        <v>0</v>
      </c>
      <c r="BR461" s="81">
        <v>0</v>
      </c>
      <c r="BS461" s="81">
        <v>0</v>
      </c>
      <c r="BT461"/>
      <c r="BU461" s="80">
        <v>0</v>
      </c>
      <c r="BV461" s="80">
        <v>0</v>
      </c>
      <c r="BW461" s="80">
        <v>0</v>
      </c>
      <c r="BX461" s="80">
        <v>0</v>
      </c>
      <c r="BY461" s="80">
        <v>0</v>
      </c>
      <c r="BZ461" s="80">
        <v>0</v>
      </c>
      <c r="CA461" s="80">
        <v>0</v>
      </c>
      <c r="CB461" s="80">
        <v>0</v>
      </c>
      <c r="CC461" s="80">
        <v>0</v>
      </c>
    </row>
    <row r="462" spans="1:81">
      <c r="A462" s="80" t="s">
        <v>2295</v>
      </c>
      <c r="B462" s="80">
        <v>391</v>
      </c>
      <c r="C462" s="80">
        <v>17</v>
      </c>
      <c r="D462" s="80">
        <v>23</v>
      </c>
      <c r="E462" s="80">
        <v>2020</v>
      </c>
      <c r="F462" s="80" t="s">
        <v>218</v>
      </c>
      <c r="G462" s="174" t="s">
        <v>2278</v>
      </c>
      <c r="H462" s="80" t="s">
        <v>2279</v>
      </c>
      <c r="I462" s="177"/>
      <c r="J462" s="81">
        <v>0</v>
      </c>
      <c r="K462" s="81">
        <v>9.1885395694759703E-2</v>
      </c>
      <c r="L462" s="81">
        <v>1.4449971475960222</v>
      </c>
      <c r="M462" s="81">
        <v>1.2680510565576573</v>
      </c>
      <c r="N462" s="81">
        <v>1.9061098743153009</v>
      </c>
      <c r="O462" s="81">
        <v>1.4078304838955877</v>
      </c>
      <c r="P462" s="81">
        <v>2.9964281544261131</v>
      </c>
      <c r="Q462" s="81">
        <v>9.1569804644063571E-2</v>
      </c>
      <c r="R462" s="81">
        <v>0</v>
      </c>
      <c r="S462" s="81">
        <v>0.26231255744790999</v>
      </c>
      <c r="T462" s="82"/>
      <c r="U462" s="81">
        <v>0</v>
      </c>
      <c r="V462" s="81">
        <v>44</v>
      </c>
      <c r="W462" s="81">
        <v>56</v>
      </c>
      <c r="X462" s="81">
        <v>434</v>
      </c>
      <c r="Y462" s="81">
        <v>805</v>
      </c>
      <c r="Z462" s="81">
        <v>1006</v>
      </c>
      <c r="AA462" s="81">
        <v>676</v>
      </c>
      <c r="AB462" s="81">
        <v>1553</v>
      </c>
      <c r="AC462" s="81">
        <v>0</v>
      </c>
      <c r="AD462" s="81">
        <v>0.26231255744790999</v>
      </c>
      <c r="AE462" s="82"/>
      <c r="AF462" s="81">
        <v>0</v>
      </c>
      <c r="AG462" s="81">
        <v>64872.387003721262</v>
      </c>
      <c r="AH462" s="81">
        <v>401498.60919658997</v>
      </c>
      <c r="AI462" s="81">
        <v>2444544.2221936169</v>
      </c>
      <c r="AJ462" s="81">
        <v>3494475.862815985</v>
      </c>
      <c r="AK462" s="81"/>
      <c r="AL462" s="81"/>
      <c r="AM462" s="81">
        <v>202683.75418987146</v>
      </c>
      <c r="AN462" s="81"/>
      <c r="AO462" s="81"/>
      <c r="AP462" s="82"/>
      <c r="AQ462" s="81">
        <v>18</v>
      </c>
      <c r="AR462" s="81">
        <v>45</v>
      </c>
      <c r="AS462" s="81">
        <v>0</v>
      </c>
      <c r="AT462" s="81">
        <v>0</v>
      </c>
      <c r="AU462" s="81">
        <v>0</v>
      </c>
      <c r="AV462" s="81">
        <v>0</v>
      </c>
      <c r="AW462" s="81">
        <v>0</v>
      </c>
      <c r="AX462" s="82"/>
      <c r="AY462" s="81">
        <v>77.2</v>
      </c>
      <c r="AZ462" s="81">
        <v>2823.5</v>
      </c>
      <c r="BA462" s="81">
        <v>0</v>
      </c>
      <c r="BB462" s="81">
        <v>0</v>
      </c>
      <c r="BC462" s="81">
        <v>0</v>
      </c>
      <c r="BD462" s="81">
        <v>0</v>
      </c>
      <c r="BE462" s="81">
        <v>0</v>
      </c>
      <c r="BF462" s="82"/>
      <c r="BG462" s="81">
        <v>0</v>
      </c>
      <c r="BH462" s="81">
        <v>0</v>
      </c>
      <c r="BI462" s="81">
        <v>0</v>
      </c>
      <c r="BJ462" s="81">
        <v>0</v>
      </c>
      <c r="BK462" s="81">
        <v>0</v>
      </c>
      <c r="BL462" s="81">
        <v>0</v>
      </c>
      <c r="BM462" s="82"/>
      <c r="BN462" s="81">
        <v>0</v>
      </c>
      <c r="BO462" s="81">
        <v>0</v>
      </c>
      <c r="BP462" s="81">
        <v>0</v>
      </c>
      <c r="BQ462" s="81">
        <v>0</v>
      </c>
      <c r="BR462" s="81">
        <v>0</v>
      </c>
      <c r="BS462" s="81">
        <v>0</v>
      </c>
      <c r="BT462"/>
      <c r="BU462" s="80">
        <v>0</v>
      </c>
      <c r="BV462" s="80">
        <v>0</v>
      </c>
      <c r="BW462" s="80">
        <v>0</v>
      </c>
      <c r="BX462" s="80">
        <v>0</v>
      </c>
      <c r="BY462" s="80">
        <v>0</v>
      </c>
      <c r="BZ462" s="80">
        <v>0</v>
      </c>
      <c r="CA462" s="80">
        <v>0</v>
      </c>
      <c r="CB462" s="80">
        <v>0</v>
      </c>
      <c r="CC462" s="80">
        <v>0</v>
      </c>
    </row>
    <row r="463" spans="1:81">
      <c r="A463" s="80" t="s">
        <v>2296</v>
      </c>
      <c r="B463" s="80">
        <v>391</v>
      </c>
      <c r="C463" s="80">
        <v>18</v>
      </c>
      <c r="D463" s="80">
        <v>23</v>
      </c>
      <c r="E463" s="80">
        <v>2021</v>
      </c>
      <c r="F463" s="80" t="s">
        <v>75</v>
      </c>
      <c r="G463" s="174" t="s">
        <v>2278</v>
      </c>
      <c r="H463" s="80" t="s">
        <v>2279</v>
      </c>
      <c r="I463" s="177"/>
      <c r="J463" s="81">
        <v>0</v>
      </c>
      <c r="K463" s="81">
        <v>9.6399422700066406E-2</v>
      </c>
      <c r="L463" s="81">
        <v>1.6138084665625274</v>
      </c>
      <c r="M463" s="81">
        <v>1.2699198971120493</v>
      </c>
      <c r="N463" s="81">
        <v>1.8466379019107901</v>
      </c>
      <c r="O463" s="81">
        <v>1.3577298333645873</v>
      </c>
      <c r="P463" s="81">
        <v>2.9771662022163032</v>
      </c>
      <c r="Q463" s="81">
        <v>8.9864190038395603E-2</v>
      </c>
      <c r="R463" s="81">
        <v>0</v>
      </c>
      <c r="S463" s="81">
        <v>0.24156368050415991</v>
      </c>
      <c r="T463" s="82"/>
      <c r="U463" s="81">
        <v>0</v>
      </c>
      <c r="V463" s="81">
        <v>44</v>
      </c>
      <c r="W463" s="81">
        <v>56</v>
      </c>
      <c r="X463" s="81">
        <v>434</v>
      </c>
      <c r="Y463" s="81">
        <v>804</v>
      </c>
      <c r="Z463" s="81">
        <v>999</v>
      </c>
      <c r="AA463" s="81">
        <v>655</v>
      </c>
      <c r="AB463" s="81">
        <v>1506</v>
      </c>
      <c r="AC463" s="81">
        <v>0</v>
      </c>
      <c r="AD463" s="81">
        <v>0.24156368050415991</v>
      </c>
      <c r="AE463" s="82"/>
      <c r="AF463" s="81">
        <v>0</v>
      </c>
      <c r="AG463" s="81">
        <v>70583.374675838932</v>
      </c>
      <c r="AH463" s="81">
        <v>433032.96773795102</v>
      </c>
      <c r="AI463" s="81">
        <v>2814637.6955254474</v>
      </c>
      <c r="AJ463" s="81">
        <v>3684527.7720798454</v>
      </c>
      <c r="AK463" s="81">
        <v>0</v>
      </c>
      <c r="AL463" s="81">
        <v>0</v>
      </c>
      <c r="AM463" s="81">
        <v>197683.4150385512</v>
      </c>
      <c r="AN463" s="81">
        <v>0</v>
      </c>
      <c r="AO463" s="81">
        <v>0</v>
      </c>
      <c r="AP463" s="82"/>
      <c r="AQ463" s="81">
        <v>21</v>
      </c>
      <c r="AR463" s="81">
        <v>48</v>
      </c>
      <c r="AS463" s="81">
        <v>0</v>
      </c>
      <c r="AT463" s="81">
        <v>0</v>
      </c>
      <c r="AU463" s="81">
        <v>0</v>
      </c>
      <c r="AV463" s="81">
        <v>0</v>
      </c>
      <c r="AW463" s="81"/>
      <c r="AX463" s="82"/>
      <c r="AY463" s="81">
        <v>104.2</v>
      </c>
      <c r="AZ463" s="81">
        <v>2961</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2297</v>
      </c>
      <c r="B464" s="80">
        <v>391</v>
      </c>
      <c r="C464" s="80">
        <v>19</v>
      </c>
      <c r="D464" s="80">
        <v>23</v>
      </c>
      <c r="E464" s="80">
        <v>2022</v>
      </c>
      <c r="F464" s="80" t="s">
        <v>568</v>
      </c>
      <c r="G464" s="80" t="s">
        <v>2278</v>
      </c>
      <c r="H464" s="80" t="s">
        <v>2279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21</v>
      </c>
      <c r="AR464" s="81">
        <v>49</v>
      </c>
      <c r="AS464" s="81">
        <v>0</v>
      </c>
      <c r="AT464" s="81">
        <v>0</v>
      </c>
      <c r="AU464" s="81">
        <v>0</v>
      </c>
      <c r="AV464" s="81">
        <v>0</v>
      </c>
      <c r="AW464" s="81"/>
      <c r="AX464" s="82"/>
      <c r="AY464" s="81">
        <v>104.2</v>
      </c>
      <c r="AZ464" s="81">
        <v>3010.5</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2298</v>
      </c>
      <c r="B465" s="80">
        <v>443</v>
      </c>
      <c r="C465" s="80">
        <v>1</v>
      </c>
      <c r="D465" s="80">
        <v>27</v>
      </c>
      <c r="E465" s="80">
        <v>1990</v>
      </c>
      <c r="F465" s="80" t="s">
        <v>562</v>
      </c>
      <c r="G465" s="80" t="s">
        <v>2299</v>
      </c>
      <c r="H465" s="80" t="s">
        <v>2300</v>
      </c>
      <c r="I465" s="177"/>
      <c r="J465" s="81">
        <v>3.0695916208709688</v>
      </c>
      <c r="K465" s="81">
        <v>0.89033445917263676</v>
      </c>
      <c r="L465" s="81">
        <v>2.1784033100651952</v>
      </c>
      <c r="M465" s="81">
        <v>0.7808236236129491</v>
      </c>
      <c r="N465" s="81">
        <v>1.6838398643165655</v>
      </c>
      <c r="O465" s="81">
        <v>1.6386599512118281</v>
      </c>
      <c r="P465" s="81">
        <v>3.9207434331217175</v>
      </c>
      <c r="Q465" s="81">
        <v>0.12348641987407306</v>
      </c>
      <c r="R465" s="81">
        <v>0</v>
      </c>
      <c r="S465" s="81">
        <v>0.12607678665364092</v>
      </c>
      <c r="T465" s="82"/>
      <c r="U465" s="81">
        <v>45168</v>
      </c>
      <c r="V465" s="81">
        <v>233</v>
      </c>
      <c r="W465" s="81">
        <v>29</v>
      </c>
      <c r="X465" s="81">
        <v>314</v>
      </c>
      <c r="Y465" s="81">
        <v>749</v>
      </c>
      <c r="Z465" s="81">
        <v>674</v>
      </c>
      <c r="AA465" s="81">
        <v>952</v>
      </c>
      <c r="AB465" s="81">
        <v>2005</v>
      </c>
      <c r="AC465" s="81">
        <v>0</v>
      </c>
      <c r="AD465" s="81">
        <v>0.12607678665364092</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2301</v>
      </c>
      <c r="B466" s="80">
        <v>444</v>
      </c>
      <c r="C466" s="80">
        <v>2</v>
      </c>
      <c r="D466" s="80">
        <v>27</v>
      </c>
      <c r="E466" s="80">
        <v>2005</v>
      </c>
      <c r="F466" s="80" t="s">
        <v>565</v>
      </c>
      <c r="G466" s="80" t="s">
        <v>2299</v>
      </c>
      <c r="H466" s="80" t="s">
        <v>2300</v>
      </c>
      <c r="I466" s="177"/>
      <c r="J466" s="81">
        <v>5.9987911034360604</v>
      </c>
      <c r="K466" s="81">
        <v>0.50774762643611393</v>
      </c>
      <c r="L466" s="81">
        <v>1.0309922097391333</v>
      </c>
      <c r="M466" s="81">
        <v>0.874342961554604</v>
      </c>
      <c r="N466" s="81">
        <v>1.9618519054406323</v>
      </c>
      <c r="O466" s="81">
        <v>2.1177980874438718</v>
      </c>
      <c r="P466" s="81">
        <v>4.0329881334434452</v>
      </c>
      <c r="Q466" s="81">
        <v>0.11235052911802937</v>
      </c>
      <c r="R466" s="81">
        <v>0</v>
      </c>
      <c r="S466" s="81">
        <v>0.30327735957678426</v>
      </c>
      <c r="T466" s="82"/>
      <c r="U466" s="81">
        <v>131403</v>
      </c>
      <c r="V466" s="81">
        <v>160</v>
      </c>
      <c r="W466" s="81">
        <v>9</v>
      </c>
      <c r="X466" s="81">
        <v>187</v>
      </c>
      <c r="Y466" s="81">
        <v>789</v>
      </c>
      <c r="Z466" s="81">
        <v>1008</v>
      </c>
      <c r="AA466" s="81">
        <v>802</v>
      </c>
      <c r="AB466" s="81">
        <v>1907</v>
      </c>
      <c r="AC466" s="81">
        <v>0</v>
      </c>
      <c r="AD466" s="81">
        <v>0.30327735957678426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2302</v>
      </c>
      <c r="B467" s="80">
        <v>445</v>
      </c>
      <c r="C467" s="80">
        <v>3</v>
      </c>
      <c r="D467" s="80">
        <v>27</v>
      </c>
      <c r="E467" s="80">
        <v>2006</v>
      </c>
      <c r="F467" s="80" t="s">
        <v>566</v>
      </c>
      <c r="G467" s="80" t="s">
        <v>2299</v>
      </c>
      <c r="H467" s="80" t="s">
        <v>2300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2303</v>
      </c>
      <c r="B468" s="80">
        <v>446</v>
      </c>
      <c r="C468" s="80">
        <v>4</v>
      </c>
      <c r="D468" s="80">
        <v>27</v>
      </c>
      <c r="E468" s="80">
        <v>2007</v>
      </c>
      <c r="F468" s="80" t="s">
        <v>567</v>
      </c>
      <c r="G468" s="80" t="s">
        <v>2299</v>
      </c>
      <c r="H468" s="80" t="s">
        <v>2300</v>
      </c>
      <c r="I468" s="177"/>
      <c r="J468" s="81">
        <v>4.907544163459379</v>
      </c>
      <c r="K468" s="81">
        <v>0.31835220348685267</v>
      </c>
      <c r="L468" s="81">
        <v>6.4769874086080534</v>
      </c>
      <c r="M468" s="81">
        <v>1.2886245579317954</v>
      </c>
      <c r="N468" s="81">
        <v>2.2508379859301555</v>
      </c>
      <c r="O468" s="81">
        <v>2.0190331570779017</v>
      </c>
      <c r="P468" s="81">
        <v>3.9575385930505327</v>
      </c>
      <c r="Q468" s="81">
        <v>0.11532715532579763</v>
      </c>
      <c r="R468" s="81">
        <v>0</v>
      </c>
      <c r="S468" s="81">
        <v>0.52164302748519975</v>
      </c>
      <c r="T468" s="82"/>
      <c r="U468" s="81">
        <v>122216</v>
      </c>
      <c r="V468" s="81">
        <v>102</v>
      </c>
      <c r="W468" s="81">
        <v>59</v>
      </c>
      <c r="X468" s="81">
        <v>327</v>
      </c>
      <c r="Y468" s="81">
        <v>786</v>
      </c>
      <c r="Z468" s="81">
        <v>999</v>
      </c>
      <c r="AA468" s="81">
        <v>775</v>
      </c>
      <c r="AB468" s="81">
        <v>1854</v>
      </c>
      <c r="AC468" s="81">
        <v>0</v>
      </c>
      <c r="AD468" s="81">
        <v>0.52164302748519975</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2304</v>
      </c>
      <c r="B469" s="80">
        <v>447</v>
      </c>
      <c r="C469" s="80">
        <v>5</v>
      </c>
      <c r="D469" s="80">
        <v>27</v>
      </c>
      <c r="E469" s="80">
        <v>2008</v>
      </c>
      <c r="F469" s="80" t="s">
        <v>84</v>
      </c>
      <c r="G469" s="80" t="s">
        <v>2299</v>
      </c>
      <c r="H469" s="80" t="s">
        <v>2300</v>
      </c>
      <c r="I469" s="177"/>
      <c r="J469" s="81">
        <v>0.41447916539277863</v>
      </c>
      <c r="K469" s="81">
        <v>0.2267023285275144</v>
      </c>
      <c r="L469" s="81">
        <v>5.1713830304934447</v>
      </c>
      <c r="M469" s="81">
        <v>1.3614208761181776</v>
      </c>
      <c r="N469" s="81">
        <v>2.020909582422834</v>
      </c>
      <c r="O469" s="81">
        <v>1.9212836546464671</v>
      </c>
      <c r="P469" s="81">
        <v>3.7796052109557419</v>
      </c>
      <c r="Q469" s="81">
        <v>0.1110759610677879</v>
      </c>
      <c r="R469" s="81">
        <v>0</v>
      </c>
      <c r="S469" s="81">
        <v>0.39530792548253513</v>
      </c>
      <c r="T469" s="82"/>
      <c r="U469" s="81">
        <v>11043</v>
      </c>
      <c r="V469" s="81">
        <v>102</v>
      </c>
      <c r="W469" s="81">
        <v>59</v>
      </c>
      <c r="X469" s="81">
        <v>327</v>
      </c>
      <c r="Y469" s="81">
        <v>793</v>
      </c>
      <c r="Z469" s="81">
        <v>984</v>
      </c>
      <c r="AA469" s="81">
        <v>741</v>
      </c>
      <c r="AB469" s="81">
        <v>1815</v>
      </c>
      <c r="AC469" s="81">
        <v>0</v>
      </c>
      <c r="AD469" s="81">
        <v>0.39530792548253513</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2305</v>
      </c>
      <c r="B470" s="80">
        <v>448</v>
      </c>
      <c r="C470" s="80">
        <v>6</v>
      </c>
      <c r="D470" s="80">
        <v>27</v>
      </c>
      <c r="E470" s="80">
        <v>2009</v>
      </c>
      <c r="F470" s="80" t="s">
        <v>85</v>
      </c>
      <c r="G470" s="80" t="s">
        <v>2299</v>
      </c>
      <c r="H470" s="80" t="s">
        <v>2300</v>
      </c>
      <c r="I470" s="177"/>
      <c r="J470" s="81">
        <v>1.1016395391765985</v>
      </c>
      <c r="K470" s="81">
        <v>0.26095996457506848</v>
      </c>
      <c r="L470" s="81">
        <v>5.4663467071391327</v>
      </c>
      <c r="M470" s="81">
        <v>1.4542774352801005</v>
      </c>
      <c r="N470" s="81">
        <v>1.9794050634491291</v>
      </c>
      <c r="O470" s="81">
        <v>1.9583623517027626</v>
      </c>
      <c r="P470" s="81">
        <v>3.6418788918517868</v>
      </c>
      <c r="Q470" s="81">
        <v>0.10458700247799331</v>
      </c>
      <c r="R470" s="81">
        <v>0</v>
      </c>
      <c r="S470" s="81">
        <v>0.40743968143456288</v>
      </c>
      <c r="T470" s="82"/>
      <c r="U470" s="81">
        <v>27101</v>
      </c>
      <c r="V470" s="81">
        <v>84</v>
      </c>
      <c r="W470" s="81">
        <v>96</v>
      </c>
      <c r="X470" s="81">
        <v>336</v>
      </c>
      <c r="Y470" s="81">
        <v>796</v>
      </c>
      <c r="Z470" s="81">
        <v>990</v>
      </c>
      <c r="AA470" s="81">
        <v>733</v>
      </c>
      <c r="AB470" s="81">
        <v>1794</v>
      </c>
      <c r="AC470" s="81">
        <v>0</v>
      </c>
      <c r="AD470" s="81">
        <v>0.40743968143456288</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0</v>
      </c>
      <c r="BJ470" s="81">
        <v>0</v>
      </c>
      <c r="BK470" s="81">
        <v>0</v>
      </c>
      <c r="BL470" s="81">
        <v>0</v>
      </c>
      <c r="BM470" s="82"/>
      <c r="BN470" s="81">
        <v>0</v>
      </c>
      <c r="BO470" s="81">
        <v>0</v>
      </c>
      <c r="BP470" s="81">
        <v>0</v>
      </c>
      <c r="BQ470" s="81">
        <v>0</v>
      </c>
      <c r="BR470" s="81">
        <v>0</v>
      </c>
      <c r="BS470" s="81">
        <v>0</v>
      </c>
      <c r="BT470"/>
      <c r="BU470" s="80"/>
      <c r="BV470" s="80"/>
      <c r="BW470" s="80"/>
      <c r="BX470" s="80"/>
      <c r="BY470" s="80"/>
      <c r="BZ470" s="80"/>
      <c r="CA470" s="80"/>
      <c r="CB470" s="80"/>
      <c r="CC470" s="80"/>
    </row>
    <row r="471" spans="1:81">
      <c r="A471" s="80" t="s">
        <v>2306</v>
      </c>
      <c r="B471" s="80">
        <v>449</v>
      </c>
      <c r="C471" s="80">
        <v>7</v>
      </c>
      <c r="D471" s="80">
        <v>27</v>
      </c>
      <c r="E471" s="80">
        <v>2010</v>
      </c>
      <c r="F471" s="80" t="s">
        <v>86</v>
      </c>
      <c r="G471" s="80" t="s">
        <v>2299</v>
      </c>
      <c r="H471" s="80" t="s">
        <v>2300</v>
      </c>
      <c r="I471" s="177"/>
      <c r="J471" s="81">
        <v>2.1523026663968476</v>
      </c>
      <c r="K471" s="81">
        <v>0.21378301901589805</v>
      </c>
      <c r="L471" s="81">
        <v>4.8616254373253911</v>
      </c>
      <c r="M471" s="81">
        <v>1.3533134429132039</v>
      </c>
      <c r="N471" s="81">
        <v>1.8807160557024918</v>
      </c>
      <c r="O471" s="81">
        <v>1.9611182908822162</v>
      </c>
      <c r="P471" s="81">
        <v>3.6587238726593503</v>
      </c>
      <c r="Q471" s="81">
        <v>0.10677643513378272</v>
      </c>
      <c r="R471" s="81">
        <v>0</v>
      </c>
      <c r="S471" s="81">
        <v>0.41193314453193186</v>
      </c>
      <c r="T471" s="82"/>
      <c r="U471" s="81">
        <v>57560</v>
      </c>
      <c r="V471" s="81">
        <v>84</v>
      </c>
      <c r="W471" s="81">
        <v>96</v>
      </c>
      <c r="X471" s="81">
        <v>336</v>
      </c>
      <c r="Y471" s="81">
        <v>785</v>
      </c>
      <c r="Z471" s="81">
        <v>996</v>
      </c>
      <c r="AA471" s="81">
        <v>718</v>
      </c>
      <c r="AB471" s="81">
        <v>1755</v>
      </c>
      <c r="AC471" s="81">
        <v>0</v>
      </c>
      <c r="AD471" s="81">
        <v>0.41193314453193186</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0</v>
      </c>
      <c r="BJ471" s="81">
        <v>0</v>
      </c>
      <c r="BK471" s="81">
        <v>0</v>
      </c>
      <c r="BL471" s="81">
        <v>0</v>
      </c>
      <c r="BM471" s="82"/>
      <c r="BN471" s="81">
        <v>0</v>
      </c>
      <c r="BO471" s="81">
        <v>0</v>
      </c>
      <c r="BP471" s="81">
        <v>0</v>
      </c>
      <c r="BQ471" s="81">
        <v>0</v>
      </c>
      <c r="BR471" s="81">
        <v>0</v>
      </c>
      <c r="BS471" s="81">
        <v>0</v>
      </c>
      <c r="BT471"/>
      <c r="BU471" s="80">
        <v>0</v>
      </c>
      <c r="BV471" s="80">
        <v>0</v>
      </c>
      <c r="BW471" s="80">
        <v>0</v>
      </c>
      <c r="BX471" s="80">
        <v>0</v>
      </c>
      <c r="BY471" s="80">
        <v>0</v>
      </c>
      <c r="BZ471" s="80">
        <v>0</v>
      </c>
      <c r="CA471" s="80">
        <v>0</v>
      </c>
      <c r="CB471" s="80">
        <v>0</v>
      </c>
      <c r="CC471" s="80">
        <v>0</v>
      </c>
    </row>
    <row r="472" spans="1:81">
      <c r="A472" s="80" t="s">
        <v>2307</v>
      </c>
      <c r="B472" s="80">
        <v>450</v>
      </c>
      <c r="C472" s="80">
        <v>8</v>
      </c>
      <c r="D472" s="80">
        <v>27</v>
      </c>
      <c r="E472" s="80">
        <v>2011</v>
      </c>
      <c r="F472" s="80" t="s">
        <v>87</v>
      </c>
      <c r="G472" s="80" t="s">
        <v>2299</v>
      </c>
      <c r="H472" s="80" t="s">
        <v>2300</v>
      </c>
      <c r="I472" s="177"/>
      <c r="J472" s="81">
        <v>1.9479422601246004</v>
      </c>
      <c r="K472" s="81">
        <v>0.31133094769273156</v>
      </c>
      <c r="L472" s="81">
        <v>4.6811140690670152</v>
      </c>
      <c r="M472" s="81">
        <v>1.8977790937304633</v>
      </c>
      <c r="N472" s="81">
        <v>2.5584563303908356</v>
      </c>
      <c r="O472" s="81">
        <v>1.9463986915729716</v>
      </c>
      <c r="P472" s="81">
        <v>3.4589717809504026</v>
      </c>
      <c r="Q472" s="81">
        <v>0.12168919954707526</v>
      </c>
      <c r="R472" s="81">
        <v>0</v>
      </c>
      <c r="S472" s="81">
        <v>0.34087699080301376</v>
      </c>
      <c r="T472" s="82"/>
      <c r="U472" s="81">
        <v>49151</v>
      </c>
      <c r="V472" s="81">
        <v>84</v>
      </c>
      <c r="W472" s="81">
        <v>96</v>
      </c>
      <c r="X472" s="81">
        <v>336</v>
      </c>
      <c r="Y472" s="81">
        <v>786</v>
      </c>
      <c r="Z472" s="81">
        <v>1010</v>
      </c>
      <c r="AA472" s="81">
        <v>699</v>
      </c>
      <c r="AB472" s="81">
        <v>1734</v>
      </c>
      <c r="AC472" s="81">
        <v>0</v>
      </c>
      <c r="AD472" s="81">
        <v>0.34087699080301376</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0</v>
      </c>
      <c r="BJ472" s="81">
        <v>0</v>
      </c>
      <c r="BK472" s="81">
        <v>0</v>
      </c>
      <c r="BL472" s="81">
        <v>0</v>
      </c>
      <c r="BM472" s="82"/>
      <c r="BN472" s="81">
        <v>0</v>
      </c>
      <c r="BO472" s="81">
        <v>0</v>
      </c>
      <c r="BP472" s="81">
        <v>0</v>
      </c>
      <c r="BQ472" s="81">
        <v>0</v>
      </c>
      <c r="BR472" s="81">
        <v>0</v>
      </c>
      <c r="BS472" s="81">
        <v>0</v>
      </c>
      <c r="BT472"/>
      <c r="BU472" s="80">
        <v>0</v>
      </c>
      <c r="BV472" s="80">
        <v>0</v>
      </c>
      <c r="BW472" s="80">
        <v>0</v>
      </c>
      <c r="BX472" s="80">
        <v>0</v>
      </c>
      <c r="BY472" s="80">
        <v>0</v>
      </c>
      <c r="BZ472" s="80">
        <v>0</v>
      </c>
      <c r="CA472" s="80">
        <v>0</v>
      </c>
      <c r="CB472" s="80">
        <v>0</v>
      </c>
      <c r="CC472" s="80">
        <v>0</v>
      </c>
    </row>
    <row r="473" spans="1:81">
      <c r="A473" s="80" t="s">
        <v>2308</v>
      </c>
      <c r="B473" s="80">
        <v>451</v>
      </c>
      <c r="C473" s="80">
        <v>9</v>
      </c>
      <c r="D473" s="80">
        <v>27</v>
      </c>
      <c r="E473" s="80">
        <v>2012</v>
      </c>
      <c r="F473" s="80" t="s">
        <v>88</v>
      </c>
      <c r="G473" s="80" t="s">
        <v>2299</v>
      </c>
      <c r="H473" s="80" t="s">
        <v>2300</v>
      </c>
      <c r="I473" s="177"/>
      <c r="J473" s="81">
        <v>2.0806100205525828</v>
      </c>
      <c r="K473" s="81">
        <v>0.37594143519393963</v>
      </c>
      <c r="L473" s="81">
        <v>4.5768340317475458</v>
      </c>
      <c r="M473" s="81">
        <v>1.9379744435101292</v>
      </c>
      <c r="N473" s="81">
        <v>3.1652827126165373</v>
      </c>
      <c r="O473" s="81">
        <v>1.9540256561051321</v>
      </c>
      <c r="P473" s="81">
        <v>3.3741431733603222</v>
      </c>
      <c r="Q473" s="81">
        <v>0.13022998307454967</v>
      </c>
      <c r="R473" s="81">
        <v>0</v>
      </c>
      <c r="S473" s="81">
        <v>0.40729654927272524</v>
      </c>
      <c r="T473" s="82"/>
      <c r="U473" s="81">
        <v>50888</v>
      </c>
      <c r="V473" s="81">
        <v>84</v>
      </c>
      <c r="W473" s="81">
        <v>96</v>
      </c>
      <c r="X473" s="81">
        <v>336</v>
      </c>
      <c r="Y473" s="81">
        <v>787</v>
      </c>
      <c r="Z473" s="81">
        <v>1022</v>
      </c>
      <c r="AA473" s="81">
        <v>678</v>
      </c>
      <c r="AB473" s="81">
        <v>1708</v>
      </c>
      <c r="AC473" s="81">
        <v>0</v>
      </c>
      <c r="AD473" s="81">
        <v>0.40729654927272524</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0</v>
      </c>
      <c r="BJ473" s="81">
        <v>0</v>
      </c>
      <c r="BK473" s="81">
        <v>0</v>
      </c>
      <c r="BL473" s="81">
        <v>0</v>
      </c>
      <c r="BM473" s="82"/>
      <c r="BN473" s="81">
        <v>0</v>
      </c>
      <c r="BO473" s="81">
        <v>0</v>
      </c>
      <c r="BP473" s="81">
        <v>0</v>
      </c>
      <c r="BQ473" s="81">
        <v>0</v>
      </c>
      <c r="BR473" s="81">
        <v>0</v>
      </c>
      <c r="BS473" s="81">
        <v>0</v>
      </c>
      <c r="BT473"/>
      <c r="BU473" s="80">
        <v>0</v>
      </c>
      <c r="BV473" s="80">
        <v>0</v>
      </c>
      <c r="BW473" s="80">
        <v>0</v>
      </c>
      <c r="BX473" s="80">
        <v>0</v>
      </c>
      <c r="BY473" s="80">
        <v>0</v>
      </c>
      <c r="BZ473" s="80">
        <v>0</v>
      </c>
      <c r="CA473" s="80">
        <v>0</v>
      </c>
      <c r="CB473" s="80">
        <v>0</v>
      </c>
      <c r="CC473" s="80">
        <v>0</v>
      </c>
    </row>
    <row r="474" spans="1:81">
      <c r="A474" s="80" t="s">
        <v>2309</v>
      </c>
      <c r="B474" s="80">
        <v>452</v>
      </c>
      <c r="C474" s="80">
        <v>10</v>
      </c>
      <c r="D474" s="80">
        <v>27</v>
      </c>
      <c r="E474" s="80">
        <v>2013</v>
      </c>
      <c r="F474" s="80" t="s">
        <v>89</v>
      </c>
      <c r="G474" s="80" t="s">
        <v>2299</v>
      </c>
      <c r="H474" s="80" t="s">
        <v>2300</v>
      </c>
      <c r="I474" s="177"/>
      <c r="J474" s="81">
        <v>1.6408613399146335</v>
      </c>
      <c r="K474" s="81">
        <v>0.37868616778541409</v>
      </c>
      <c r="L474" s="81">
        <v>4.7145693658414816</v>
      </c>
      <c r="M474" s="81">
        <v>2.0086622099677554</v>
      </c>
      <c r="N474" s="81">
        <v>3.2436837981997941</v>
      </c>
      <c r="O474" s="81">
        <v>1.8997947156208093</v>
      </c>
      <c r="P474" s="81">
        <v>3.3319075813317807</v>
      </c>
      <c r="Q474" s="81">
        <v>0.13150556657241463</v>
      </c>
      <c r="R474" s="81">
        <v>0</v>
      </c>
      <c r="S474" s="81">
        <v>0.44791201601176239</v>
      </c>
      <c r="T474" s="82"/>
      <c r="U474" s="81">
        <v>42573</v>
      </c>
      <c r="V474" s="81">
        <v>84</v>
      </c>
      <c r="W474" s="81">
        <v>96</v>
      </c>
      <c r="X474" s="81">
        <v>336</v>
      </c>
      <c r="Y474" s="81">
        <v>789</v>
      </c>
      <c r="Z474" s="81">
        <v>1038</v>
      </c>
      <c r="AA474" s="81">
        <v>667</v>
      </c>
      <c r="AB474" s="81">
        <v>1700</v>
      </c>
      <c r="AC474" s="81">
        <v>0</v>
      </c>
      <c r="AD474" s="81">
        <v>0.44791201601176239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0</v>
      </c>
      <c r="BJ474" s="81">
        <v>0</v>
      </c>
      <c r="BK474" s="81">
        <v>0</v>
      </c>
      <c r="BL474" s="81">
        <v>0</v>
      </c>
      <c r="BM474" s="82"/>
      <c r="BN474" s="81">
        <v>0</v>
      </c>
      <c r="BO474" s="81">
        <v>0</v>
      </c>
      <c r="BP474" s="81">
        <v>0</v>
      </c>
      <c r="BQ474" s="81">
        <v>0</v>
      </c>
      <c r="BR474" s="81">
        <v>0</v>
      </c>
      <c r="BS474" s="81">
        <v>0</v>
      </c>
      <c r="BT474"/>
      <c r="BU474" s="80">
        <v>0</v>
      </c>
      <c r="BV474" s="80">
        <v>0</v>
      </c>
      <c r="BW474" s="80">
        <v>0</v>
      </c>
      <c r="BX474" s="80">
        <v>0</v>
      </c>
      <c r="BY474" s="80">
        <v>0</v>
      </c>
      <c r="BZ474" s="80">
        <v>0</v>
      </c>
      <c r="CA474" s="80">
        <v>0</v>
      </c>
      <c r="CB474" s="80">
        <v>0</v>
      </c>
      <c r="CC474" s="80">
        <v>0</v>
      </c>
    </row>
    <row r="475" spans="1:81">
      <c r="A475" s="80" t="s">
        <v>2310</v>
      </c>
      <c r="B475" s="80">
        <v>453</v>
      </c>
      <c r="C475" s="80">
        <v>11</v>
      </c>
      <c r="D475" s="80">
        <v>27</v>
      </c>
      <c r="E475" s="80">
        <v>2014</v>
      </c>
      <c r="F475" s="80" t="s">
        <v>90</v>
      </c>
      <c r="G475" s="80" t="s">
        <v>2299</v>
      </c>
      <c r="H475" s="80" t="s">
        <v>2300</v>
      </c>
      <c r="I475" s="177"/>
      <c r="J475" s="81">
        <v>1.3667822457336061</v>
      </c>
      <c r="K475" s="81">
        <v>0.34512309809522101</v>
      </c>
      <c r="L475" s="81">
        <v>4.1830933901710363</v>
      </c>
      <c r="M475" s="81">
        <v>1.9145735176704444</v>
      </c>
      <c r="N475" s="81">
        <v>3.2147259143200695</v>
      </c>
      <c r="O475" s="81">
        <v>1.800336140704486</v>
      </c>
      <c r="P475" s="81">
        <v>3.3140877004329776</v>
      </c>
      <c r="Q475" s="81">
        <v>0.12557989452492807</v>
      </c>
      <c r="R475" s="81">
        <v>0</v>
      </c>
      <c r="S475" s="81">
        <v>0.49234403102352708</v>
      </c>
      <c r="T475" s="82"/>
      <c r="U475" s="81">
        <v>38234</v>
      </c>
      <c r="V475" s="81">
        <v>87</v>
      </c>
      <c r="W475" s="81">
        <v>78</v>
      </c>
      <c r="X475" s="81">
        <v>327</v>
      </c>
      <c r="Y475" s="81">
        <v>784</v>
      </c>
      <c r="Z475" s="81">
        <v>1036</v>
      </c>
      <c r="AA475" s="81">
        <v>660</v>
      </c>
      <c r="AB475" s="81">
        <v>1692</v>
      </c>
      <c r="AC475" s="81">
        <v>0</v>
      </c>
      <c r="AD475" s="81">
        <v>0.49234403102352708</v>
      </c>
      <c r="AE475" s="82"/>
      <c r="AF475" s="81">
        <v>463067.27500447369</v>
      </c>
      <c r="AG475" s="81">
        <v>226755.08610989217</v>
      </c>
      <c r="AH475" s="81">
        <v>615724.2956905415</v>
      </c>
      <c r="AI475" s="81">
        <v>1894763.4725393474</v>
      </c>
      <c r="AJ475" s="81">
        <v>3981731.3599063992</v>
      </c>
      <c r="AK475" s="81">
        <v>0</v>
      </c>
      <c r="AL475" s="81">
        <v>0</v>
      </c>
      <c r="AM475" s="81">
        <v>232286.31608027496</v>
      </c>
      <c r="AN475" s="81">
        <v>0</v>
      </c>
      <c r="AO475" s="81">
        <v>0</v>
      </c>
      <c r="AP475" s="82"/>
      <c r="AQ475" s="81">
        <v>47</v>
      </c>
      <c r="AR475" s="81">
        <v>18</v>
      </c>
      <c r="AS475" s="81">
        <v>0</v>
      </c>
      <c r="AT475" s="81">
        <v>0</v>
      </c>
      <c r="AU475" s="81">
        <v>0</v>
      </c>
      <c r="AV475" s="81">
        <v>0</v>
      </c>
      <c r="AW475" s="81" t="s">
        <v>564</v>
      </c>
      <c r="AX475" s="82"/>
      <c r="AY475" s="81">
        <v>207.34</v>
      </c>
      <c r="AZ475" s="81">
        <v>1771.9</v>
      </c>
      <c r="BA475" s="81">
        <v>0</v>
      </c>
      <c r="BB475" s="81">
        <v>0</v>
      </c>
      <c r="BC475" s="81">
        <v>0</v>
      </c>
      <c r="BD475" s="81">
        <v>0</v>
      </c>
      <c r="BE475" s="81" t="s">
        <v>564</v>
      </c>
      <c r="BF475" s="82"/>
      <c r="BG475" s="81">
        <v>0</v>
      </c>
      <c r="BH475" s="81">
        <v>0</v>
      </c>
      <c r="BI475" s="81">
        <v>0</v>
      </c>
      <c r="BJ475" s="81">
        <v>0</v>
      </c>
      <c r="BK475" s="81">
        <v>0</v>
      </c>
      <c r="BL475" s="81">
        <v>0</v>
      </c>
      <c r="BM475" s="82"/>
      <c r="BN475" s="81">
        <v>0</v>
      </c>
      <c r="BO475" s="81">
        <v>0</v>
      </c>
      <c r="BP475" s="81">
        <v>0</v>
      </c>
      <c r="BQ475" s="81">
        <v>0</v>
      </c>
      <c r="BR475" s="81">
        <v>0</v>
      </c>
      <c r="BS475" s="81">
        <v>0</v>
      </c>
      <c r="BT475"/>
      <c r="BU475" s="80">
        <v>0</v>
      </c>
      <c r="BV475" s="80">
        <v>0</v>
      </c>
      <c r="BW475" s="80">
        <v>0</v>
      </c>
      <c r="BX475" s="80">
        <v>0</v>
      </c>
      <c r="BY475" s="80">
        <v>0</v>
      </c>
      <c r="BZ475" s="80">
        <v>0</v>
      </c>
      <c r="CA475" s="80">
        <v>0</v>
      </c>
      <c r="CB475" s="80">
        <v>0</v>
      </c>
      <c r="CC475" s="80">
        <v>0</v>
      </c>
    </row>
    <row r="476" spans="1:81">
      <c r="A476" s="80" t="s">
        <v>2311</v>
      </c>
      <c r="B476" s="80">
        <v>454</v>
      </c>
      <c r="C476" s="80">
        <v>12</v>
      </c>
      <c r="D476" s="80">
        <v>27</v>
      </c>
      <c r="E476" s="80">
        <v>2015</v>
      </c>
      <c r="F476" s="80" t="s">
        <v>91</v>
      </c>
      <c r="G476" s="80" t="s">
        <v>2299</v>
      </c>
      <c r="H476" s="80" t="s">
        <v>2300</v>
      </c>
      <c r="I476" s="177"/>
      <c r="J476" s="81">
        <v>0</v>
      </c>
      <c r="K476" s="81">
        <v>0.38313330535767509</v>
      </c>
      <c r="L476" s="81">
        <v>4.9847322610659308</v>
      </c>
      <c r="M476" s="81">
        <v>1.8307034938577864</v>
      </c>
      <c r="N476" s="81">
        <v>2.6931617330872668</v>
      </c>
      <c r="O476" s="81">
        <v>1.7504531952585385</v>
      </c>
      <c r="P476" s="81">
        <v>3.2212146585482038</v>
      </c>
      <c r="Q476" s="81">
        <v>0.12148333260843089</v>
      </c>
      <c r="R476" s="81">
        <v>0</v>
      </c>
      <c r="S476" s="81">
        <v>0.40557360856955693</v>
      </c>
      <c r="T476" s="82"/>
      <c r="U476" s="81">
        <v>0</v>
      </c>
      <c r="V476" s="81">
        <v>87</v>
      </c>
      <c r="W476" s="81">
        <v>78</v>
      </c>
      <c r="X476" s="81">
        <v>327</v>
      </c>
      <c r="Y476" s="81">
        <v>777</v>
      </c>
      <c r="Z476" s="81">
        <v>1017</v>
      </c>
      <c r="AA476" s="81">
        <v>641</v>
      </c>
      <c r="AB476" s="81">
        <v>1672</v>
      </c>
      <c r="AC476" s="81">
        <v>0</v>
      </c>
      <c r="AD476" s="81">
        <v>0.40557360856955693</v>
      </c>
      <c r="AE476" s="82"/>
      <c r="AF476" s="81">
        <v>0</v>
      </c>
      <c r="AG476" s="81">
        <v>304171.89035712916</v>
      </c>
      <c r="AH476" s="81">
        <v>610978.24554882105</v>
      </c>
      <c r="AI476" s="81">
        <v>2030888.8347678287</v>
      </c>
      <c r="AJ476" s="81">
        <v>3460409.1543202423</v>
      </c>
      <c r="AK476" s="81">
        <v>0</v>
      </c>
      <c r="AL476" s="81">
        <v>0</v>
      </c>
      <c r="AM476" s="81">
        <v>229140.58622379319</v>
      </c>
      <c r="AN476" s="81">
        <v>0</v>
      </c>
      <c r="AO476" s="81">
        <v>0</v>
      </c>
      <c r="AP476" s="82"/>
      <c r="AQ476" s="81">
        <v>50</v>
      </c>
      <c r="AR476" s="81">
        <v>30</v>
      </c>
      <c r="AS476" s="81">
        <v>0</v>
      </c>
      <c r="AT476" s="81">
        <v>0</v>
      </c>
      <c r="AU476" s="81">
        <v>0</v>
      </c>
      <c r="AV476" s="81">
        <v>0</v>
      </c>
      <c r="AW476" s="81" t="s">
        <v>564</v>
      </c>
      <c r="AX476" s="82"/>
      <c r="AY476" s="81">
        <v>227.74</v>
      </c>
      <c r="AZ476" s="81">
        <v>3513</v>
      </c>
      <c r="BA476" s="81">
        <v>0</v>
      </c>
      <c r="BB476" s="81">
        <v>0</v>
      </c>
      <c r="BC476" s="81">
        <v>0</v>
      </c>
      <c r="BD476" s="81">
        <v>0</v>
      </c>
      <c r="BE476" s="81" t="s">
        <v>564</v>
      </c>
      <c r="BF476" s="82"/>
      <c r="BG476" s="81">
        <v>0</v>
      </c>
      <c r="BH476" s="81">
        <v>0</v>
      </c>
      <c r="BI476" s="81">
        <v>0</v>
      </c>
      <c r="BJ476" s="81">
        <v>0</v>
      </c>
      <c r="BK476" s="81">
        <v>0</v>
      </c>
      <c r="BL476" s="81">
        <v>0</v>
      </c>
      <c r="BM476" s="82"/>
      <c r="BN476" s="81">
        <v>0</v>
      </c>
      <c r="BO476" s="81">
        <v>0</v>
      </c>
      <c r="BP476" s="81">
        <v>0</v>
      </c>
      <c r="BQ476" s="81">
        <v>0</v>
      </c>
      <c r="BR476" s="81">
        <v>0</v>
      </c>
      <c r="BS476" s="81">
        <v>0</v>
      </c>
      <c r="BT476"/>
      <c r="BU476" s="80">
        <v>0</v>
      </c>
      <c r="BV476" s="80">
        <v>0</v>
      </c>
      <c r="BW476" s="80">
        <v>0</v>
      </c>
      <c r="BX476" s="80">
        <v>0</v>
      </c>
      <c r="BY476" s="80">
        <v>0</v>
      </c>
      <c r="BZ476" s="80">
        <v>0</v>
      </c>
      <c r="CA476" s="80">
        <v>0</v>
      </c>
      <c r="CB476" s="80">
        <v>0</v>
      </c>
      <c r="CC476" s="80">
        <v>0</v>
      </c>
    </row>
    <row r="477" spans="1:81">
      <c r="A477" s="80" t="s">
        <v>2312</v>
      </c>
      <c r="B477" s="80">
        <v>455</v>
      </c>
      <c r="C477" s="80">
        <v>13</v>
      </c>
      <c r="D477" s="80">
        <v>27</v>
      </c>
      <c r="E477" s="80">
        <v>2016</v>
      </c>
      <c r="F477" s="80" t="s">
        <v>92</v>
      </c>
      <c r="G477" s="80" t="s">
        <v>2299</v>
      </c>
      <c r="H477" s="80" t="s">
        <v>2300</v>
      </c>
      <c r="I477" s="177"/>
      <c r="J477" s="81">
        <v>0</v>
      </c>
      <c r="K477" s="81">
        <v>0.32943769068775403</v>
      </c>
      <c r="L477" s="81">
        <v>4.7837103449715821</v>
      </c>
      <c r="M477" s="81">
        <v>1.3322906650955419</v>
      </c>
      <c r="N477" s="81">
        <v>1.9925849340319599</v>
      </c>
      <c r="O477" s="81">
        <v>1.7530007438527475</v>
      </c>
      <c r="P477" s="81">
        <v>3.0755709842604344</v>
      </c>
      <c r="Q477" s="81">
        <v>0.11626031784324979</v>
      </c>
      <c r="R477" s="81">
        <v>0</v>
      </c>
      <c r="S477" s="81">
        <v>0.49600676629835622</v>
      </c>
      <c r="T477" s="82"/>
      <c r="U477" s="81">
        <v>0</v>
      </c>
      <c r="V477" s="81">
        <v>87</v>
      </c>
      <c r="W477" s="81">
        <v>78</v>
      </c>
      <c r="X477" s="81">
        <v>327</v>
      </c>
      <c r="Y477" s="81">
        <v>778</v>
      </c>
      <c r="Z477" s="81">
        <v>1031</v>
      </c>
      <c r="AA477" s="81">
        <v>633</v>
      </c>
      <c r="AB477" s="81">
        <v>1646</v>
      </c>
      <c r="AC477" s="81">
        <v>0</v>
      </c>
      <c r="AD477" s="81">
        <v>0.49600676629835622</v>
      </c>
      <c r="AE477" s="82"/>
      <c r="AF477" s="81">
        <v>0</v>
      </c>
      <c r="AG477" s="81">
        <v>299218.42965899629</v>
      </c>
      <c r="AH477" s="81">
        <v>526901.27945164579</v>
      </c>
      <c r="AI477" s="81">
        <v>1916369.5440621451</v>
      </c>
      <c r="AJ477" s="81">
        <v>3188008.243479033</v>
      </c>
      <c r="AK477" s="81">
        <v>0</v>
      </c>
      <c r="AL477" s="81">
        <v>0</v>
      </c>
      <c r="AM477" s="81">
        <v>225752.6467923756</v>
      </c>
      <c r="AN477" s="81">
        <v>0</v>
      </c>
      <c r="AO477" s="81">
        <v>0</v>
      </c>
      <c r="AP477" s="82"/>
      <c r="AQ477" s="81">
        <v>52</v>
      </c>
      <c r="AR477" s="81">
        <v>33</v>
      </c>
      <c r="AS477" s="81">
        <v>0</v>
      </c>
      <c r="AT477" s="81">
        <v>0</v>
      </c>
      <c r="AU477" s="81">
        <v>0</v>
      </c>
      <c r="AV477" s="81">
        <v>0</v>
      </c>
      <c r="AW477" s="81" t="s">
        <v>564</v>
      </c>
      <c r="AX477" s="82"/>
      <c r="AY477" s="81">
        <v>245.64</v>
      </c>
      <c r="AZ477" s="81">
        <v>3644.5</v>
      </c>
      <c r="BA477" s="81">
        <v>0</v>
      </c>
      <c r="BB477" s="81">
        <v>0</v>
      </c>
      <c r="BC477" s="81">
        <v>0</v>
      </c>
      <c r="BD477" s="81">
        <v>0</v>
      </c>
      <c r="BE477" s="81" t="s">
        <v>564</v>
      </c>
      <c r="BF477" s="82"/>
      <c r="BG477" s="81">
        <v>0</v>
      </c>
      <c r="BH477" s="81">
        <v>0</v>
      </c>
      <c r="BI477" s="81">
        <v>0</v>
      </c>
      <c r="BJ477" s="81">
        <v>0</v>
      </c>
      <c r="BK477" s="81">
        <v>0</v>
      </c>
      <c r="BL477" s="81">
        <v>0</v>
      </c>
      <c r="BM477" s="82"/>
      <c r="BN477" s="81">
        <v>0</v>
      </c>
      <c r="BO477" s="81">
        <v>0</v>
      </c>
      <c r="BP477" s="81">
        <v>0</v>
      </c>
      <c r="BQ477" s="81">
        <v>0</v>
      </c>
      <c r="BR477" s="81">
        <v>0</v>
      </c>
      <c r="BS477" s="81">
        <v>0</v>
      </c>
      <c r="BT477"/>
      <c r="BU477" s="80">
        <v>0</v>
      </c>
      <c r="BV477" s="80">
        <v>0</v>
      </c>
      <c r="BW477" s="80">
        <v>0</v>
      </c>
      <c r="BX477" s="80">
        <v>0</v>
      </c>
      <c r="BY477" s="80">
        <v>0</v>
      </c>
      <c r="BZ477" s="80">
        <v>0</v>
      </c>
      <c r="CA477" s="80">
        <v>0</v>
      </c>
      <c r="CB477" s="80">
        <v>0</v>
      </c>
      <c r="CC477" s="80">
        <v>0</v>
      </c>
    </row>
    <row r="478" spans="1:81">
      <c r="A478" s="80" t="s">
        <v>2313</v>
      </c>
      <c r="B478" s="80">
        <v>456</v>
      </c>
      <c r="C478" s="80">
        <v>14</v>
      </c>
      <c r="D478" s="80">
        <v>27</v>
      </c>
      <c r="E478" s="80">
        <v>2017</v>
      </c>
      <c r="F478" s="80" t="s">
        <v>71</v>
      </c>
      <c r="G478" s="80" t="s">
        <v>2299</v>
      </c>
      <c r="H478" s="80" t="s">
        <v>2300</v>
      </c>
      <c r="I478" s="177"/>
      <c r="J478" s="81">
        <v>0.4025181446674726</v>
      </c>
      <c r="K478" s="81">
        <v>0.34391046169900985</v>
      </c>
      <c r="L478" s="81">
        <v>4.5408989197839169</v>
      </c>
      <c r="M478" s="81">
        <v>1.2694837185761358</v>
      </c>
      <c r="N478" s="81">
        <v>2.4339510507622446</v>
      </c>
      <c r="O478" s="81">
        <v>1.6993077437860338</v>
      </c>
      <c r="P478" s="81">
        <v>3.0174647909970918</v>
      </c>
      <c r="Q478" s="81">
        <v>0.10921275352585406</v>
      </c>
      <c r="R478" s="81">
        <v>0</v>
      </c>
      <c r="S478" s="81">
        <v>0.50113319917780708</v>
      </c>
      <c r="T478" s="82"/>
      <c r="U478" s="81">
        <v>12668</v>
      </c>
      <c r="V478" s="81">
        <v>87</v>
      </c>
      <c r="W478" s="81">
        <v>78</v>
      </c>
      <c r="X478" s="81">
        <v>327</v>
      </c>
      <c r="Y478" s="81">
        <v>778</v>
      </c>
      <c r="Z478" s="81">
        <v>1016</v>
      </c>
      <c r="AA478" s="81">
        <v>625</v>
      </c>
      <c r="AB478" s="81">
        <v>1599</v>
      </c>
      <c r="AC478" s="81">
        <v>0</v>
      </c>
      <c r="AD478" s="81">
        <v>0.50113319917780708</v>
      </c>
      <c r="AE478" s="82"/>
      <c r="AF478" s="81">
        <v>150661.32424636549</v>
      </c>
      <c r="AG478" s="81">
        <v>305397.5086347406</v>
      </c>
      <c r="AH478" s="81">
        <v>648759.05930339475</v>
      </c>
      <c r="AI478" s="81">
        <v>1874297.376649919</v>
      </c>
      <c r="AJ478" s="81">
        <v>3618664.423340912</v>
      </c>
      <c r="AK478" s="81">
        <v>0</v>
      </c>
      <c r="AL478" s="81">
        <v>0</v>
      </c>
      <c r="AM478" s="81">
        <v>219649.64459851111</v>
      </c>
      <c r="AN478" s="81">
        <v>0</v>
      </c>
      <c r="AO478" s="81">
        <v>0</v>
      </c>
      <c r="AP478" s="82"/>
      <c r="AQ478" s="81">
        <v>54</v>
      </c>
      <c r="AR478" s="81">
        <v>33</v>
      </c>
      <c r="AS478" s="81">
        <v>0</v>
      </c>
      <c r="AT478" s="81">
        <v>0</v>
      </c>
      <c r="AU478" s="81">
        <v>0</v>
      </c>
      <c r="AV478" s="81">
        <v>0</v>
      </c>
      <c r="AW478" s="81" t="s">
        <v>564</v>
      </c>
      <c r="AX478" s="82"/>
      <c r="AY478" s="81">
        <v>255.04</v>
      </c>
      <c r="AZ478" s="81">
        <v>3644.5</v>
      </c>
      <c r="BA478" s="81">
        <v>0</v>
      </c>
      <c r="BB478" s="81">
        <v>0</v>
      </c>
      <c r="BC478" s="81">
        <v>0</v>
      </c>
      <c r="BD478" s="81">
        <v>0</v>
      </c>
      <c r="BE478" s="81" t="s">
        <v>564</v>
      </c>
      <c r="BF478" s="82"/>
      <c r="BG478" s="81">
        <v>0</v>
      </c>
      <c r="BH478" s="81">
        <v>0</v>
      </c>
      <c r="BI478" s="81">
        <v>0</v>
      </c>
      <c r="BJ478" s="81">
        <v>0</v>
      </c>
      <c r="BK478" s="81">
        <v>0</v>
      </c>
      <c r="BL478" s="81">
        <v>0</v>
      </c>
      <c r="BM478" s="82"/>
      <c r="BN478" s="81">
        <v>0</v>
      </c>
      <c r="BO478" s="81">
        <v>0</v>
      </c>
      <c r="BP478" s="81">
        <v>0</v>
      </c>
      <c r="BQ478" s="81">
        <v>0</v>
      </c>
      <c r="BR478" s="81">
        <v>0</v>
      </c>
      <c r="BS478" s="81">
        <v>0</v>
      </c>
      <c r="BT478"/>
      <c r="BU478" s="80">
        <v>0</v>
      </c>
      <c r="BV478" s="80">
        <v>0</v>
      </c>
      <c r="BW478" s="80">
        <v>0</v>
      </c>
      <c r="BX478" s="80">
        <v>0</v>
      </c>
      <c r="BY478" s="80">
        <v>0</v>
      </c>
      <c r="BZ478" s="80">
        <v>0</v>
      </c>
      <c r="CA478" s="80">
        <v>0</v>
      </c>
      <c r="CB478" s="80">
        <v>0</v>
      </c>
      <c r="CC478" s="80">
        <v>0</v>
      </c>
    </row>
    <row r="479" spans="1:81">
      <c r="A479" s="80" t="s">
        <v>2314</v>
      </c>
      <c r="B479" s="80">
        <v>457</v>
      </c>
      <c r="C479" s="80">
        <v>15</v>
      </c>
      <c r="D479" s="80">
        <v>27</v>
      </c>
      <c r="E479" s="80">
        <v>2018</v>
      </c>
      <c r="F479" s="80" t="s">
        <v>93</v>
      </c>
      <c r="G479" s="80" t="s">
        <v>2299</v>
      </c>
      <c r="H479" s="80" t="s">
        <v>2300</v>
      </c>
      <c r="I479" s="177"/>
      <c r="J479" s="81">
        <v>0.38887697171175156</v>
      </c>
      <c r="K479" s="81">
        <v>0.3451594386897458</v>
      </c>
      <c r="L479" s="81">
        <v>4.0513340954465322</v>
      </c>
      <c r="M479" s="81">
        <v>1.2221236327774863</v>
      </c>
      <c r="N479" s="81">
        <v>1.8285189324703039</v>
      </c>
      <c r="O479" s="81">
        <v>1.6345589902398441</v>
      </c>
      <c r="P479" s="81">
        <v>2.9778684599146215</v>
      </c>
      <c r="Q479" s="81">
        <v>9.7034113363158328E-2</v>
      </c>
      <c r="R479" s="81">
        <v>0</v>
      </c>
      <c r="S479" s="81">
        <v>0.42729864249768085</v>
      </c>
      <c r="T479" s="82"/>
      <c r="U479" s="81">
        <v>12410</v>
      </c>
      <c r="V479" s="81">
        <v>87</v>
      </c>
      <c r="W479" s="81">
        <v>78</v>
      </c>
      <c r="X479" s="81">
        <v>327</v>
      </c>
      <c r="Y479" s="81">
        <v>765</v>
      </c>
      <c r="Z479" s="81">
        <v>996</v>
      </c>
      <c r="AA479" s="81">
        <v>623</v>
      </c>
      <c r="AB479" s="81">
        <v>1531</v>
      </c>
      <c r="AC479" s="81">
        <v>0</v>
      </c>
      <c r="AD479" s="81">
        <v>0.42729864249768079</v>
      </c>
      <c r="AE479" s="82"/>
      <c r="AF479" s="81">
        <v>146400.92948933539</v>
      </c>
      <c r="AG479" s="81">
        <v>309307.01806384651</v>
      </c>
      <c r="AH479" s="81">
        <v>587087.32737502444</v>
      </c>
      <c r="AI479" s="81">
        <v>1768582.98305464</v>
      </c>
      <c r="AJ479" s="81">
        <v>2851610.0383732989</v>
      </c>
      <c r="AK479" s="81">
        <v>0</v>
      </c>
      <c r="AL479" s="81">
        <v>0</v>
      </c>
      <c r="AM479" s="81">
        <v>210743.8504995344</v>
      </c>
      <c r="AN479" s="81">
        <v>0</v>
      </c>
      <c r="AO479" s="81">
        <v>0</v>
      </c>
      <c r="AP479" s="82"/>
      <c r="AQ479" s="81">
        <v>54</v>
      </c>
      <c r="AR479" s="81">
        <v>36</v>
      </c>
      <c r="AS479" s="81">
        <v>0</v>
      </c>
      <c r="AT479" s="81">
        <v>0</v>
      </c>
      <c r="AU479" s="81">
        <v>0</v>
      </c>
      <c r="AV479" s="81">
        <v>0</v>
      </c>
      <c r="AW479" s="81" t="s">
        <v>564</v>
      </c>
      <c r="AX479" s="82"/>
      <c r="AY479" s="81">
        <v>254.74</v>
      </c>
      <c r="AZ479" s="81">
        <v>3793</v>
      </c>
      <c r="BA479" s="81">
        <v>0</v>
      </c>
      <c r="BB479" s="81">
        <v>0</v>
      </c>
      <c r="BC479" s="81">
        <v>0</v>
      </c>
      <c r="BD479" s="81">
        <v>0</v>
      </c>
      <c r="BE479" s="81" t="s">
        <v>564</v>
      </c>
      <c r="BF479" s="82"/>
      <c r="BG479" s="81">
        <v>0</v>
      </c>
      <c r="BH479" s="81">
        <v>0</v>
      </c>
      <c r="BI479" s="81">
        <v>0</v>
      </c>
      <c r="BJ479" s="81">
        <v>0</v>
      </c>
      <c r="BK479" s="81">
        <v>0</v>
      </c>
      <c r="BL479" s="81">
        <v>0</v>
      </c>
      <c r="BM479" s="82"/>
      <c r="BN479" s="81">
        <v>0</v>
      </c>
      <c r="BO479" s="81">
        <v>0</v>
      </c>
      <c r="BP479" s="81">
        <v>0</v>
      </c>
      <c r="BQ479" s="81">
        <v>0</v>
      </c>
      <c r="BR479" s="81">
        <v>0</v>
      </c>
      <c r="BS479" s="81">
        <v>0</v>
      </c>
      <c r="BT479"/>
      <c r="BU479" s="80">
        <v>0</v>
      </c>
      <c r="BV479" s="80">
        <v>0</v>
      </c>
      <c r="BW479" s="80">
        <v>0</v>
      </c>
      <c r="BX479" s="80">
        <v>0</v>
      </c>
      <c r="BY479" s="80">
        <v>0</v>
      </c>
      <c r="BZ479" s="80">
        <v>0</v>
      </c>
      <c r="CA479" s="80">
        <v>0</v>
      </c>
      <c r="CB479" s="80">
        <v>0</v>
      </c>
      <c r="CC479" s="80">
        <v>0</v>
      </c>
    </row>
    <row r="480" spans="1:81">
      <c r="A480" s="80" t="s">
        <v>2315</v>
      </c>
      <c r="B480" s="80">
        <v>458</v>
      </c>
      <c r="C480" s="80">
        <v>16</v>
      </c>
      <c r="D480" s="80">
        <v>27</v>
      </c>
      <c r="E480" s="80">
        <v>2019</v>
      </c>
      <c r="F480" s="80" t="s">
        <v>73</v>
      </c>
      <c r="G480" s="80" t="s">
        <v>2299</v>
      </c>
      <c r="H480" s="80" t="s">
        <v>2300</v>
      </c>
      <c r="I480" s="177"/>
      <c r="J480" s="81">
        <v>0.27259695571849746</v>
      </c>
      <c r="K480" s="81">
        <v>0.2622274260121526</v>
      </c>
      <c r="L480" s="81">
        <v>4.0219317983797467</v>
      </c>
      <c r="M480" s="81">
        <v>1.0180515136250756</v>
      </c>
      <c r="N480" s="81">
        <v>1.2966411469432328</v>
      </c>
      <c r="O480" s="81">
        <v>1.5828938285516458</v>
      </c>
      <c r="P480" s="81">
        <v>2.9184534261025186</v>
      </c>
      <c r="Q480" s="81">
        <v>9.2439767301345899E-2</v>
      </c>
      <c r="R480" s="81">
        <v>0</v>
      </c>
      <c r="S480" s="81">
        <v>0.4847392795992404</v>
      </c>
      <c r="T480" s="82"/>
      <c r="U480" s="81">
        <v>9304</v>
      </c>
      <c r="V480" s="81">
        <v>87</v>
      </c>
      <c r="W480" s="81">
        <v>78</v>
      </c>
      <c r="X480" s="81">
        <v>327</v>
      </c>
      <c r="Y480" s="81">
        <v>757</v>
      </c>
      <c r="Z480" s="81">
        <v>991</v>
      </c>
      <c r="AA480" s="81">
        <v>606</v>
      </c>
      <c r="AB480" s="81">
        <v>1498</v>
      </c>
      <c r="AC480" s="81">
        <v>0</v>
      </c>
      <c r="AD480" s="81">
        <v>0.4847392795992404</v>
      </c>
      <c r="AE480" s="82"/>
      <c r="AF480" s="81">
        <v>101539.985332047</v>
      </c>
      <c r="AG480" s="81">
        <v>213013.69270194811</v>
      </c>
      <c r="AH480" s="81">
        <v>651042.90291003126</v>
      </c>
      <c r="AI480" s="81">
        <v>1839289.9676199779</v>
      </c>
      <c r="AJ480" s="81">
        <v>2447727.4461148479</v>
      </c>
      <c r="AK480" s="81">
        <v>0</v>
      </c>
      <c r="AL480" s="81">
        <v>0</v>
      </c>
      <c r="AM480" s="81">
        <v>204016.32306203761</v>
      </c>
      <c r="AN480" s="81">
        <v>0</v>
      </c>
      <c r="AO480" s="81">
        <v>0</v>
      </c>
      <c r="AP480" s="82"/>
      <c r="AQ480" s="81">
        <v>55</v>
      </c>
      <c r="AR480" s="81">
        <v>37</v>
      </c>
      <c r="AS480" s="81">
        <v>0</v>
      </c>
      <c r="AT480" s="81">
        <v>1</v>
      </c>
      <c r="AU480" s="81">
        <v>0</v>
      </c>
      <c r="AV480" s="81">
        <v>0</v>
      </c>
      <c r="AW480" s="81" t="s">
        <v>564</v>
      </c>
      <c r="AX480" s="82"/>
      <c r="AY480" s="81">
        <v>264.11</v>
      </c>
      <c r="AZ480" s="81">
        <v>3842.5</v>
      </c>
      <c r="BA480" s="81">
        <v>0</v>
      </c>
      <c r="BB480" s="81">
        <v>116</v>
      </c>
      <c r="BC480" s="81">
        <v>0</v>
      </c>
      <c r="BD480" s="81">
        <v>0</v>
      </c>
      <c r="BE480" s="81" t="s">
        <v>564</v>
      </c>
      <c r="BF480" s="82"/>
      <c r="BG480" s="81">
        <v>0</v>
      </c>
      <c r="BH480" s="81">
        <v>0</v>
      </c>
      <c r="BI480" s="81">
        <v>0</v>
      </c>
      <c r="BJ480" s="81">
        <v>0</v>
      </c>
      <c r="BK480" s="81">
        <v>0</v>
      </c>
      <c r="BL480" s="81">
        <v>0</v>
      </c>
      <c r="BM480" s="82"/>
      <c r="BN480" s="81">
        <v>0</v>
      </c>
      <c r="BO480" s="81">
        <v>0</v>
      </c>
      <c r="BP480" s="81">
        <v>0</v>
      </c>
      <c r="BQ480" s="81">
        <v>0</v>
      </c>
      <c r="BR480" s="81">
        <v>0</v>
      </c>
      <c r="BS480" s="81">
        <v>0</v>
      </c>
      <c r="BT480"/>
      <c r="BU480" s="80">
        <v>0</v>
      </c>
      <c r="BV480" s="80">
        <v>0</v>
      </c>
      <c r="BW480" s="80">
        <v>0</v>
      </c>
      <c r="BX480" s="80">
        <v>0</v>
      </c>
      <c r="BY480" s="80">
        <v>0</v>
      </c>
      <c r="BZ480" s="80">
        <v>0</v>
      </c>
      <c r="CA480" s="80">
        <v>0</v>
      </c>
      <c r="CB480" s="80">
        <v>0</v>
      </c>
      <c r="CC480" s="80">
        <v>0</v>
      </c>
    </row>
    <row r="481" spans="1:81">
      <c r="A481" s="80" t="s">
        <v>2316</v>
      </c>
      <c r="B481" s="80">
        <v>459</v>
      </c>
      <c r="C481" s="80">
        <v>17</v>
      </c>
      <c r="D481" s="80">
        <v>27</v>
      </c>
      <c r="E481" s="80">
        <v>2020</v>
      </c>
      <c r="F481" s="80" t="s">
        <v>218</v>
      </c>
      <c r="G481" s="80" t="s">
        <v>2299</v>
      </c>
      <c r="H481" s="80" t="s">
        <v>2300</v>
      </c>
      <c r="I481" s="177"/>
      <c r="J481" s="81">
        <v>0</v>
      </c>
      <c r="K481" s="81">
        <v>0.32267507124283523</v>
      </c>
      <c r="L481" s="81">
        <v>5.608103630334158</v>
      </c>
      <c r="M481" s="81">
        <v>1.4072987105500361</v>
      </c>
      <c r="N481" s="81">
        <v>2.3208276364829032</v>
      </c>
      <c r="O481" s="81">
        <v>1.385439541805797</v>
      </c>
      <c r="P481" s="81">
        <v>2.6905797185453415</v>
      </c>
      <c r="Q481" s="81">
        <v>8.7796161696722885E-2</v>
      </c>
      <c r="R481" s="81">
        <v>0</v>
      </c>
      <c r="S481" s="81">
        <v>0.1183747517910945</v>
      </c>
      <c r="T481" s="82"/>
      <c r="U481" s="81">
        <v>0</v>
      </c>
      <c r="V481" s="81">
        <v>79</v>
      </c>
      <c r="W481" s="81">
        <v>95</v>
      </c>
      <c r="X481" s="81">
        <v>331</v>
      </c>
      <c r="Y481" s="81">
        <v>758</v>
      </c>
      <c r="Z481" s="81">
        <v>990</v>
      </c>
      <c r="AA481" s="81">
        <v>607</v>
      </c>
      <c r="AB481" s="81">
        <v>1489</v>
      </c>
      <c r="AC481" s="81">
        <v>0</v>
      </c>
      <c r="AD481" s="81">
        <v>0.1183747517910945</v>
      </c>
      <c r="AE481" s="82"/>
      <c r="AF481" s="81">
        <v>0</v>
      </c>
      <c r="AG481" s="81">
        <v>271221.97044742666</v>
      </c>
      <c r="AH481" s="81">
        <v>963727.48698462197</v>
      </c>
      <c r="AI481" s="81">
        <v>1972315.8600180098</v>
      </c>
      <c r="AJ481" s="81">
        <v>3406376.6661898466</v>
      </c>
      <c r="AK481" s="81"/>
      <c r="AL481" s="81"/>
      <c r="AM481" s="81">
        <v>194331.04313504093</v>
      </c>
      <c r="AN481" s="81"/>
      <c r="AO481" s="81"/>
      <c r="AP481" s="82"/>
      <c r="AQ481" s="81">
        <v>56</v>
      </c>
      <c r="AR481" s="81">
        <v>39</v>
      </c>
      <c r="AS481" s="81">
        <v>0</v>
      </c>
      <c r="AT481" s="81">
        <v>1</v>
      </c>
      <c r="AU481" s="81">
        <v>0</v>
      </c>
      <c r="AV481" s="81">
        <v>0</v>
      </c>
      <c r="AW481" s="81">
        <v>0</v>
      </c>
      <c r="AX481" s="82"/>
      <c r="AY481" s="81">
        <v>268.20999999999998</v>
      </c>
      <c r="AZ481" s="81">
        <v>3903</v>
      </c>
      <c r="BA481" s="81">
        <v>0</v>
      </c>
      <c r="BB481" s="81">
        <v>116</v>
      </c>
      <c r="BC481" s="81">
        <v>0</v>
      </c>
      <c r="BD481" s="81">
        <v>0</v>
      </c>
      <c r="BE481" s="81">
        <v>0</v>
      </c>
      <c r="BF481" s="82"/>
      <c r="BG481" s="81">
        <v>0</v>
      </c>
      <c r="BH481" s="81">
        <v>0</v>
      </c>
      <c r="BI481" s="81">
        <v>0</v>
      </c>
      <c r="BJ481" s="81">
        <v>0</v>
      </c>
      <c r="BK481" s="81">
        <v>0</v>
      </c>
      <c r="BL481" s="81">
        <v>0</v>
      </c>
      <c r="BM481" s="82"/>
      <c r="BN481" s="81">
        <v>0</v>
      </c>
      <c r="BO481" s="81">
        <v>0</v>
      </c>
      <c r="BP481" s="81">
        <v>0</v>
      </c>
      <c r="BQ481" s="81">
        <v>0</v>
      </c>
      <c r="BR481" s="81">
        <v>0</v>
      </c>
      <c r="BS481" s="81">
        <v>0</v>
      </c>
      <c r="BT481"/>
      <c r="BU481" s="80">
        <v>0</v>
      </c>
      <c r="BV481" s="80">
        <v>0</v>
      </c>
      <c r="BW481" s="80">
        <v>0</v>
      </c>
      <c r="BX481" s="80">
        <v>0</v>
      </c>
      <c r="BY481" s="80">
        <v>0</v>
      </c>
      <c r="BZ481" s="80">
        <v>0</v>
      </c>
      <c r="CA481" s="80">
        <v>0</v>
      </c>
      <c r="CB481" s="80">
        <v>0</v>
      </c>
      <c r="CC481" s="80">
        <v>0</v>
      </c>
    </row>
    <row r="482" spans="1:81">
      <c r="A482" s="80" t="s">
        <v>2317</v>
      </c>
      <c r="B482" s="80">
        <v>459</v>
      </c>
      <c r="C482" s="80">
        <v>18</v>
      </c>
      <c r="D482" s="80">
        <v>27</v>
      </c>
      <c r="E482" s="80">
        <v>2021</v>
      </c>
      <c r="F482" s="80" t="s">
        <v>75</v>
      </c>
      <c r="G482" s="174" t="s">
        <v>2299</v>
      </c>
      <c r="H482" s="80" t="s">
        <v>2300</v>
      </c>
      <c r="I482" s="177"/>
      <c r="J482" s="81">
        <v>0</v>
      </c>
      <c r="K482" s="81">
        <v>0.32956270039205293</v>
      </c>
      <c r="L482" s="81">
        <v>5.4565932693108943</v>
      </c>
      <c r="M482" s="81">
        <v>1.3511662359464984</v>
      </c>
      <c r="N482" s="81">
        <v>1.7635404883305952</v>
      </c>
      <c r="O482" s="81">
        <v>1.3183162546182678</v>
      </c>
      <c r="P482" s="81">
        <v>2.7362657308919305</v>
      </c>
      <c r="Q482" s="81">
        <v>8.7596700515514436E-2</v>
      </c>
      <c r="R482" s="81">
        <v>0</v>
      </c>
      <c r="S482" s="81">
        <v>0.1632546363637761</v>
      </c>
      <c r="T482" s="82"/>
      <c r="U482" s="81">
        <v>0</v>
      </c>
      <c r="V482" s="81">
        <v>79</v>
      </c>
      <c r="W482" s="81">
        <v>95</v>
      </c>
      <c r="X482" s="81">
        <v>331</v>
      </c>
      <c r="Y482" s="81">
        <v>759</v>
      </c>
      <c r="Z482" s="81">
        <v>970</v>
      </c>
      <c r="AA482" s="81">
        <v>602</v>
      </c>
      <c r="AB482" s="81">
        <v>1468</v>
      </c>
      <c r="AC482" s="81">
        <v>0</v>
      </c>
      <c r="AD482" s="81">
        <v>0.1632546363637761</v>
      </c>
      <c r="AE482" s="82"/>
      <c r="AF482" s="81">
        <v>0</v>
      </c>
      <c r="AG482" s="81">
        <v>289862.18650715635</v>
      </c>
      <c r="AH482" s="81">
        <v>927727.81174381077</v>
      </c>
      <c r="AI482" s="81">
        <v>2091111.4812865756</v>
      </c>
      <c r="AJ482" s="81">
        <v>2756518.9283253835</v>
      </c>
      <c r="AK482" s="81">
        <v>0</v>
      </c>
      <c r="AL482" s="81">
        <v>0</v>
      </c>
      <c r="AM482" s="81">
        <v>192695.38730185467</v>
      </c>
      <c r="AN482" s="81">
        <v>0</v>
      </c>
      <c r="AO482" s="81">
        <v>0</v>
      </c>
      <c r="AP482" s="82"/>
      <c r="AQ482" s="81">
        <v>58</v>
      </c>
      <c r="AR482" s="81">
        <v>40</v>
      </c>
      <c r="AS482" s="81">
        <v>0</v>
      </c>
      <c r="AT482" s="81">
        <v>1</v>
      </c>
      <c r="AU482" s="81">
        <v>0</v>
      </c>
      <c r="AV482" s="81">
        <v>0</v>
      </c>
      <c r="AW482" s="81"/>
      <c r="AX482" s="82"/>
      <c r="AY482" s="81">
        <v>278.70999999999998</v>
      </c>
      <c r="AZ482" s="81">
        <v>3936</v>
      </c>
      <c r="BA482" s="81">
        <v>0</v>
      </c>
      <c r="BB482" s="81">
        <v>116</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2318</v>
      </c>
      <c r="B483" s="80">
        <v>459</v>
      </c>
      <c r="C483" s="80">
        <v>19</v>
      </c>
      <c r="D483" s="80">
        <v>27</v>
      </c>
      <c r="E483" s="80">
        <v>2022</v>
      </c>
      <c r="F483" s="80" t="s">
        <v>568</v>
      </c>
      <c r="G483" s="174" t="s">
        <v>2299</v>
      </c>
      <c r="H483" s="80" t="s">
        <v>2300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58</v>
      </c>
      <c r="AR483" s="81">
        <v>40</v>
      </c>
      <c r="AS483" s="81">
        <v>0</v>
      </c>
      <c r="AT483" s="81">
        <v>1</v>
      </c>
      <c r="AU483" s="81">
        <v>0</v>
      </c>
      <c r="AV483" s="81">
        <v>0</v>
      </c>
      <c r="AW483" s="81"/>
      <c r="AX483" s="82"/>
      <c r="AY483" s="81">
        <v>278.71000000000004</v>
      </c>
      <c r="AZ483" s="81">
        <v>3936</v>
      </c>
      <c r="BA483" s="81">
        <v>0</v>
      </c>
      <c r="BB483" s="81">
        <v>116</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2319</v>
      </c>
      <c r="B484" s="80">
        <v>426</v>
      </c>
      <c r="C484" s="80">
        <v>1</v>
      </c>
      <c r="D484" s="80">
        <v>26</v>
      </c>
      <c r="E484" s="80">
        <v>1990</v>
      </c>
      <c r="F484" s="80" t="s">
        <v>562</v>
      </c>
      <c r="G484" s="80" t="s">
        <v>2320</v>
      </c>
      <c r="H484" s="80" t="s">
        <v>2321</v>
      </c>
      <c r="I484" s="177"/>
      <c r="J484" s="81">
        <v>1.8908700559822036</v>
      </c>
      <c r="K484" s="81">
        <v>0.63195967960601318</v>
      </c>
      <c r="L484" s="81">
        <v>1.2420368525880401</v>
      </c>
      <c r="M484" s="81">
        <v>0.80422817947665404</v>
      </c>
      <c r="N484" s="81">
        <v>2.2069457062939879</v>
      </c>
      <c r="O484" s="81">
        <v>1.4587477310491053</v>
      </c>
      <c r="P484" s="81">
        <v>4.740310600339388</v>
      </c>
      <c r="Q484" s="81">
        <v>0.15089363027006431</v>
      </c>
      <c r="R484" s="81">
        <v>0</v>
      </c>
      <c r="S484" s="81">
        <v>0.12110874665403235</v>
      </c>
      <c r="T484" s="82"/>
      <c r="U484" s="81">
        <v>87183</v>
      </c>
      <c r="V484" s="81">
        <v>217</v>
      </c>
      <c r="W484" s="81">
        <v>13</v>
      </c>
      <c r="X484" s="81">
        <v>342</v>
      </c>
      <c r="Y484" s="81">
        <v>837</v>
      </c>
      <c r="Z484" s="81">
        <v>600</v>
      </c>
      <c r="AA484" s="81">
        <v>1151</v>
      </c>
      <c r="AB484" s="81">
        <v>2450</v>
      </c>
      <c r="AC484" s="81">
        <v>0</v>
      </c>
      <c r="AD484" s="81">
        <v>0.12110874665403235</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2322</v>
      </c>
      <c r="B485" s="80">
        <v>427</v>
      </c>
      <c r="C485" s="80">
        <v>2</v>
      </c>
      <c r="D485" s="80">
        <v>26</v>
      </c>
      <c r="E485" s="80">
        <v>2005</v>
      </c>
      <c r="F485" s="80" t="s">
        <v>565</v>
      </c>
      <c r="G485" s="80" t="s">
        <v>2320</v>
      </c>
      <c r="H485" s="80" t="s">
        <v>2321</v>
      </c>
      <c r="I485" s="177"/>
      <c r="J485" s="81">
        <v>1.2228414629946356</v>
      </c>
      <c r="K485" s="81">
        <v>0.50995416475010213</v>
      </c>
      <c r="L485" s="81">
        <v>7.4614859482153664</v>
      </c>
      <c r="M485" s="81">
        <v>1.2127472304654012</v>
      </c>
      <c r="N485" s="81">
        <v>3.1640861175538162</v>
      </c>
      <c r="O485" s="81">
        <v>1.8152555035233187</v>
      </c>
      <c r="P485" s="81">
        <v>5.1795234132752475</v>
      </c>
      <c r="Q485" s="81">
        <v>0.12342651206201968</v>
      </c>
      <c r="R485" s="81">
        <v>0</v>
      </c>
      <c r="S485" s="81">
        <v>0</v>
      </c>
      <c r="T485" s="82"/>
      <c r="U485" s="81">
        <v>81040</v>
      </c>
      <c r="V485" s="81">
        <v>221</v>
      </c>
      <c r="W485" s="81">
        <v>89</v>
      </c>
      <c r="X485" s="81">
        <v>258</v>
      </c>
      <c r="Y485" s="81">
        <v>860</v>
      </c>
      <c r="Z485" s="81">
        <v>864</v>
      </c>
      <c r="AA485" s="81">
        <v>1030</v>
      </c>
      <c r="AB485" s="81">
        <v>2095</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2323</v>
      </c>
      <c r="B486" s="80">
        <v>428</v>
      </c>
      <c r="C486" s="80">
        <v>3</v>
      </c>
      <c r="D486" s="80">
        <v>26</v>
      </c>
      <c r="E486" s="80">
        <v>2006</v>
      </c>
      <c r="F486" s="80" t="s">
        <v>566</v>
      </c>
      <c r="G486" s="80" t="s">
        <v>2320</v>
      </c>
      <c r="H486" s="80" t="s">
        <v>2321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2324</v>
      </c>
      <c r="B487" s="80">
        <v>429</v>
      </c>
      <c r="C487" s="80">
        <v>4</v>
      </c>
      <c r="D487" s="80">
        <v>26</v>
      </c>
      <c r="E487" s="80">
        <v>2007</v>
      </c>
      <c r="F487" s="80" t="s">
        <v>567</v>
      </c>
      <c r="G487" s="80" t="s">
        <v>2320</v>
      </c>
      <c r="H487" s="80" t="s">
        <v>2321</v>
      </c>
      <c r="I487" s="177"/>
      <c r="J487" s="81">
        <v>1.2376612509937139</v>
      </c>
      <c r="K487" s="81">
        <v>0.3530243574638694</v>
      </c>
      <c r="L487" s="81">
        <v>6.0112509140203976</v>
      </c>
      <c r="M487" s="81">
        <v>1.6098197527079732</v>
      </c>
      <c r="N487" s="81">
        <v>2.9027149427303423</v>
      </c>
      <c r="O487" s="81">
        <v>1.7158750253845232</v>
      </c>
      <c r="P487" s="81">
        <v>4.9788388751280896</v>
      </c>
      <c r="Q487" s="81">
        <v>0.12527987638951263</v>
      </c>
      <c r="R487" s="81">
        <v>0</v>
      </c>
      <c r="S487" s="81">
        <v>0</v>
      </c>
      <c r="T487" s="82"/>
      <c r="U487" s="81">
        <v>88791</v>
      </c>
      <c r="V487" s="81">
        <v>155</v>
      </c>
      <c r="W487" s="81">
        <v>78</v>
      </c>
      <c r="X487" s="81">
        <v>412</v>
      </c>
      <c r="Y487" s="81">
        <v>838</v>
      </c>
      <c r="Z487" s="81">
        <v>849</v>
      </c>
      <c r="AA487" s="81">
        <v>975</v>
      </c>
      <c r="AB487" s="81">
        <v>2014</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2325</v>
      </c>
      <c r="B488" s="80">
        <v>430</v>
      </c>
      <c r="C488" s="80">
        <v>5</v>
      </c>
      <c r="D488" s="80">
        <v>26</v>
      </c>
      <c r="E488" s="80">
        <v>2008</v>
      </c>
      <c r="F488" s="80" t="s">
        <v>84</v>
      </c>
      <c r="G488" s="80" t="s">
        <v>2320</v>
      </c>
      <c r="H488" s="80" t="s">
        <v>2321</v>
      </c>
      <c r="I488" s="177"/>
      <c r="J488" s="81">
        <v>0.94155985747943272</v>
      </c>
      <c r="K488" s="81">
        <v>0.26132010321318444</v>
      </c>
      <c r="L488" s="81">
        <v>5.1560161334016765</v>
      </c>
      <c r="M488" s="81">
        <v>1.7585830945380729</v>
      </c>
      <c r="N488" s="81">
        <v>2.9377699145112675</v>
      </c>
      <c r="O488" s="81">
        <v>1.6694080535800098</v>
      </c>
      <c r="P488" s="81">
        <v>4.7946408883918998</v>
      </c>
      <c r="Q488" s="81">
        <v>0.12276494650246973</v>
      </c>
      <c r="R488" s="81">
        <v>0</v>
      </c>
      <c r="S488" s="81">
        <v>0</v>
      </c>
      <c r="T488" s="82"/>
      <c r="U488" s="81">
        <v>76593</v>
      </c>
      <c r="V488" s="81">
        <v>155</v>
      </c>
      <c r="W488" s="81">
        <v>78</v>
      </c>
      <c r="X488" s="81">
        <v>412</v>
      </c>
      <c r="Y488" s="81">
        <v>852</v>
      </c>
      <c r="Z488" s="81">
        <v>855</v>
      </c>
      <c r="AA488" s="81">
        <v>940</v>
      </c>
      <c r="AB488" s="81">
        <v>2006</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2326</v>
      </c>
      <c r="B489" s="80">
        <v>431</v>
      </c>
      <c r="C489" s="80">
        <v>6</v>
      </c>
      <c r="D489" s="80">
        <v>26</v>
      </c>
      <c r="E489" s="80">
        <v>2009</v>
      </c>
      <c r="F489" s="80" t="s">
        <v>85</v>
      </c>
      <c r="G489" s="80" t="s">
        <v>2320</v>
      </c>
      <c r="H489" s="80" t="s">
        <v>2321</v>
      </c>
      <c r="I489" s="177"/>
      <c r="J489" s="81">
        <v>0.88670719972154866</v>
      </c>
      <c r="K489" s="81">
        <v>0.25145250729109914</v>
      </c>
      <c r="L489" s="81">
        <v>3.927257000376255</v>
      </c>
      <c r="M489" s="81">
        <v>1.6255153997708793</v>
      </c>
      <c r="N489" s="81">
        <v>2.924684819299773</v>
      </c>
      <c r="O489" s="81">
        <v>1.7328539596885053</v>
      </c>
      <c r="P489" s="81">
        <v>4.625633353770823</v>
      </c>
      <c r="Q489" s="81">
        <v>0.11496408522107181</v>
      </c>
      <c r="R489" s="81">
        <v>0</v>
      </c>
      <c r="S489" s="81">
        <v>0</v>
      </c>
      <c r="T489" s="82"/>
      <c r="U489" s="81">
        <v>75637</v>
      </c>
      <c r="V489" s="81">
        <v>127</v>
      </c>
      <c r="W489" s="81">
        <v>104</v>
      </c>
      <c r="X489" s="81">
        <v>388</v>
      </c>
      <c r="Y489" s="81">
        <v>852</v>
      </c>
      <c r="Z489" s="81">
        <v>876</v>
      </c>
      <c r="AA489" s="81">
        <v>931</v>
      </c>
      <c r="AB489" s="81">
        <v>1972</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0</v>
      </c>
      <c r="BL489" s="81">
        <v>0</v>
      </c>
      <c r="BM489" s="82"/>
      <c r="BN489" s="81">
        <v>0</v>
      </c>
      <c r="BO489" s="81">
        <v>0</v>
      </c>
      <c r="BP489" s="81">
        <v>0</v>
      </c>
      <c r="BQ489" s="81">
        <v>0</v>
      </c>
      <c r="BR489" s="81">
        <v>0</v>
      </c>
      <c r="BS489" s="81">
        <v>0</v>
      </c>
      <c r="BT489"/>
      <c r="BU489" s="80"/>
      <c r="BV489" s="80"/>
      <c r="BW489" s="80"/>
      <c r="BX489" s="80"/>
      <c r="BY489" s="80"/>
      <c r="BZ489" s="80"/>
      <c r="CA489" s="80"/>
      <c r="CB489" s="80"/>
      <c r="CC489" s="80"/>
    </row>
    <row r="490" spans="1:81">
      <c r="A490" s="80" t="s">
        <v>2327</v>
      </c>
      <c r="B490" s="80">
        <v>432</v>
      </c>
      <c r="C490" s="80">
        <v>7</v>
      </c>
      <c r="D490" s="80">
        <v>26</v>
      </c>
      <c r="E490" s="80">
        <v>2010</v>
      </c>
      <c r="F490" s="80" t="s">
        <v>86</v>
      </c>
      <c r="G490" s="80" t="s">
        <v>2320</v>
      </c>
      <c r="H490" s="80" t="s">
        <v>2321</v>
      </c>
      <c r="I490" s="177"/>
      <c r="J490" s="81">
        <v>0.96782872752814486</v>
      </c>
      <c r="K490" s="81">
        <v>0.24594828280386272</v>
      </c>
      <c r="L490" s="81">
        <v>3.3600525398006309</v>
      </c>
      <c r="M490" s="81">
        <v>1.5185896437130306</v>
      </c>
      <c r="N490" s="81">
        <v>2.4669429766409805</v>
      </c>
      <c r="O490" s="81">
        <v>1.6775831162968355</v>
      </c>
      <c r="P490" s="81">
        <v>4.6472927184753869</v>
      </c>
      <c r="Q490" s="81">
        <v>0.11626767381234118</v>
      </c>
      <c r="R490" s="81">
        <v>0</v>
      </c>
      <c r="S490" s="81">
        <v>0</v>
      </c>
      <c r="T490" s="82"/>
      <c r="U490" s="81">
        <v>96169</v>
      </c>
      <c r="V490" s="81">
        <v>127</v>
      </c>
      <c r="W490" s="81">
        <v>104</v>
      </c>
      <c r="X490" s="81">
        <v>388</v>
      </c>
      <c r="Y490" s="81">
        <v>864</v>
      </c>
      <c r="Z490" s="81">
        <v>852</v>
      </c>
      <c r="AA490" s="81">
        <v>912</v>
      </c>
      <c r="AB490" s="81">
        <v>1911</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0</v>
      </c>
      <c r="BL490" s="81">
        <v>0</v>
      </c>
      <c r="BM490" s="82"/>
      <c r="BN490" s="81">
        <v>0</v>
      </c>
      <c r="BO490" s="81">
        <v>0</v>
      </c>
      <c r="BP490" s="81">
        <v>0</v>
      </c>
      <c r="BQ490" s="81">
        <v>0</v>
      </c>
      <c r="BR490" s="81">
        <v>0</v>
      </c>
      <c r="BS490" s="81">
        <v>0</v>
      </c>
      <c r="BT490"/>
      <c r="BU490" s="80">
        <v>0</v>
      </c>
      <c r="BV490" s="80">
        <v>0</v>
      </c>
      <c r="BW490" s="80">
        <v>0</v>
      </c>
      <c r="BX490" s="80">
        <v>0</v>
      </c>
      <c r="BY490" s="80">
        <v>0</v>
      </c>
      <c r="BZ490" s="80">
        <v>0</v>
      </c>
      <c r="CA490" s="80">
        <v>0</v>
      </c>
      <c r="CB490" s="80">
        <v>0</v>
      </c>
      <c r="CC490" s="80">
        <v>0</v>
      </c>
    </row>
    <row r="491" spans="1:81">
      <c r="A491" s="80" t="s">
        <v>2328</v>
      </c>
      <c r="B491" s="80">
        <v>433</v>
      </c>
      <c r="C491" s="80">
        <v>8</v>
      </c>
      <c r="D491" s="80">
        <v>26</v>
      </c>
      <c r="E491" s="80">
        <v>2011</v>
      </c>
      <c r="F491" s="80" t="s">
        <v>87</v>
      </c>
      <c r="G491" s="80" t="s">
        <v>2320</v>
      </c>
      <c r="H491" s="80" t="s">
        <v>2321</v>
      </c>
      <c r="I491" s="177"/>
      <c r="J491" s="81">
        <v>0</v>
      </c>
      <c r="K491" s="81">
        <v>0.35036259272490405</v>
      </c>
      <c r="L491" s="81">
        <v>4.6591828075521029</v>
      </c>
      <c r="M491" s="81">
        <v>2.0759178477566227</v>
      </c>
      <c r="N491" s="81">
        <v>3.7379034497355947</v>
      </c>
      <c r="O491" s="81">
        <v>1.6592567063805232</v>
      </c>
      <c r="P491" s="81">
        <v>4.4288694477118895</v>
      </c>
      <c r="Q491" s="81">
        <v>0.13305808670199235</v>
      </c>
      <c r="R491" s="81">
        <v>0</v>
      </c>
      <c r="S491" s="81">
        <v>0</v>
      </c>
      <c r="T491" s="82"/>
      <c r="U491" s="81">
        <v>0</v>
      </c>
      <c r="V491" s="81">
        <v>127</v>
      </c>
      <c r="W491" s="81">
        <v>104</v>
      </c>
      <c r="X491" s="81">
        <v>388</v>
      </c>
      <c r="Y491" s="81">
        <v>868</v>
      </c>
      <c r="Z491" s="81">
        <v>861</v>
      </c>
      <c r="AA491" s="81">
        <v>895</v>
      </c>
      <c r="AB491" s="81">
        <v>1896</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0</v>
      </c>
      <c r="BL491" s="81">
        <v>0</v>
      </c>
      <c r="BM491" s="82"/>
      <c r="BN491" s="81">
        <v>0</v>
      </c>
      <c r="BO491" s="81">
        <v>0</v>
      </c>
      <c r="BP491" s="81">
        <v>0</v>
      </c>
      <c r="BQ491" s="81">
        <v>0</v>
      </c>
      <c r="BR491" s="81">
        <v>0</v>
      </c>
      <c r="BS491" s="81">
        <v>0</v>
      </c>
      <c r="BT491"/>
      <c r="BU491" s="80">
        <v>0</v>
      </c>
      <c r="BV491" s="80">
        <v>0</v>
      </c>
      <c r="BW491" s="80">
        <v>0</v>
      </c>
      <c r="BX491" s="80">
        <v>0</v>
      </c>
      <c r="BY491" s="80">
        <v>0</v>
      </c>
      <c r="BZ491" s="80">
        <v>0</v>
      </c>
      <c r="CA491" s="80">
        <v>0</v>
      </c>
      <c r="CB491" s="80">
        <v>0</v>
      </c>
      <c r="CC491" s="80">
        <v>0</v>
      </c>
    </row>
    <row r="492" spans="1:81">
      <c r="A492" s="80" t="s">
        <v>2329</v>
      </c>
      <c r="B492" s="80">
        <v>434</v>
      </c>
      <c r="C492" s="80">
        <v>9</v>
      </c>
      <c r="D492" s="80">
        <v>26</v>
      </c>
      <c r="E492" s="80">
        <v>2012</v>
      </c>
      <c r="F492" s="80" t="s">
        <v>88</v>
      </c>
      <c r="G492" s="80" t="s">
        <v>2320</v>
      </c>
      <c r="H492" s="80" t="s">
        <v>2321</v>
      </c>
      <c r="I492" s="177"/>
      <c r="J492" s="81">
        <v>1.2131273950503128</v>
      </c>
      <c r="K492" s="81">
        <v>0.35892336184336782</v>
      </c>
      <c r="L492" s="81">
        <v>4.6566689387800126</v>
      </c>
      <c r="M492" s="81">
        <v>2.4138399627576939</v>
      </c>
      <c r="N492" s="81">
        <v>4.3979958655907625</v>
      </c>
      <c r="O492" s="81">
        <v>1.6691432463598634</v>
      </c>
      <c r="P492" s="81">
        <v>4.3445825816276713</v>
      </c>
      <c r="Q492" s="81">
        <v>0.1422770189795724</v>
      </c>
      <c r="R492" s="81">
        <v>0</v>
      </c>
      <c r="S492" s="81">
        <v>0</v>
      </c>
      <c r="T492" s="82"/>
      <c r="U492" s="81">
        <v>86947</v>
      </c>
      <c r="V492" s="81">
        <v>127</v>
      </c>
      <c r="W492" s="81">
        <v>104</v>
      </c>
      <c r="X492" s="81">
        <v>388</v>
      </c>
      <c r="Y492" s="81">
        <v>853</v>
      </c>
      <c r="Z492" s="81">
        <v>873</v>
      </c>
      <c r="AA492" s="81">
        <v>873</v>
      </c>
      <c r="AB492" s="81">
        <v>1866</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0</v>
      </c>
      <c r="BL492" s="81">
        <v>0</v>
      </c>
      <c r="BM492" s="82"/>
      <c r="BN492" s="81">
        <v>0</v>
      </c>
      <c r="BO492" s="81">
        <v>0</v>
      </c>
      <c r="BP492" s="81">
        <v>0</v>
      </c>
      <c r="BQ492" s="81">
        <v>0</v>
      </c>
      <c r="BR492" s="81">
        <v>0</v>
      </c>
      <c r="BS492" s="81">
        <v>0</v>
      </c>
      <c r="BT492"/>
      <c r="BU492" s="80">
        <v>0</v>
      </c>
      <c r="BV492" s="80">
        <v>0</v>
      </c>
      <c r="BW492" s="80">
        <v>0</v>
      </c>
      <c r="BX492" s="80">
        <v>0</v>
      </c>
      <c r="BY492" s="80">
        <v>0</v>
      </c>
      <c r="BZ492" s="80">
        <v>0</v>
      </c>
      <c r="CA492" s="80">
        <v>0</v>
      </c>
      <c r="CB492" s="80">
        <v>0</v>
      </c>
      <c r="CC492" s="80">
        <v>0</v>
      </c>
    </row>
    <row r="493" spans="1:81">
      <c r="A493" s="80" t="s">
        <v>2330</v>
      </c>
      <c r="B493" s="80">
        <v>435</v>
      </c>
      <c r="C493" s="80">
        <v>10</v>
      </c>
      <c r="D493" s="80">
        <v>26</v>
      </c>
      <c r="E493" s="80">
        <v>2013</v>
      </c>
      <c r="F493" s="80" t="s">
        <v>89</v>
      </c>
      <c r="G493" s="80" t="s">
        <v>2320</v>
      </c>
      <c r="H493" s="80" t="s">
        <v>2321</v>
      </c>
      <c r="I493" s="177"/>
      <c r="J493" s="81">
        <v>0.99307087552809126</v>
      </c>
      <c r="K493" s="81">
        <v>0.30426852035583224</v>
      </c>
      <c r="L493" s="81">
        <v>4.1792794343489632</v>
      </c>
      <c r="M493" s="81">
        <v>2.2602122126712958</v>
      </c>
      <c r="N493" s="81">
        <v>4.4325663550375358</v>
      </c>
      <c r="O493" s="81">
        <v>1.6087856984881417</v>
      </c>
      <c r="P493" s="81">
        <v>4.301008137221384</v>
      </c>
      <c r="Q493" s="81">
        <v>0.141020381095007</v>
      </c>
      <c r="R493" s="81">
        <v>0</v>
      </c>
      <c r="S493" s="81">
        <v>0</v>
      </c>
      <c r="T493" s="82"/>
      <c r="U493" s="81">
        <v>70921</v>
      </c>
      <c r="V493" s="81">
        <v>127</v>
      </c>
      <c r="W493" s="81">
        <v>104</v>
      </c>
      <c r="X493" s="81">
        <v>388</v>
      </c>
      <c r="Y493" s="81">
        <v>854</v>
      </c>
      <c r="Z493" s="81">
        <v>879</v>
      </c>
      <c r="AA493" s="81">
        <v>861</v>
      </c>
      <c r="AB493" s="81">
        <v>1823</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0</v>
      </c>
      <c r="BL493" s="81">
        <v>0</v>
      </c>
      <c r="BM493" s="82"/>
      <c r="BN493" s="81">
        <v>0</v>
      </c>
      <c r="BO493" s="81">
        <v>0</v>
      </c>
      <c r="BP493" s="81">
        <v>0</v>
      </c>
      <c r="BQ493" s="81">
        <v>0</v>
      </c>
      <c r="BR493" s="81">
        <v>0</v>
      </c>
      <c r="BS493" s="81">
        <v>0</v>
      </c>
      <c r="BT493"/>
      <c r="BU493" s="80">
        <v>0</v>
      </c>
      <c r="BV493" s="80">
        <v>0</v>
      </c>
      <c r="BW493" s="80">
        <v>0</v>
      </c>
      <c r="BX493" s="80">
        <v>0</v>
      </c>
      <c r="BY493" s="80">
        <v>0</v>
      </c>
      <c r="BZ493" s="80">
        <v>0</v>
      </c>
      <c r="CA493" s="80">
        <v>0</v>
      </c>
      <c r="CB493" s="80">
        <v>0</v>
      </c>
      <c r="CC493" s="80">
        <v>0</v>
      </c>
    </row>
    <row r="494" spans="1:81">
      <c r="A494" s="80" t="s">
        <v>2331</v>
      </c>
      <c r="B494" s="80">
        <v>436</v>
      </c>
      <c r="C494" s="80">
        <v>11</v>
      </c>
      <c r="D494" s="80">
        <v>26</v>
      </c>
      <c r="E494" s="80">
        <v>2014</v>
      </c>
      <c r="F494" s="80" t="s">
        <v>90</v>
      </c>
      <c r="G494" s="80" t="s">
        <v>2320</v>
      </c>
      <c r="H494" s="80" t="s">
        <v>2321</v>
      </c>
      <c r="I494" s="177"/>
      <c r="J494" s="81">
        <v>0.86503347568551991</v>
      </c>
      <c r="K494" s="81">
        <v>0.318060654148969</v>
      </c>
      <c r="L494" s="81">
        <v>1.1083762952918765</v>
      </c>
      <c r="M494" s="81">
        <v>2.7980188525782661</v>
      </c>
      <c r="N494" s="81">
        <v>3.8862248535631743</v>
      </c>
      <c r="O494" s="81">
        <v>1.5205541728923022</v>
      </c>
      <c r="P494" s="81">
        <v>4.227972490552375</v>
      </c>
      <c r="Q494" s="81">
        <v>0.12936510411167235</v>
      </c>
      <c r="R494" s="81">
        <v>0</v>
      </c>
      <c r="S494" s="81">
        <v>0</v>
      </c>
      <c r="T494" s="82"/>
      <c r="U494" s="81">
        <v>64010</v>
      </c>
      <c r="V494" s="81">
        <v>112</v>
      </c>
      <c r="W494" s="81">
        <v>25</v>
      </c>
      <c r="X494" s="81">
        <v>448</v>
      </c>
      <c r="Y494" s="81">
        <v>840</v>
      </c>
      <c r="Z494" s="81">
        <v>875</v>
      </c>
      <c r="AA494" s="81">
        <v>842</v>
      </c>
      <c r="AB494" s="81">
        <v>1743</v>
      </c>
      <c r="AC494" s="81">
        <v>0</v>
      </c>
      <c r="AD494" s="81">
        <v>0</v>
      </c>
      <c r="AE494" s="82"/>
      <c r="AF494" s="81">
        <v>747661.42694900848</v>
      </c>
      <c r="AG494" s="81">
        <v>226598.45164041847</v>
      </c>
      <c r="AH494" s="81">
        <v>250498.61307967693</v>
      </c>
      <c r="AI494" s="81">
        <v>2880066.5712091876</v>
      </c>
      <c r="AJ494" s="81">
        <v>4938534.8020972274</v>
      </c>
      <c r="AK494" s="81">
        <v>0</v>
      </c>
      <c r="AL494" s="81">
        <v>0</v>
      </c>
      <c r="AM494" s="81">
        <v>239287.8539763116</v>
      </c>
      <c r="AN494" s="81">
        <v>0</v>
      </c>
      <c r="AO494" s="81">
        <v>0</v>
      </c>
      <c r="AP494" s="82"/>
      <c r="AQ494" s="81">
        <v>37</v>
      </c>
      <c r="AR494" s="81">
        <v>6</v>
      </c>
      <c r="AS494" s="81">
        <v>0</v>
      </c>
      <c r="AT494" s="81">
        <v>1</v>
      </c>
      <c r="AU494" s="81">
        <v>0</v>
      </c>
      <c r="AV494" s="81">
        <v>0</v>
      </c>
      <c r="AW494" s="81" t="s">
        <v>564</v>
      </c>
      <c r="AX494" s="82"/>
      <c r="AY494" s="81">
        <v>160.07499999999999</v>
      </c>
      <c r="AZ494" s="81">
        <v>125.60000000000001</v>
      </c>
      <c r="BA494" s="81">
        <v>0</v>
      </c>
      <c r="BB494" s="81">
        <v>75</v>
      </c>
      <c r="BC494" s="81">
        <v>0</v>
      </c>
      <c r="BD494" s="81">
        <v>0</v>
      </c>
      <c r="BE494" s="81" t="s">
        <v>564</v>
      </c>
      <c r="BF494" s="82"/>
      <c r="BG494" s="81">
        <v>0</v>
      </c>
      <c r="BH494" s="81">
        <v>0</v>
      </c>
      <c r="BI494" s="81">
        <v>0</v>
      </c>
      <c r="BJ494" s="81">
        <v>0</v>
      </c>
      <c r="BK494" s="81">
        <v>0</v>
      </c>
      <c r="BL494" s="81">
        <v>0</v>
      </c>
      <c r="BM494" s="82"/>
      <c r="BN494" s="81">
        <v>0</v>
      </c>
      <c r="BO494" s="81">
        <v>0</v>
      </c>
      <c r="BP494" s="81">
        <v>0</v>
      </c>
      <c r="BQ494" s="81">
        <v>0</v>
      </c>
      <c r="BR494" s="81">
        <v>0</v>
      </c>
      <c r="BS494" s="81">
        <v>0</v>
      </c>
      <c r="BT494"/>
      <c r="BU494" s="80">
        <v>0</v>
      </c>
      <c r="BV494" s="80">
        <v>0</v>
      </c>
      <c r="BW494" s="80">
        <v>0</v>
      </c>
      <c r="BX494" s="80">
        <v>0</v>
      </c>
      <c r="BY494" s="80">
        <v>0</v>
      </c>
      <c r="BZ494" s="80">
        <v>0</v>
      </c>
      <c r="CA494" s="80">
        <v>0</v>
      </c>
      <c r="CB494" s="80">
        <v>0</v>
      </c>
      <c r="CC494" s="80">
        <v>0</v>
      </c>
    </row>
    <row r="495" spans="1:81">
      <c r="A495" s="80" t="s">
        <v>2332</v>
      </c>
      <c r="B495" s="80">
        <v>437</v>
      </c>
      <c r="C495" s="80">
        <v>12</v>
      </c>
      <c r="D495" s="80">
        <v>26</v>
      </c>
      <c r="E495" s="80">
        <v>2015</v>
      </c>
      <c r="F495" s="80" t="s">
        <v>91</v>
      </c>
      <c r="G495" s="80" t="s">
        <v>2320</v>
      </c>
      <c r="H495" s="80" t="s">
        <v>2321</v>
      </c>
      <c r="I495" s="177"/>
      <c r="J495" s="81">
        <v>0</v>
      </c>
      <c r="K495" s="81">
        <v>0.28389401365738948</v>
      </c>
      <c r="L495" s="81">
        <v>1.0703945728098614</v>
      </c>
      <c r="M495" s="81">
        <v>2.5475560826322567</v>
      </c>
      <c r="N495" s="81">
        <v>3.4273850669086716</v>
      </c>
      <c r="O495" s="81">
        <v>1.530140502049991</v>
      </c>
      <c r="P495" s="81">
        <v>4.2262738343822761</v>
      </c>
      <c r="Q495" s="81">
        <v>0.12344508498906943</v>
      </c>
      <c r="R495" s="81">
        <v>0</v>
      </c>
      <c r="S495" s="81">
        <v>0</v>
      </c>
      <c r="T495" s="82"/>
      <c r="U495" s="81">
        <v>0</v>
      </c>
      <c r="V495" s="81">
        <v>112</v>
      </c>
      <c r="W495" s="81">
        <v>25</v>
      </c>
      <c r="X495" s="81">
        <v>448</v>
      </c>
      <c r="Y495" s="81">
        <v>834</v>
      </c>
      <c r="Z495" s="81">
        <v>889</v>
      </c>
      <c r="AA495" s="81">
        <v>841</v>
      </c>
      <c r="AB495" s="81">
        <v>1699</v>
      </c>
      <c r="AC495" s="81">
        <v>0</v>
      </c>
      <c r="AD495" s="81">
        <v>0</v>
      </c>
      <c r="AE495" s="82"/>
      <c r="AF495" s="81">
        <v>0</v>
      </c>
      <c r="AG495" s="81">
        <v>192154.89532773715</v>
      </c>
      <c r="AH495" s="81">
        <v>195977.82848827459</v>
      </c>
      <c r="AI495" s="81">
        <v>2738344.2646001298</v>
      </c>
      <c r="AJ495" s="81">
        <v>4406581.0284937704</v>
      </c>
      <c r="AK495" s="81">
        <v>0</v>
      </c>
      <c r="AL495" s="81">
        <v>0</v>
      </c>
      <c r="AM495" s="81">
        <v>232840.82296305298</v>
      </c>
      <c r="AN495" s="81">
        <v>0</v>
      </c>
      <c r="AO495" s="81">
        <v>0</v>
      </c>
      <c r="AP495" s="82"/>
      <c r="AQ495" s="81">
        <v>37</v>
      </c>
      <c r="AR495" s="81">
        <v>6</v>
      </c>
      <c r="AS495" s="81">
        <v>0</v>
      </c>
      <c r="AT495" s="81">
        <v>1</v>
      </c>
      <c r="AU495" s="81">
        <v>0</v>
      </c>
      <c r="AV495" s="81">
        <v>0</v>
      </c>
      <c r="AW495" s="81" t="s">
        <v>564</v>
      </c>
      <c r="AX495" s="82"/>
      <c r="AY495" s="81">
        <v>160.07499999999999</v>
      </c>
      <c r="AZ495" s="81">
        <v>125.60000000000001</v>
      </c>
      <c r="BA495" s="81">
        <v>0</v>
      </c>
      <c r="BB495" s="81">
        <v>75</v>
      </c>
      <c r="BC495" s="81">
        <v>0</v>
      </c>
      <c r="BD495" s="81">
        <v>0</v>
      </c>
      <c r="BE495" s="81" t="s">
        <v>564</v>
      </c>
      <c r="BF495" s="82"/>
      <c r="BG495" s="81">
        <v>0</v>
      </c>
      <c r="BH495" s="81">
        <v>0</v>
      </c>
      <c r="BI495" s="81">
        <v>0</v>
      </c>
      <c r="BJ495" s="81">
        <v>0</v>
      </c>
      <c r="BK495" s="81">
        <v>0</v>
      </c>
      <c r="BL495" s="81">
        <v>0</v>
      </c>
      <c r="BM495" s="82"/>
      <c r="BN495" s="81">
        <v>0</v>
      </c>
      <c r="BO495" s="81">
        <v>0</v>
      </c>
      <c r="BP495" s="81">
        <v>0</v>
      </c>
      <c r="BQ495" s="81">
        <v>0</v>
      </c>
      <c r="BR495" s="81">
        <v>0</v>
      </c>
      <c r="BS495" s="81">
        <v>0</v>
      </c>
      <c r="BT495"/>
      <c r="BU495" s="80">
        <v>0</v>
      </c>
      <c r="BV495" s="80">
        <v>0</v>
      </c>
      <c r="BW495" s="80">
        <v>0</v>
      </c>
      <c r="BX495" s="80">
        <v>0</v>
      </c>
      <c r="BY495" s="80">
        <v>0</v>
      </c>
      <c r="BZ495" s="80">
        <v>0</v>
      </c>
      <c r="CA495" s="80">
        <v>0</v>
      </c>
      <c r="CB495" s="80">
        <v>0</v>
      </c>
      <c r="CC495" s="80">
        <v>0</v>
      </c>
    </row>
    <row r="496" spans="1:81">
      <c r="A496" s="80" t="s">
        <v>2333</v>
      </c>
      <c r="B496" s="80">
        <v>438</v>
      </c>
      <c r="C496" s="80">
        <v>13</v>
      </c>
      <c r="D496" s="80">
        <v>26</v>
      </c>
      <c r="E496" s="80">
        <v>2016</v>
      </c>
      <c r="F496" s="80" t="s">
        <v>92</v>
      </c>
      <c r="G496" s="80" t="s">
        <v>2320</v>
      </c>
      <c r="H496" s="80" t="s">
        <v>2321</v>
      </c>
      <c r="I496" s="177"/>
      <c r="J496" s="81">
        <v>0</v>
      </c>
      <c r="K496" s="81">
        <v>0.26930592193616321</v>
      </c>
      <c r="L496" s="81">
        <v>1.1548288035183809</v>
      </c>
      <c r="M496" s="81">
        <v>1.8136684274779789</v>
      </c>
      <c r="N496" s="81">
        <v>2.7637833899501918</v>
      </c>
      <c r="O496" s="81">
        <v>1.4894555301794443</v>
      </c>
      <c r="P496" s="81">
        <v>4.018163039468214</v>
      </c>
      <c r="Q496" s="81">
        <v>0.11414135700771062</v>
      </c>
      <c r="R496" s="81">
        <v>0</v>
      </c>
      <c r="S496" s="81">
        <v>0</v>
      </c>
      <c r="T496" s="82"/>
      <c r="U496" s="81">
        <v>0</v>
      </c>
      <c r="V496" s="81">
        <v>112</v>
      </c>
      <c r="W496" s="81">
        <v>25</v>
      </c>
      <c r="X496" s="81">
        <v>448</v>
      </c>
      <c r="Y496" s="81">
        <v>805</v>
      </c>
      <c r="Z496" s="81">
        <v>876</v>
      </c>
      <c r="AA496" s="81">
        <v>827</v>
      </c>
      <c r="AB496" s="81">
        <v>1616</v>
      </c>
      <c r="AC496" s="81">
        <v>0</v>
      </c>
      <c r="AD496" s="81">
        <v>0</v>
      </c>
      <c r="AE496" s="82"/>
      <c r="AF496" s="81">
        <v>0</v>
      </c>
      <c r="AG496" s="81">
        <v>191557.03321211701</v>
      </c>
      <c r="AH496" s="81">
        <v>182334.00407077331</v>
      </c>
      <c r="AI496" s="81">
        <v>2638141.2481976501</v>
      </c>
      <c r="AJ496" s="81">
        <v>4599523.9388472643</v>
      </c>
      <c r="AK496" s="81">
        <v>0</v>
      </c>
      <c r="AL496" s="81">
        <v>0</v>
      </c>
      <c r="AM496" s="81">
        <v>221638.0785033287</v>
      </c>
      <c r="AN496" s="81">
        <v>0</v>
      </c>
      <c r="AO496" s="81">
        <v>0</v>
      </c>
      <c r="AP496" s="82"/>
      <c r="AQ496" s="81">
        <v>37</v>
      </c>
      <c r="AR496" s="81">
        <v>7</v>
      </c>
      <c r="AS496" s="81">
        <v>0</v>
      </c>
      <c r="AT496" s="81">
        <v>1</v>
      </c>
      <c r="AU496" s="81">
        <v>0</v>
      </c>
      <c r="AV496" s="81">
        <v>0</v>
      </c>
      <c r="AW496" s="81" t="s">
        <v>564</v>
      </c>
      <c r="AX496" s="82"/>
      <c r="AY496" s="81">
        <v>160.07499999999999</v>
      </c>
      <c r="AZ496" s="81">
        <v>142.1</v>
      </c>
      <c r="BA496" s="81">
        <v>0</v>
      </c>
      <c r="BB496" s="81">
        <v>75</v>
      </c>
      <c r="BC496" s="81">
        <v>0</v>
      </c>
      <c r="BD496" s="81">
        <v>0</v>
      </c>
      <c r="BE496" s="81" t="s">
        <v>564</v>
      </c>
      <c r="BF496" s="82"/>
      <c r="BG496" s="81">
        <v>0</v>
      </c>
      <c r="BH496" s="81">
        <v>0</v>
      </c>
      <c r="BI496" s="81">
        <v>0</v>
      </c>
      <c r="BJ496" s="81">
        <v>0</v>
      </c>
      <c r="BK496" s="81">
        <v>0</v>
      </c>
      <c r="BL496" s="81">
        <v>0</v>
      </c>
      <c r="BM496" s="82"/>
      <c r="BN496" s="81">
        <v>0</v>
      </c>
      <c r="BO496" s="81">
        <v>0</v>
      </c>
      <c r="BP496" s="81">
        <v>0</v>
      </c>
      <c r="BQ496" s="81">
        <v>0</v>
      </c>
      <c r="BR496" s="81">
        <v>0</v>
      </c>
      <c r="BS496" s="81">
        <v>0</v>
      </c>
      <c r="BT496"/>
      <c r="BU496" s="80">
        <v>0</v>
      </c>
      <c r="BV496" s="80">
        <v>0</v>
      </c>
      <c r="BW496" s="80">
        <v>0</v>
      </c>
      <c r="BX496" s="80">
        <v>0</v>
      </c>
      <c r="BY496" s="80">
        <v>0</v>
      </c>
      <c r="BZ496" s="80">
        <v>0</v>
      </c>
      <c r="CA496" s="80">
        <v>0</v>
      </c>
      <c r="CB496" s="80">
        <v>0</v>
      </c>
      <c r="CC496" s="80">
        <v>0</v>
      </c>
    </row>
    <row r="497" spans="1:81">
      <c r="A497" s="80" t="s">
        <v>2334</v>
      </c>
      <c r="B497" s="80">
        <v>439</v>
      </c>
      <c r="C497" s="80">
        <v>14</v>
      </c>
      <c r="D497" s="80">
        <v>26</v>
      </c>
      <c r="E497" s="80">
        <v>2017</v>
      </c>
      <c r="F497" s="80" t="s">
        <v>71</v>
      </c>
      <c r="G497" s="80" t="s">
        <v>2320</v>
      </c>
      <c r="H497" s="80" t="s">
        <v>2321</v>
      </c>
      <c r="I497" s="177"/>
      <c r="J497" s="81">
        <v>0</v>
      </c>
      <c r="K497" s="81">
        <v>0.27290908653947493</v>
      </c>
      <c r="L497" s="81">
        <v>1.0916607340780371</v>
      </c>
      <c r="M497" s="81">
        <v>1.8346797276656559</v>
      </c>
      <c r="N497" s="81">
        <v>2.7242581976691964</v>
      </c>
      <c r="O497" s="81">
        <v>1.4149747551604179</v>
      </c>
      <c r="P497" s="81">
        <v>3.8430431578138955</v>
      </c>
      <c r="Q497" s="81">
        <v>0.10805164232514142</v>
      </c>
      <c r="R497" s="81">
        <v>0</v>
      </c>
      <c r="S497" s="81">
        <v>0</v>
      </c>
      <c r="T497" s="82"/>
      <c r="U497" s="81">
        <v>0</v>
      </c>
      <c r="V497" s="81">
        <v>112</v>
      </c>
      <c r="W497" s="81">
        <v>25</v>
      </c>
      <c r="X497" s="81">
        <v>448</v>
      </c>
      <c r="Y497" s="81">
        <v>796</v>
      </c>
      <c r="Z497" s="81">
        <v>846</v>
      </c>
      <c r="AA497" s="81">
        <v>796</v>
      </c>
      <c r="AB497" s="81">
        <v>1582</v>
      </c>
      <c r="AC497" s="81">
        <v>0</v>
      </c>
      <c r="AD497" s="81">
        <v>0</v>
      </c>
      <c r="AE497" s="82"/>
      <c r="AF497" s="81">
        <v>0</v>
      </c>
      <c r="AG497" s="81">
        <v>195191.73620122421</v>
      </c>
      <c r="AH497" s="81">
        <v>227822.48303335279</v>
      </c>
      <c r="AI497" s="81">
        <v>2742054.5342522189</v>
      </c>
      <c r="AJ497" s="81">
        <v>4301229.0660791053</v>
      </c>
      <c r="AK497" s="81">
        <v>0</v>
      </c>
      <c r="AL497" s="81">
        <v>0</v>
      </c>
      <c r="AM497" s="81">
        <v>217314.4076015288</v>
      </c>
      <c r="AN497" s="81">
        <v>0</v>
      </c>
      <c r="AO497" s="81">
        <v>0</v>
      </c>
      <c r="AP497" s="82"/>
      <c r="AQ497" s="81">
        <v>38</v>
      </c>
      <c r="AR497" s="81">
        <v>7</v>
      </c>
      <c r="AS497" s="81">
        <v>0</v>
      </c>
      <c r="AT497" s="81">
        <v>1</v>
      </c>
      <c r="AU497" s="81">
        <v>0</v>
      </c>
      <c r="AV497" s="81">
        <v>0</v>
      </c>
      <c r="AW497" s="81" t="s">
        <v>564</v>
      </c>
      <c r="AX497" s="82"/>
      <c r="AY497" s="81">
        <v>163.97499999999999</v>
      </c>
      <c r="AZ497" s="81">
        <v>142.1</v>
      </c>
      <c r="BA497" s="81">
        <v>0</v>
      </c>
      <c r="BB497" s="81">
        <v>75</v>
      </c>
      <c r="BC497" s="81">
        <v>0</v>
      </c>
      <c r="BD497" s="81">
        <v>0</v>
      </c>
      <c r="BE497" s="81" t="s">
        <v>564</v>
      </c>
      <c r="BF497" s="82"/>
      <c r="BG497" s="81">
        <v>0</v>
      </c>
      <c r="BH497" s="81">
        <v>0</v>
      </c>
      <c r="BI497" s="81">
        <v>0</v>
      </c>
      <c r="BJ497" s="81">
        <v>0</v>
      </c>
      <c r="BK497" s="81">
        <v>0</v>
      </c>
      <c r="BL497" s="81">
        <v>0</v>
      </c>
      <c r="BM497" s="82"/>
      <c r="BN497" s="81">
        <v>0</v>
      </c>
      <c r="BO497" s="81">
        <v>0</v>
      </c>
      <c r="BP497" s="81">
        <v>0</v>
      </c>
      <c r="BQ497" s="81">
        <v>0</v>
      </c>
      <c r="BR497" s="81">
        <v>0</v>
      </c>
      <c r="BS497" s="81">
        <v>0</v>
      </c>
      <c r="BT497"/>
      <c r="BU497" s="80">
        <v>0</v>
      </c>
      <c r="BV497" s="80">
        <v>0</v>
      </c>
      <c r="BW497" s="80">
        <v>0</v>
      </c>
      <c r="BX497" s="80">
        <v>0</v>
      </c>
      <c r="BY497" s="80">
        <v>0</v>
      </c>
      <c r="BZ497" s="80">
        <v>0</v>
      </c>
      <c r="CA497" s="80">
        <v>0</v>
      </c>
      <c r="CB497" s="80">
        <v>0</v>
      </c>
      <c r="CC497" s="80">
        <v>0</v>
      </c>
    </row>
    <row r="498" spans="1:81">
      <c r="A498" s="80" t="s">
        <v>2335</v>
      </c>
      <c r="B498" s="80">
        <v>440</v>
      </c>
      <c r="C498" s="80">
        <v>15</v>
      </c>
      <c r="D498" s="80">
        <v>26</v>
      </c>
      <c r="E498" s="80">
        <v>2018</v>
      </c>
      <c r="F498" s="80" t="s">
        <v>93</v>
      </c>
      <c r="G498" s="80" t="s">
        <v>2320</v>
      </c>
      <c r="H498" s="80" t="s">
        <v>2321</v>
      </c>
      <c r="I498" s="177"/>
      <c r="J498" s="81">
        <v>0</v>
      </c>
      <c r="K498" s="81">
        <v>0.258548311233674</v>
      </c>
      <c r="L498" s="81">
        <v>0.99722037175645073</v>
      </c>
      <c r="M498" s="81">
        <v>1.8149615420965108</v>
      </c>
      <c r="N498" s="81">
        <v>2.580888859132092</v>
      </c>
      <c r="O498" s="81">
        <v>1.3736203562557725</v>
      </c>
      <c r="P498" s="81">
        <v>3.733090316522182</v>
      </c>
      <c r="Q498" s="81">
        <v>9.8048186396346132E-2</v>
      </c>
      <c r="R498" s="81">
        <v>0</v>
      </c>
      <c r="S498" s="81">
        <v>0</v>
      </c>
      <c r="T498" s="82"/>
      <c r="U498" s="81">
        <v>0</v>
      </c>
      <c r="V498" s="81">
        <v>112</v>
      </c>
      <c r="W498" s="81">
        <v>25</v>
      </c>
      <c r="X498" s="81">
        <v>448</v>
      </c>
      <c r="Y498" s="81">
        <v>785</v>
      </c>
      <c r="Z498" s="81">
        <v>837</v>
      </c>
      <c r="AA498" s="81">
        <v>781</v>
      </c>
      <c r="AB498" s="81">
        <v>1547</v>
      </c>
      <c r="AC498" s="81">
        <v>0</v>
      </c>
      <c r="AD498" s="81">
        <v>0</v>
      </c>
      <c r="AE498" s="82"/>
      <c r="AF498" s="81">
        <v>0</v>
      </c>
      <c r="AG498" s="81">
        <v>174041.27598805839</v>
      </c>
      <c r="AH498" s="81">
        <v>209884.4462536356</v>
      </c>
      <c r="AI498" s="81">
        <v>2604290.4958886858</v>
      </c>
      <c r="AJ498" s="81">
        <v>4172338.6983084618</v>
      </c>
      <c r="AK498" s="81">
        <v>0</v>
      </c>
      <c r="AL498" s="81">
        <v>0</v>
      </c>
      <c r="AM498" s="81">
        <v>212946.26827092079</v>
      </c>
      <c r="AN498" s="81">
        <v>0</v>
      </c>
      <c r="AO498" s="81">
        <v>0</v>
      </c>
      <c r="AP498" s="82"/>
      <c r="AQ498" s="81">
        <v>38</v>
      </c>
      <c r="AR498" s="81">
        <v>7</v>
      </c>
      <c r="AS498" s="81">
        <v>0</v>
      </c>
      <c r="AT498" s="81">
        <v>1</v>
      </c>
      <c r="AU498" s="81">
        <v>0</v>
      </c>
      <c r="AV498" s="81">
        <v>0</v>
      </c>
      <c r="AW498" s="81" t="s">
        <v>564</v>
      </c>
      <c r="AX498" s="82"/>
      <c r="AY498" s="81">
        <v>164.17500000000001</v>
      </c>
      <c r="AZ498" s="81">
        <v>142.4</v>
      </c>
      <c r="BA498" s="81">
        <v>0</v>
      </c>
      <c r="BB498" s="81">
        <v>75</v>
      </c>
      <c r="BC498" s="81">
        <v>0</v>
      </c>
      <c r="BD498" s="81">
        <v>0</v>
      </c>
      <c r="BE498" s="81" t="s">
        <v>564</v>
      </c>
      <c r="BF498" s="82"/>
      <c r="BG498" s="81">
        <v>0</v>
      </c>
      <c r="BH498" s="81">
        <v>0</v>
      </c>
      <c r="BI498" s="81">
        <v>0</v>
      </c>
      <c r="BJ498" s="81">
        <v>0</v>
      </c>
      <c r="BK498" s="81">
        <v>0</v>
      </c>
      <c r="BL498" s="81">
        <v>0</v>
      </c>
      <c r="BM498" s="82"/>
      <c r="BN498" s="81">
        <v>0</v>
      </c>
      <c r="BO498" s="81">
        <v>0</v>
      </c>
      <c r="BP498" s="81">
        <v>0</v>
      </c>
      <c r="BQ498" s="81">
        <v>0</v>
      </c>
      <c r="BR498" s="81">
        <v>0</v>
      </c>
      <c r="BS498" s="81">
        <v>0</v>
      </c>
      <c r="BT498"/>
      <c r="BU498" s="80">
        <v>0</v>
      </c>
      <c r="BV498" s="80">
        <v>0</v>
      </c>
      <c r="BW498" s="80">
        <v>0</v>
      </c>
      <c r="BX498" s="80">
        <v>0</v>
      </c>
      <c r="BY498" s="80">
        <v>0</v>
      </c>
      <c r="BZ498" s="80">
        <v>0</v>
      </c>
      <c r="CA498" s="80">
        <v>0</v>
      </c>
      <c r="CB498" s="80">
        <v>0</v>
      </c>
      <c r="CC498" s="80">
        <v>0</v>
      </c>
    </row>
    <row r="499" spans="1:81">
      <c r="A499" s="80" t="s">
        <v>2336</v>
      </c>
      <c r="B499" s="80">
        <v>441</v>
      </c>
      <c r="C499" s="80">
        <v>16</v>
      </c>
      <c r="D499" s="80">
        <v>26</v>
      </c>
      <c r="E499" s="80">
        <v>2019</v>
      </c>
      <c r="F499" s="80" t="s">
        <v>73</v>
      </c>
      <c r="G499" s="80" t="s">
        <v>2320</v>
      </c>
      <c r="H499" s="80" t="s">
        <v>2321</v>
      </c>
      <c r="I499" s="177"/>
      <c r="J499" s="81">
        <v>0</v>
      </c>
      <c r="K499" s="81">
        <v>0.22102822910690048</v>
      </c>
      <c r="L499" s="81">
        <v>0.98171434668981583</v>
      </c>
      <c r="M499" s="81">
        <v>1.5327544271017419</v>
      </c>
      <c r="N499" s="81">
        <v>1.9780023052478495</v>
      </c>
      <c r="O499" s="81">
        <v>1.3209416712534925</v>
      </c>
      <c r="P499" s="81">
        <v>3.6986340449616075</v>
      </c>
      <c r="Q499" s="81">
        <v>9.3180272780395396E-2</v>
      </c>
      <c r="R499" s="81">
        <v>0</v>
      </c>
      <c r="S499" s="81">
        <v>0</v>
      </c>
      <c r="T499" s="82"/>
      <c r="U499" s="81">
        <v>0</v>
      </c>
      <c r="V499" s="81">
        <v>112</v>
      </c>
      <c r="W499" s="81">
        <v>25</v>
      </c>
      <c r="X499" s="81">
        <v>448</v>
      </c>
      <c r="Y499" s="81">
        <v>765</v>
      </c>
      <c r="Z499" s="81">
        <v>827</v>
      </c>
      <c r="AA499" s="81">
        <v>768</v>
      </c>
      <c r="AB499" s="81">
        <v>1510</v>
      </c>
      <c r="AC499" s="81">
        <v>0</v>
      </c>
      <c r="AD499" s="81">
        <v>0</v>
      </c>
      <c r="AE499" s="82"/>
      <c r="AF499" s="81">
        <v>0</v>
      </c>
      <c r="AG499" s="81">
        <v>169124.08426112769</v>
      </c>
      <c r="AH499" s="81">
        <v>230730.36903480071</v>
      </c>
      <c r="AI499" s="81">
        <v>2749395.625010611</v>
      </c>
      <c r="AJ499" s="81">
        <v>3753614.5899513117</v>
      </c>
      <c r="AK499" s="81">
        <v>0</v>
      </c>
      <c r="AL499" s="81">
        <v>0</v>
      </c>
      <c r="AM499" s="81">
        <v>205650.63272608598</v>
      </c>
      <c r="AN499" s="81">
        <v>0</v>
      </c>
      <c r="AO499" s="81">
        <v>0</v>
      </c>
      <c r="AP499" s="82"/>
      <c r="AQ499" s="81">
        <v>39</v>
      </c>
      <c r="AR499" s="81">
        <v>7</v>
      </c>
      <c r="AS499" s="81">
        <v>0</v>
      </c>
      <c r="AT499" s="81">
        <v>1</v>
      </c>
      <c r="AU499" s="81">
        <v>0</v>
      </c>
      <c r="AV499" s="81">
        <v>0</v>
      </c>
      <c r="AW499" s="81" t="s">
        <v>564</v>
      </c>
      <c r="AX499" s="82"/>
      <c r="AY499" s="81">
        <v>166.875</v>
      </c>
      <c r="AZ499" s="81">
        <v>142.1</v>
      </c>
      <c r="BA499" s="81">
        <v>0</v>
      </c>
      <c r="BB499" s="81">
        <v>75</v>
      </c>
      <c r="BC499" s="81">
        <v>0</v>
      </c>
      <c r="BD499" s="81">
        <v>0</v>
      </c>
      <c r="BE499" s="81" t="s">
        <v>564</v>
      </c>
      <c r="BF499" s="82"/>
      <c r="BG499" s="81">
        <v>0</v>
      </c>
      <c r="BH499" s="81">
        <v>0</v>
      </c>
      <c r="BI499" s="81">
        <v>0</v>
      </c>
      <c r="BJ499" s="81">
        <v>0</v>
      </c>
      <c r="BK499" s="81">
        <v>0</v>
      </c>
      <c r="BL499" s="81">
        <v>0</v>
      </c>
      <c r="BM499" s="82"/>
      <c r="BN499" s="81">
        <v>0</v>
      </c>
      <c r="BO499" s="81">
        <v>0</v>
      </c>
      <c r="BP499" s="81">
        <v>0</v>
      </c>
      <c r="BQ499" s="81">
        <v>0</v>
      </c>
      <c r="BR499" s="81">
        <v>0</v>
      </c>
      <c r="BS499" s="81">
        <v>0</v>
      </c>
      <c r="BT499"/>
      <c r="BU499" s="80">
        <v>0</v>
      </c>
      <c r="BV499" s="80">
        <v>0</v>
      </c>
      <c r="BW499" s="80">
        <v>0</v>
      </c>
      <c r="BX499" s="80">
        <v>0</v>
      </c>
      <c r="BY499" s="80">
        <v>0</v>
      </c>
      <c r="BZ499" s="80">
        <v>0</v>
      </c>
      <c r="CA499" s="80">
        <v>0</v>
      </c>
      <c r="CB499" s="80">
        <v>0</v>
      </c>
      <c r="CC499" s="80">
        <v>0</v>
      </c>
    </row>
    <row r="500" spans="1:81">
      <c r="A500" s="80" t="s">
        <v>2337</v>
      </c>
      <c r="B500" s="80">
        <v>442</v>
      </c>
      <c r="C500" s="80">
        <v>17</v>
      </c>
      <c r="D500" s="80">
        <v>26</v>
      </c>
      <c r="E500" s="80">
        <v>2020</v>
      </c>
      <c r="F500" s="80" t="s">
        <v>218</v>
      </c>
      <c r="G500" s="80" t="s">
        <v>2320</v>
      </c>
      <c r="H500" s="80" t="s">
        <v>2321</v>
      </c>
      <c r="I500" s="177"/>
      <c r="J500" s="81">
        <v>0</v>
      </c>
      <c r="K500" s="81">
        <v>0.17687646563752529</v>
      </c>
      <c r="L500" s="81">
        <v>1.3007624735163081</v>
      </c>
      <c r="M500" s="81">
        <v>1.4706506968546393</v>
      </c>
      <c r="N500" s="81">
        <v>2.9261488945164782</v>
      </c>
      <c r="O500" s="81">
        <v>1.1503346498629952</v>
      </c>
      <c r="P500" s="81">
        <v>3.3643327946884911</v>
      </c>
      <c r="Q500" s="81">
        <v>8.9093351459871253E-2</v>
      </c>
      <c r="R500" s="81">
        <v>0</v>
      </c>
      <c r="S500" s="81">
        <v>0</v>
      </c>
      <c r="T500" s="82"/>
      <c r="U500" s="81">
        <v>0</v>
      </c>
      <c r="V500" s="81">
        <v>71</v>
      </c>
      <c r="W500" s="81">
        <v>32</v>
      </c>
      <c r="X500" s="81">
        <v>370</v>
      </c>
      <c r="Y500" s="81">
        <v>774</v>
      </c>
      <c r="Z500" s="81">
        <v>822</v>
      </c>
      <c r="AA500" s="81">
        <v>759</v>
      </c>
      <c r="AB500" s="81">
        <v>1511</v>
      </c>
      <c r="AC500" s="81">
        <v>0</v>
      </c>
      <c r="AD500" s="81">
        <v>0</v>
      </c>
      <c r="AE500" s="82"/>
      <c r="AF500" s="81"/>
      <c r="AG500" s="81">
        <v>113791.89481611643</v>
      </c>
      <c r="AH500" s="81">
        <v>325541.8416769277</v>
      </c>
      <c r="AI500" s="81">
        <v>2028755.2143474743</v>
      </c>
      <c r="AJ500" s="81">
        <v>4550603.8607700756</v>
      </c>
      <c r="AK500" s="81"/>
      <c r="AL500" s="81"/>
      <c r="AM500" s="81">
        <v>197202.28756013891</v>
      </c>
      <c r="AN500" s="81"/>
      <c r="AO500" s="81"/>
      <c r="AP500" s="82"/>
      <c r="AQ500" s="81">
        <v>40</v>
      </c>
      <c r="AR500" s="81">
        <v>7</v>
      </c>
      <c r="AS500" s="81">
        <v>0</v>
      </c>
      <c r="AT500" s="81">
        <v>1</v>
      </c>
      <c r="AU500" s="81">
        <v>0</v>
      </c>
      <c r="AV500" s="81">
        <v>0</v>
      </c>
      <c r="AW500" s="81">
        <v>0</v>
      </c>
      <c r="AX500" s="82"/>
      <c r="AY500" s="81">
        <v>172.375</v>
      </c>
      <c r="AZ500" s="81">
        <v>142.1</v>
      </c>
      <c r="BA500" s="81">
        <v>0</v>
      </c>
      <c r="BB500" s="81">
        <v>75</v>
      </c>
      <c r="BC500" s="81">
        <v>0</v>
      </c>
      <c r="BD500" s="81">
        <v>0</v>
      </c>
      <c r="BE500" s="81">
        <v>0</v>
      </c>
      <c r="BF500" s="82"/>
      <c r="BG500" s="81">
        <v>0</v>
      </c>
      <c r="BH500" s="81">
        <v>0</v>
      </c>
      <c r="BI500" s="81">
        <v>0</v>
      </c>
      <c r="BJ500" s="81">
        <v>0</v>
      </c>
      <c r="BK500" s="81">
        <v>0</v>
      </c>
      <c r="BL500" s="81">
        <v>0</v>
      </c>
      <c r="BM500" s="82"/>
      <c r="BN500" s="81">
        <v>0</v>
      </c>
      <c r="BO500" s="81">
        <v>0</v>
      </c>
      <c r="BP500" s="81">
        <v>0</v>
      </c>
      <c r="BQ500" s="81">
        <v>0</v>
      </c>
      <c r="BR500" s="81">
        <v>0</v>
      </c>
      <c r="BS500" s="81">
        <v>0</v>
      </c>
      <c r="BT500"/>
      <c r="BU500" s="80">
        <v>0</v>
      </c>
      <c r="BV500" s="80">
        <v>0</v>
      </c>
      <c r="BW500" s="80">
        <v>0</v>
      </c>
      <c r="BX500" s="80">
        <v>0</v>
      </c>
      <c r="BY500" s="80">
        <v>0</v>
      </c>
      <c r="BZ500" s="80">
        <v>0</v>
      </c>
      <c r="CA500" s="80">
        <v>0</v>
      </c>
      <c r="CB500" s="80">
        <v>0</v>
      </c>
      <c r="CC500" s="80">
        <v>0</v>
      </c>
    </row>
    <row r="501" spans="1:81">
      <c r="A501" s="80" t="s">
        <v>2338</v>
      </c>
      <c r="B501" s="80">
        <v>442</v>
      </c>
      <c r="C501" s="80">
        <v>18</v>
      </c>
      <c r="D501" s="80">
        <v>26</v>
      </c>
      <c r="E501" s="80">
        <v>2021</v>
      </c>
      <c r="F501" s="80" t="s">
        <v>75</v>
      </c>
      <c r="G501" s="174" t="s">
        <v>2320</v>
      </c>
      <c r="H501" s="80" t="s">
        <v>2321</v>
      </c>
      <c r="I501" s="177"/>
      <c r="J501" s="81">
        <v>0.12928295445734292</v>
      </c>
      <c r="K501" s="81">
        <v>0.17528925545823723</v>
      </c>
      <c r="L501" s="81">
        <v>1.338264507716036</v>
      </c>
      <c r="M501" s="81">
        <v>1.5587058311635162</v>
      </c>
      <c r="N501" s="81">
        <v>2.4126711207747187</v>
      </c>
      <c r="O501" s="81">
        <v>1.1022211159746549</v>
      </c>
      <c r="P501" s="81">
        <v>3.3226083875116297</v>
      </c>
      <c r="Q501" s="81">
        <v>8.6940321969417256E-2</v>
      </c>
      <c r="R501" s="81">
        <v>0</v>
      </c>
      <c r="S501" s="81">
        <v>0</v>
      </c>
      <c r="T501" s="82"/>
      <c r="U501" s="81">
        <v>14341</v>
      </c>
      <c r="V501" s="81">
        <v>71</v>
      </c>
      <c r="W501" s="81">
        <v>32</v>
      </c>
      <c r="X501" s="81">
        <v>370</v>
      </c>
      <c r="Y501" s="81">
        <v>757</v>
      </c>
      <c r="Z501" s="81">
        <v>811</v>
      </c>
      <c r="AA501" s="81">
        <v>731</v>
      </c>
      <c r="AB501" s="81">
        <v>1457</v>
      </c>
      <c r="AC501" s="81">
        <v>0</v>
      </c>
      <c r="AD501" s="81">
        <v>0</v>
      </c>
      <c r="AE501" s="82"/>
      <c r="AF501" s="81">
        <v>138346.56394133874</v>
      </c>
      <c r="AG501" s="81">
        <v>116111.73339688529</v>
      </c>
      <c r="AH501" s="81">
        <v>345469.75494770403</v>
      </c>
      <c r="AI501" s="81">
        <v>2366697.2684556819</v>
      </c>
      <c r="AJ501" s="81">
        <v>4085322.5898652035</v>
      </c>
      <c r="AK501" s="81">
        <v>0</v>
      </c>
      <c r="AL501" s="81">
        <v>0</v>
      </c>
      <c r="AM501" s="81">
        <v>191251.48453596886</v>
      </c>
      <c r="AN501" s="81">
        <v>0</v>
      </c>
      <c r="AO501" s="81">
        <v>0</v>
      </c>
      <c r="AP501" s="82"/>
      <c r="AQ501" s="81">
        <v>40</v>
      </c>
      <c r="AR501" s="81">
        <v>7</v>
      </c>
      <c r="AS501" s="81">
        <v>0</v>
      </c>
      <c r="AT501" s="81">
        <v>1</v>
      </c>
      <c r="AU501" s="81">
        <v>0</v>
      </c>
      <c r="AV501" s="81">
        <v>0</v>
      </c>
      <c r="AW501" s="81"/>
      <c r="AX501" s="82"/>
      <c r="AY501" s="81">
        <v>172.375</v>
      </c>
      <c r="AZ501" s="81">
        <v>142.1</v>
      </c>
      <c r="BA501" s="81">
        <v>0</v>
      </c>
      <c r="BB501" s="81">
        <v>75</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2339</v>
      </c>
      <c r="B502" s="80">
        <v>442</v>
      </c>
      <c r="C502" s="80">
        <v>19</v>
      </c>
      <c r="D502" s="80">
        <v>26</v>
      </c>
      <c r="E502" s="80">
        <v>2022</v>
      </c>
      <c r="F502" s="80" t="s">
        <v>568</v>
      </c>
      <c r="G502" s="174" t="s">
        <v>2320</v>
      </c>
      <c r="H502" s="80" t="s">
        <v>2321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40</v>
      </c>
      <c r="AR502" s="81">
        <v>7</v>
      </c>
      <c r="AS502" s="81">
        <v>1</v>
      </c>
      <c r="AT502" s="81">
        <v>1</v>
      </c>
      <c r="AU502" s="81">
        <v>0</v>
      </c>
      <c r="AV502" s="81">
        <v>0</v>
      </c>
      <c r="AW502" s="81"/>
      <c r="AX502" s="82"/>
      <c r="AY502" s="81">
        <v>172.375</v>
      </c>
      <c r="AZ502" s="81">
        <v>142.10000000000002</v>
      </c>
      <c r="BA502" s="81">
        <v>34500</v>
      </c>
      <c r="BB502" s="81">
        <v>75</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2340</v>
      </c>
      <c r="B503" s="80">
        <v>358</v>
      </c>
      <c r="C503" s="80">
        <v>1</v>
      </c>
      <c r="D503" s="80">
        <v>22</v>
      </c>
      <c r="E503" s="80">
        <v>1990</v>
      </c>
      <c r="F503" s="80" t="s">
        <v>562</v>
      </c>
      <c r="G503" s="80" t="s">
        <v>2341</v>
      </c>
      <c r="H503" s="80" t="s">
        <v>2342</v>
      </c>
      <c r="I503" s="177"/>
      <c r="J503" s="81">
        <v>2.1804346811869482</v>
      </c>
      <c r="K503" s="81">
        <v>1.4010227062159442</v>
      </c>
      <c r="L503" s="81">
        <v>8.8563642737335704E-2</v>
      </c>
      <c r="M503" s="81">
        <v>1.9660005646680416</v>
      </c>
      <c r="N503" s="81">
        <v>2.5745407354526</v>
      </c>
      <c r="O503" s="81">
        <v>2.0179343612845959</v>
      </c>
      <c r="P503" s="81">
        <v>2.8787811552017653</v>
      </c>
      <c r="Q503" s="81">
        <v>0.17756176982391653</v>
      </c>
      <c r="R503" s="81">
        <v>0</v>
      </c>
      <c r="S503" s="81">
        <v>0.1749272593531167</v>
      </c>
      <c r="T503" s="82"/>
      <c r="U503" s="81">
        <v>226729</v>
      </c>
      <c r="V503" s="81">
        <v>431</v>
      </c>
      <c r="W503" s="81">
        <v>1</v>
      </c>
      <c r="X503" s="81">
        <v>678</v>
      </c>
      <c r="Y503" s="81">
        <v>882</v>
      </c>
      <c r="Z503" s="81">
        <v>830</v>
      </c>
      <c r="AA503" s="81">
        <v>699</v>
      </c>
      <c r="AB503" s="81">
        <v>2883</v>
      </c>
      <c r="AC503" s="81">
        <v>0</v>
      </c>
      <c r="AD503" s="81">
        <v>0.1749272593531167</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2343</v>
      </c>
      <c r="B504" s="80">
        <v>359</v>
      </c>
      <c r="C504" s="80">
        <v>2</v>
      </c>
      <c r="D504" s="80">
        <v>22</v>
      </c>
      <c r="E504" s="80">
        <v>2005</v>
      </c>
      <c r="F504" s="80" t="s">
        <v>565</v>
      </c>
      <c r="G504" s="80" t="s">
        <v>2341</v>
      </c>
      <c r="H504" s="80" t="s">
        <v>2342</v>
      </c>
      <c r="I504" s="177"/>
      <c r="J504" s="81">
        <v>0.7343691079385446</v>
      </c>
      <c r="K504" s="81">
        <v>0.37260049638495274</v>
      </c>
      <c r="L504" s="81">
        <v>0.75382378020755036</v>
      </c>
      <c r="M504" s="81">
        <v>2.3421182565576659</v>
      </c>
      <c r="N504" s="81">
        <v>3.9880440283773919</v>
      </c>
      <c r="O504" s="81">
        <v>2.2039386842545845</v>
      </c>
      <c r="P504" s="81">
        <v>2.7858795834509582</v>
      </c>
      <c r="Q504" s="81">
        <v>0.13556296145809418</v>
      </c>
      <c r="R504" s="81">
        <v>0</v>
      </c>
      <c r="S504" s="81">
        <v>0.18193068204076643</v>
      </c>
      <c r="T504" s="82"/>
      <c r="U504" s="81">
        <v>79485</v>
      </c>
      <c r="V504" s="81">
        <v>142</v>
      </c>
      <c r="W504" s="81">
        <v>9</v>
      </c>
      <c r="X504" s="81">
        <v>379</v>
      </c>
      <c r="Y504" s="81">
        <v>880</v>
      </c>
      <c r="Z504" s="81">
        <v>1049</v>
      </c>
      <c r="AA504" s="81">
        <v>554</v>
      </c>
      <c r="AB504" s="81">
        <v>2301</v>
      </c>
      <c r="AC504" s="81">
        <v>0</v>
      </c>
      <c r="AD504" s="81">
        <v>0.18193068204076643</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2344</v>
      </c>
      <c r="B505" s="80">
        <v>360</v>
      </c>
      <c r="C505" s="80">
        <v>3</v>
      </c>
      <c r="D505" s="80">
        <v>22</v>
      </c>
      <c r="E505" s="80">
        <v>2006</v>
      </c>
      <c r="F505" s="80" t="s">
        <v>566</v>
      </c>
      <c r="G505" s="80" t="s">
        <v>2341</v>
      </c>
      <c r="H505" s="80" t="s">
        <v>2342</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2345</v>
      </c>
      <c r="B506" s="80">
        <v>361</v>
      </c>
      <c r="C506" s="80">
        <v>4</v>
      </c>
      <c r="D506" s="80">
        <v>22</v>
      </c>
      <c r="E506" s="80">
        <v>2007</v>
      </c>
      <c r="F506" s="80" t="s">
        <v>567</v>
      </c>
      <c r="G506" s="80" t="s">
        <v>2341</v>
      </c>
      <c r="H506" s="80" t="s">
        <v>2342</v>
      </c>
      <c r="I506" s="177"/>
      <c r="J506" s="81">
        <v>0.6450937632482957</v>
      </c>
      <c r="K506" s="81">
        <v>0.32379643695044263</v>
      </c>
      <c r="L506" s="81">
        <v>0.93557821065571511</v>
      </c>
      <c r="M506" s="81">
        <v>3.0012908687949791</v>
      </c>
      <c r="N506" s="81">
        <v>3.9787436623387165</v>
      </c>
      <c r="O506" s="81">
        <v>2.075622674993999</v>
      </c>
      <c r="P506" s="81">
        <v>2.6043157192977704</v>
      </c>
      <c r="Q506" s="81">
        <v>0.13479716590669008</v>
      </c>
      <c r="R506" s="81">
        <v>0</v>
      </c>
      <c r="S506" s="81">
        <v>0.17718818434436889</v>
      </c>
      <c r="T506" s="82"/>
      <c r="U506" s="81">
        <v>82386</v>
      </c>
      <c r="V506" s="81">
        <v>129</v>
      </c>
      <c r="W506" s="81">
        <v>14</v>
      </c>
      <c r="X506" s="81">
        <v>654</v>
      </c>
      <c r="Y506" s="81">
        <v>861</v>
      </c>
      <c r="Z506" s="81">
        <v>1027</v>
      </c>
      <c r="AA506" s="81">
        <v>510</v>
      </c>
      <c r="AB506" s="81">
        <v>2167</v>
      </c>
      <c r="AC506" s="81">
        <v>0</v>
      </c>
      <c r="AD506" s="81">
        <v>0.17718818434436889</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2346</v>
      </c>
      <c r="B507" s="80">
        <v>362</v>
      </c>
      <c r="C507" s="80">
        <v>5</v>
      </c>
      <c r="D507" s="80">
        <v>22</v>
      </c>
      <c r="E507" s="80">
        <v>2008</v>
      </c>
      <c r="F507" s="80" t="s">
        <v>84</v>
      </c>
      <c r="G507" s="80" t="s">
        <v>2341</v>
      </c>
      <c r="H507" s="80" t="s">
        <v>2342</v>
      </c>
      <c r="I507" s="177"/>
      <c r="J507" s="81">
        <v>0.15440134624668497</v>
      </c>
      <c r="K507" s="81">
        <v>0.2565258085603252</v>
      </c>
      <c r="L507" s="81">
        <v>0.9139872492727773</v>
      </c>
      <c r="M507" s="81">
        <v>3.363269179906105</v>
      </c>
      <c r="N507" s="81">
        <v>3.7435253762584759</v>
      </c>
      <c r="O507" s="81">
        <v>1.9290937508035666</v>
      </c>
      <c r="P507" s="81">
        <v>2.529938170896151</v>
      </c>
      <c r="Q507" s="81">
        <v>0.12919082854771363</v>
      </c>
      <c r="R507" s="81">
        <v>0</v>
      </c>
      <c r="S507" s="81">
        <v>0.17967827795533464</v>
      </c>
      <c r="T507" s="82"/>
      <c r="U507" s="81">
        <v>20549</v>
      </c>
      <c r="V507" s="81">
        <v>129</v>
      </c>
      <c r="W507" s="81">
        <v>14</v>
      </c>
      <c r="X507" s="81">
        <v>654</v>
      </c>
      <c r="Y507" s="81">
        <v>849</v>
      </c>
      <c r="Z507" s="81">
        <v>988</v>
      </c>
      <c r="AA507" s="81">
        <v>496</v>
      </c>
      <c r="AB507" s="81">
        <v>2111</v>
      </c>
      <c r="AC507" s="81">
        <v>0</v>
      </c>
      <c r="AD507" s="81">
        <v>0.17967827795533464</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2347</v>
      </c>
      <c r="B508" s="80">
        <v>363</v>
      </c>
      <c r="C508" s="80">
        <v>6</v>
      </c>
      <c r="D508" s="80">
        <v>22</v>
      </c>
      <c r="E508" s="80">
        <v>2009</v>
      </c>
      <c r="F508" s="80" t="s">
        <v>85</v>
      </c>
      <c r="G508" s="80" t="s">
        <v>2341</v>
      </c>
      <c r="H508" s="80" t="s">
        <v>2342</v>
      </c>
      <c r="I508" s="177"/>
      <c r="J508" s="81">
        <v>0.22950982663735764</v>
      </c>
      <c r="K508" s="81">
        <v>0.2378543443514731</v>
      </c>
      <c r="L508" s="81">
        <v>1.1372425827932722</v>
      </c>
      <c r="M508" s="81">
        <v>2.76165513215647</v>
      </c>
      <c r="N508" s="81">
        <v>3.4148532554936466</v>
      </c>
      <c r="O508" s="81">
        <v>1.9247339072795842</v>
      </c>
      <c r="P508" s="81">
        <v>2.3699539309867701</v>
      </c>
      <c r="Q508" s="81">
        <v>0.12003603015729555</v>
      </c>
      <c r="R508" s="81">
        <v>0</v>
      </c>
      <c r="S508" s="81">
        <v>0.21846693754482452</v>
      </c>
      <c r="T508" s="82"/>
      <c r="U508" s="81">
        <v>26441</v>
      </c>
      <c r="V508" s="81">
        <v>122</v>
      </c>
      <c r="W508" s="81">
        <v>24</v>
      </c>
      <c r="X508" s="81">
        <v>532</v>
      </c>
      <c r="Y508" s="81">
        <v>846</v>
      </c>
      <c r="Z508" s="81">
        <v>973</v>
      </c>
      <c r="AA508" s="81">
        <v>477</v>
      </c>
      <c r="AB508" s="81">
        <v>2059</v>
      </c>
      <c r="AC508" s="81">
        <v>0</v>
      </c>
      <c r="AD508" s="81">
        <v>0.21846693754482452</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0</v>
      </c>
      <c r="BJ508" s="81">
        <v>0</v>
      </c>
      <c r="BK508" s="81">
        <v>0</v>
      </c>
      <c r="BL508" s="81">
        <v>0</v>
      </c>
      <c r="BM508" s="82"/>
      <c r="BN508" s="81">
        <v>0</v>
      </c>
      <c r="BO508" s="81">
        <v>0</v>
      </c>
      <c r="BP508" s="81">
        <v>0</v>
      </c>
      <c r="BQ508" s="81">
        <v>0</v>
      </c>
      <c r="BR508" s="81">
        <v>0</v>
      </c>
      <c r="BS508" s="81">
        <v>0</v>
      </c>
      <c r="BT508"/>
      <c r="BU508" s="80"/>
      <c r="BV508" s="80"/>
      <c r="BW508" s="80"/>
      <c r="BX508" s="80"/>
      <c r="BY508" s="80"/>
      <c r="BZ508" s="80"/>
      <c r="CA508" s="80"/>
      <c r="CB508" s="80"/>
      <c r="CC508" s="80"/>
    </row>
    <row r="509" spans="1:81">
      <c r="A509" s="80" t="s">
        <v>2348</v>
      </c>
      <c r="B509" s="80">
        <v>364</v>
      </c>
      <c r="C509" s="80">
        <v>7</v>
      </c>
      <c r="D509" s="80">
        <v>22</v>
      </c>
      <c r="E509" s="80">
        <v>2010</v>
      </c>
      <c r="F509" s="80" t="s">
        <v>86</v>
      </c>
      <c r="G509" s="80" t="s">
        <v>2341</v>
      </c>
      <c r="H509" s="80" t="s">
        <v>2342</v>
      </c>
      <c r="I509" s="177"/>
      <c r="J509" s="81">
        <v>0.26294970193062928</v>
      </c>
      <c r="K509" s="81">
        <v>0.242434610334927</v>
      </c>
      <c r="L509" s="81">
        <v>1.0766697849806539</v>
      </c>
      <c r="M509" s="81">
        <v>2.6933597175990496</v>
      </c>
      <c r="N509" s="81">
        <v>3.3803572541058506</v>
      </c>
      <c r="O509" s="81">
        <v>1.9020484628435952</v>
      </c>
      <c r="P509" s="81">
        <v>2.37460351623852</v>
      </c>
      <c r="Q509" s="81">
        <v>0.12186507098174747</v>
      </c>
      <c r="R509" s="81">
        <v>0</v>
      </c>
      <c r="S509" s="81">
        <v>0.22447501592607086</v>
      </c>
      <c r="T509" s="82"/>
      <c r="U509" s="81">
        <v>32408</v>
      </c>
      <c r="V509" s="81">
        <v>122</v>
      </c>
      <c r="W509" s="81">
        <v>24</v>
      </c>
      <c r="X509" s="81">
        <v>532</v>
      </c>
      <c r="Y509" s="81">
        <v>836</v>
      </c>
      <c r="Z509" s="81">
        <v>966</v>
      </c>
      <c r="AA509" s="81">
        <v>466</v>
      </c>
      <c r="AB509" s="81">
        <v>2003</v>
      </c>
      <c r="AC509" s="81">
        <v>0</v>
      </c>
      <c r="AD509" s="81">
        <v>0.22447501592607086</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0</v>
      </c>
      <c r="BJ509" s="81">
        <v>0</v>
      </c>
      <c r="BK509" s="81">
        <v>0</v>
      </c>
      <c r="BL509" s="81">
        <v>0</v>
      </c>
      <c r="BM509" s="82"/>
      <c r="BN509" s="81">
        <v>0</v>
      </c>
      <c r="BO509" s="81">
        <v>0</v>
      </c>
      <c r="BP509" s="81">
        <v>0</v>
      </c>
      <c r="BQ509" s="81">
        <v>0</v>
      </c>
      <c r="BR509" s="81">
        <v>0</v>
      </c>
      <c r="BS509" s="81">
        <v>0</v>
      </c>
      <c r="BT509"/>
      <c r="BU509" s="80">
        <v>0</v>
      </c>
      <c r="BV509" s="80">
        <v>0</v>
      </c>
      <c r="BW509" s="80">
        <v>0</v>
      </c>
      <c r="BX509" s="80">
        <v>0</v>
      </c>
      <c r="BY509" s="80">
        <v>0</v>
      </c>
      <c r="BZ509" s="80">
        <v>0</v>
      </c>
      <c r="CA509" s="80">
        <v>0</v>
      </c>
      <c r="CB509" s="80">
        <v>0</v>
      </c>
      <c r="CC509" s="80">
        <v>0</v>
      </c>
    </row>
    <row r="510" spans="1:81">
      <c r="A510" s="80" t="s">
        <v>2349</v>
      </c>
      <c r="B510" s="80">
        <v>365</v>
      </c>
      <c r="C510" s="80">
        <v>8</v>
      </c>
      <c r="D510" s="80">
        <v>22</v>
      </c>
      <c r="E510" s="80">
        <v>2011</v>
      </c>
      <c r="F510" s="80" t="s">
        <v>87</v>
      </c>
      <c r="G510" s="80" t="s">
        <v>2341</v>
      </c>
      <c r="H510" s="80" t="s">
        <v>2342</v>
      </c>
      <c r="I510" s="177"/>
      <c r="J510" s="81">
        <v>0</v>
      </c>
      <c r="K510" s="81">
        <v>0.32565375099338412</v>
      </c>
      <c r="L510" s="81">
        <v>1.005124830908579</v>
      </c>
      <c r="M510" s="81">
        <v>3.1345407609340716</v>
      </c>
      <c r="N510" s="81">
        <v>3.8999024912884113</v>
      </c>
      <c r="O510" s="81">
        <v>1.8442609384508255</v>
      </c>
      <c r="P510" s="81">
        <v>2.3059811873002687</v>
      </c>
      <c r="Q510" s="81">
        <v>0.13509325785935403</v>
      </c>
      <c r="R510" s="81">
        <v>0</v>
      </c>
      <c r="S510" s="81">
        <v>0.21492371672446836</v>
      </c>
      <c r="T510" s="82"/>
      <c r="U510" s="81">
        <v>0</v>
      </c>
      <c r="V510" s="81">
        <v>122</v>
      </c>
      <c r="W510" s="81">
        <v>24</v>
      </c>
      <c r="X510" s="81">
        <v>532</v>
      </c>
      <c r="Y510" s="81">
        <v>824</v>
      </c>
      <c r="Z510" s="81">
        <v>957</v>
      </c>
      <c r="AA510" s="81">
        <v>466</v>
      </c>
      <c r="AB510" s="81">
        <v>1925</v>
      </c>
      <c r="AC510" s="81">
        <v>0</v>
      </c>
      <c r="AD510" s="81">
        <v>0.21492371672446836</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0</v>
      </c>
      <c r="BJ510" s="81">
        <v>0</v>
      </c>
      <c r="BK510" s="81">
        <v>0</v>
      </c>
      <c r="BL510" s="81">
        <v>0</v>
      </c>
      <c r="BM510" s="82"/>
      <c r="BN510" s="81">
        <v>0</v>
      </c>
      <c r="BO510" s="81">
        <v>0</v>
      </c>
      <c r="BP510" s="81">
        <v>0</v>
      </c>
      <c r="BQ510" s="81">
        <v>0</v>
      </c>
      <c r="BR510" s="81">
        <v>0</v>
      </c>
      <c r="BS510" s="81">
        <v>0</v>
      </c>
      <c r="BT510"/>
      <c r="BU510" s="80">
        <v>0</v>
      </c>
      <c r="BV510" s="80">
        <v>0</v>
      </c>
      <c r="BW510" s="80">
        <v>0</v>
      </c>
      <c r="BX510" s="80">
        <v>0</v>
      </c>
      <c r="BY510" s="80">
        <v>0</v>
      </c>
      <c r="BZ510" s="80">
        <v>0</v>
      </c>
      <c r="CA510" s="80">
        <v>0</v>
      </c>
      <c r="CB510" s="80">
        <v>0</v>
      </c>
      <c r="CC510" s="80">
        <v>0</v>
      </c>
    </row>
    <row r="511" spans="1:81">
      <c r="A511" s="80" t="s">
        <v>2350</v>
      </c>
      <c r="B511" s="80">
        <v>366</v>
      </c>
      <c r="C511" s="80">
        <v>9</v>
      </c>
      <c r="D511" s="80">
        <v>22</v>
      </c>
      <c r="E511" s="80">
        <v>2012</v>
      </c>
      <c r="F511" s="80" t="s">
        <v>88</v>
      </c>
      <c r="G511" s="80" t="s">
        <v>2341</v>
      </c>
      <c r="H511" s="80" t="s">
        <v>2342</v>
      </c>
      <c r="I511" s="177"/>
      <c r="J511" s="81">
        <v>0.17928075567828713</v>
      </c>
      <c r="K511" s="81">
        <v>0.30571402066572251</v>
      </c>
      <c r="L511" s="81">
        <v>1.0081267606060931</v>
      </c>
      <c r="M511" s="81">
        <v>3.5267372452508781</v>
      </c>
      <c r="N511" s="81">
        <v>4.1870719111362922</v>
      </c>
      <c r="O511" s="81">
        <v>1.852691644585003</v>
      </c>
      <c r="P511" s="81">
        <v>2.3091481304412822</v>
      </c>
      <c r="Q511" s="81">
        <v>0.14403070142144281</v>
      </c>
      <c r="R511" s="81">
        <v>0</v>
      </c>
      <c r="S511" s="81">
        <v>0.23672128877726054</v>
      </c>
      <c r="T511" s="82"/>
      <c r="U511" s="81">
        <v>16710</v>
      </c>
      <c r="V511" s="81">
        <v>122</v>
      </c>
      <c r="W511" s="81">
        <v>24</v>
      </c>
      <c r="X511" s="81">
        <v>532</v>
      </c>
      <c r="Y511" s="81">
        <v>832</v>
      </c>
      <c r="Z511" s="81">
        <v>969</v>
      </c>
      <c r="AA511" s="81">
        <v>464</v>
      </c>
      <c r="AB511" s="81">
        <v>1889</v>
      </c>
      <c r="AC511" s="81">
        <v>0</v>
      </c>
      <c r="AD511" s="81">
        <v>0.23672128877726054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0</v>
      </c>
      <c r="BJ511" s="81">
        <v>0</v>
      </c>
      <c r="BK511" s="81">
        <v>0</v>
      </c>
      <c r="BL511" s="81">
        <v>0</v>
      </c>
      <c r="BM511" s="82"/>
      <c r="BN511" s="81">
        <v>0</v>
      </c>
      <c r="BO511" s="81">
        <v>0</v>
      </c>
      <c r="BP511" s="81">
        <v>0</v>
      </c>
      <c r="BQ511" s="81">
        <v>0</v>
      </c>
      <c r="BR511" s="81">
        <v>0</v>
      </c>
      <c r="BS511" s="81">
        <v>0</v>
      </c>
      <c r="BT511"/>
      <c r="BU511" s="80">
        <v>0</v>
      </c>
      <c r="BV511" s="80">
        <v>0</v>
      </c>
      <c r="BW511" s="80">
        <v>0</v>
      </c>
      <c r="BX511" s="80">
        <v>0</v>
      </c>
      <c r="BY511" s="80">
        <v>0</v>
      </c>
      <c r="BZ511" s="80">
        <v>0</v>
      </c>
      <c r="CA511" s="80">
        <v>0</v>
      </c>
      <c r="CB511" s="80">
        <v>0</v>
      </c>
      <c r="CC511" s="80">
        <v>0</v>
      </c>
    </row>
    <row r="512" spans="1:81">
      <c r="A512" s="80" t="s">
        <v>2351</v>
      </c>
      <c r="B512" s="80">
        <v>367</v>
      </c>
      <c r="C512" s="80">
        <v>10</v>
      </c>
      <c r="D512" s="80">
        <v>22</v>
      </c>
      <c r="E512" s="80">
        <v>2013</v>
      </c>
      <c r="F512" s="80" t="s">
        <v>89</v>
      </c>
      <c r="G512" s="80" t="s">
        <v>2341</v>
      </c>
      <c r="H512" s="80" t="s">
        <v>2342</v>
      </c>
      <c r="I512" s="177"/>
      <c r="J512" s="81">
        <v>0.1371662707850288</v>
      </c>
      <c r="K512" s="81">
        <v>0.25954338169232494</v>
      </c>
      <c r="L512" s="81">
        <v>0.73134270490375342</v>
      </c>
      <c r="M512" s="81">
        <v>3.0437967552509622</v>
      </c>
      <c r="N512" s="81">
        <v>4.4499933602111561</v>
      </c>
      <c r="O512" s="81">
        <v>1.7863195013929767</v>
      </c>
      <c r="P512" s="81">
        <v>2.2928719337800407</v>
      </c>
      <c r="Q512" s="81">
        <v>0.14450141079839446</v>
      </c>
      <c r="R512" s="81">
        <v>0</v>
      </c>
      <c r="S512" s="81">
        <v>0.22962162958070298</v>
      </c>
      <c r="T512" s="82"/>
      <c r="U512" s="81">
        <v>14056</v>
      </c>
      <c r="V512" s="81">
        <v>122</v>
      </c>
      <c r="W512" s="81">
        <v>24</v>
      </c>
      <c r="X512" s="81">
        <v>532</v>
      </c>
      <c r="Y512" s="81">
        <v>899</v>
      </c>
      <c r="Z512" s="81">
        <v>976</v>
      </c>
      <c r="AA512" s="81">
        <v>459</v>
      </c>
      <c r="AB512" s="81">
        <v>1868</v>
      </c>
      <c r="AC512" s="81">
        <v>0</v>
      </c>
      <c r="AD512" s="81">
        <v>0.22962162958070298</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0</v>
      </c>
      <c r="BJ512" s="81">
        <v>0</v>
      </c>
      <c r="BK512" s="81">
        <v>0</v>
      </c>
      <c r="BL512" s="81">
        <v>0</v>
      </c>
      <c r="BM512" s="82"/>
      <c r="BN512" s="81">
        <v>0</v>
      </c>
      <c r="BO512" s="81">
        <v>0</v>
      </c>
      <c r="BP512" s="81">
        <v>0</v>
      </c>
      <c r="BQ512" s="81">
        <v>0</v>
      </c>
      <c r="BR512" s="81">
        <v>0</v>
      </c>
      <c r="BS512" s="81">
        <v>0</v>
      </c>
      <c r="BT512"/>
      <c r="BU512" s="80">
        <v>0</v>
      </c>
      <c r="BV512" s="80">
        <v>0</v>
      </c>
      <c r="BW512" s="80">
        <v>0</v>
      </c>
      <c r="BX512" s="80">
        <v>0</v>
      </c>
      <c r="BY512" s="80">
        <v>0</v>
      </c>
      <c r="BZ512" s="80">
        <v>0</v>
      </c>
      <c r="CA512" s="80">
        <v>0</v>
      </c>
      <c r="CB512" s="80">
        <v>0</v>
      </c>
      <c r="CC512" s="80">
        <v>0</v>
      </c>
    </row>
    <row r="513" spans="1:81">
      <c r="A513" s="80" t="s">
        <v>2352</v>
      </c>
      <c r="B513" s="80">
        <v>368</v>
      </c>
      <c r="C513" s="80">
        <v>11</v>
      </c>
      <c r="D513" s="80">
        <v>22</v>
      </c>
      <c r="E513" s="80">
        <v>2014</v>
      </c>
      <c r="F513" s="80" t="s">
        <v>90</v>
      </c>
      <c r="G513" s="80" t="s">
        <v>2341</v>
      </c>
      <c r="H513" s="80" t="s">
        <v>2342</v>
      </c>
      <c r="I513" s="177"/>
      <c r="J513" s="81">
        <v>0.15194238453175626</v>
      </c>
      <c r="K513" s="81">
        <v>0.29810413488970683</v>
      </c>
      <c r="L513" s="81">
        <v>0.55074179079545604</v>
      </c>
      <c r="M513" s="81">
        <v>3.3392419402396363</v>
      </c>
      <c r="N513" s="81">
        <v>3.9498381187973868</v>
      </c>
      <c r="O513" s="81">
        <v>1.6891184640586487</v>
      </c>
      <c r="P513" s="81">
        <v>2.2997760103004601</v>
      </c>
      <c r="Q513" s="81">
        <v>0.13508002838969804</v>
      </c>
      <c r="R513" s="81">
        <v>0</v>
      </c>
      <c r="S513" s="81">
        <v>0.23123944642968222</v>
      </c>
      <c r="T513" s="82"/>
      <c r="U513" s="81">
        <v>16746</v>
      </c>
      <c r="V513" s="81">
        <v>129</v>
      </c>
      <c r="W513" s="81">
        <v>12</v>
      </c>
      <c r="X513" s="81">
        <v>522</v>
      </c>
      <c r="Y513" s="81">
        <v>817</v>
      </c>
      <c r="Z513" s="81">
        <v>972</v>
      </c>
      <c r="AA513" s="81">
        <v>458</v>
      </c>
      <c r="AB513" s="81">
        <v>1820</v>
      </c>
      <c r="AC513" s="81">
        <v>0</v>
      </c>
      <c r="AD513" s="81">
        <v>0.23123944642968222</v>
      </c>
      <c r="AE513" s="82"/>
      <c r="AF513" s="81">
        <v>161060.41098367758</v>
      </c>
      <c r="AG513" s="81">
        <v>234785.84567708516</v>
      </c>
      <c r="AH513" s="81">
        <v>123042.37659170953</v>
      </c>
      <c r="AI513" s="81">
        <v>3590468.271330528</v>
      </c>
      <c r="AJ513" s="81">
        <v>4897606.2724888567</v>
      </c>
      <c r="AK513" s="81">
        <v>0</v>
      </c>
      <c r="AL513" s="81">
        <v>0</v>
      </c>
      <c r="AM513" s="81">
        <v>249858.8033487591</v>
      </c>
      <c r="AN513" s="81">
        <v>0</v>
      </c>
      <c r="AO513" s="81">
        <v>0</v>
      </c>
      <c r="AP513" s="82"/>
      <c r="AQ513" s="81">
        <v>6</v>
      </c>
      <c r="AR513" s="81">
        <v>0</v>
      </c>
      <c r="AS513" s="81">
        <v>0</v>
      </c>
      <c r="AT513" s="81">
        <v>0</v>
      </c>
      <c r="AU513" s="81">
        <v>0</v>
      </c>
      <c r="AV513" s="81">
        <v>0</v>
      </c>
      <c r="AW513" s="81" t="s">
        <v>564</v>
      </c>
      <c r="AX513" s="82"/>
      <c r="AY513" s="81">
        <v>25.9</v>
      </c>
      <c r="AZ513" s="81">
        <v>0</v>
      </c>
      <c r="BA513" s="81">
        <v>0</v>
      </c>
      <c r="BB513" s="81">
        <v>0</v>
      </c>
      <c r="BC513" s="81">
        <v>0</v>
      </c>
      <c r="BD513" s="81">
        <v>0</v>
      </c>
      <c r="BE513" s="81" t="s">
        <v>564</v>
      </c>
      <c r="BF513" s="82"/>
      <c r="BG513" s="81">
        <v>0</v>
      </c>
      <c r="BH513" s="81">
        <v>0</v>
      </c>
      <c r="BI513" s="81">
        <v>0</v>
      </c>
      <c r="BJ513" s="81">
        <v>0</v>
      </c>
      <c r="BK513" s="81">
        <v>0</v>
      </c>
      <c r="BL513" s="81">
        <v>0</v>
      </c>
      <c r="BM513" s="82"/>
      <c r="BN513" s="81">
        <v>0</v>
      </c>
      <c r="BO513" s="81">
        <v>0</v>
      </c>
      <c r="BP513" s="81">
        <v>0</v>
      </c>
      <c r="BQ513" s="81">
        <v>0</v>
      </c>
      <c r="BR513" s="81">
        <v>0</v>
      </c>
      <c r="BS513" s="81">
        <v>0</v>
      </c>
      <c r="BT513"/>
      <c r="BU513" s="80">
        <v>0</v>
      </c>
      <c r="BV513" s="80">
        <v>0</v>
      </c>
      <c r="BW513" s="80">
        <v>0</v>
      </c>
      <c r="BX513" s="80">
        <v>0</v>
      </c>
      <c r="BY513" s="80">
        <v>0</v>
      </c>
      <c r="BZ513" s="80">
        <v>0</v>
      </c>
      <c r="CA513" s="80">
        <v>0</v>
      </c>
      <c r="CB513" s="80">
        <v>0</v>
      </c>
      <c r="CC513" s="80">
        <v>0</v>
      </c>
    </row>
    <row r="514" spans="1:81">
      <c r="A514" s="80" t="s">
        <v>2353</v>
      </c>
      <c r="B514" s="80">
        <v>369</v>
      </c>
      <c r="C514" s="80">
        <v>12</v>
      </c>
      <c r="D514" s="80">
        <v>22</v>
      </c>
      <c r="E514" s="80">
        <v>2015</v>
      </c>
      <c r="F514" s="80" t="s">
        <v>91</v>
      </c>
      <c r="G514" s="80" t="s">
        <v>2341</v>
      </c>
      <c r="H514" s="80" t="s">
        <v>2342</v>
      </c>
      <c r="I514" s="177"/>
      <c r="J514" s="81">
        <v>0.11444789691142784</v>
      </c>
      <c r="K514" s="81">
        <v>0.30126633382666962</v>
      </c>
      <c r="L514" s="81">
        <v>0.56021881077356472</v>
      </c>
      <c r="M514" s="81">
        <v>3.2851417914366747</v>
      </c>
      <c r="N514" s="81">
        <v>3.42012094066187</v>
      </c>
      <c r="O514" s="81">
        <v>1.6816054786308674</v>
      </c>
      <c r="P514" s="81">
        <v>2.2814843291433453</v>
      </c>
      <c r="Q514" s="81">
        <v>0.12824047969729696</v>
      </c>
      <c r="R514" s="81">
        <v>0</v>
      </c>
      <c r="S514" s="81">
        <v>0.22818053387356974</v>
      </c>
      <c r="T514" s="82"/>
      <c r="U514" s="81">
        <v>13966</v>
      </c>
      <c r="V514" s="81">
        <v>129</v>
      </c>
      <c r="W514" s="81">
        <v>12</v>
      </c>
      <c r="X514" s="81">
        <v>522</v>
      </c>
      <c r="Y514" s="81">
        <v>789</v>
      </c>
      <c r="Z514" s="81">
        <v>977</v>
      </c>
      <c r="AA514" s="81">
        <v>454</v>
      </c>
      <c r="AB514" s="81">
        <v>1765</v>
      </c>
      <c r="AC514" s="81">
        <v>0</v>
      </c>
      <c r="AD514" s="81">
        <v>0.22818053387356974</v>
      </c>
      <c r="AE514" s="82"/>
      <c r="AF514" s="81">
        <v>121737.10575160508</v>
      </c>
      <c r="AG514" s="81">
        <v>221537.96108389625</v>
      </c>
      <c r="AH514" s="81">
        <v>97440.965806441513</v>
      </c>
      <c r="AI514" s="81">
        <v>3678074.7491230345</v>
      </c>
      <c r="AJ514" s="81">
        <v>4323754.6837794175</v>
      </c>
      <c r="AK514" s="81">
        <v>0</v>
      </c>
      <c r="AL514" s="81">
        <v>0</v>
      </c>
      <c r="AM514" s="81">
        <v>241885.84610346585</v>
      </c>
      <c r="AN514" s="81">
        <v>0</v>
      </c>
      <c r="AO514" s="81">
        <v>0</v>
      </c>
      <c r="AP514" s="82"/>
      <c r="AQ514" s="81">
        <v>7</v>
      </c>
      <c r="AR514" s="81">
        <v>3</v>
      </c>
      <c r="AS514" s="81">
        <v>0</v>
      </c>
      <c r="AT514" s="81">
        <v>0</v>
      </c>
      <c r="AU514" s="81">
        <v>0</v>
      </c>
      <c r="AV514" s="81">
        <v>0</v>
      </c>
      <c r="AW514" s="81" t="s">
        <v>564</v>
      </c>
      <c r="AX514" s="82"/>
      <c r="AY514" s="81">
        <v>31.799999999999997</v>
      </c>
      <c r="AZ514" s="81">
        <v>136.4</v>
      </c>
      <c r="BA514" s="81">
        <v>0</v>
      </c>
      <c r="BB514" s="81">
        <v>0</v>
      </c>
      <c r="BC514" s="81">
        <v>0</v>
      </c>
      <c r="BD514" s="81">
        <v>0</v>
      </c>
      <c r="BE514" s="81" t="s">
        <v>564</v>
      </c>
      <c r="BF514" s="82"/>
      <c r="BG514" s="81">
        <v>0</v>
      </c>
      <c r="BH514" s="81">
        <v>0</v>
      </c>
      <c r="BI514" s="81">
        <v>0</v>
      </c>
      <c r="BJ514" s="81">
        <v>0</v>
      </c>
      <c r="BK514" s="81">
        <v>0</v>
      </c>
      <c r="BL514" s="81">
        <v>0</v>
      </c>
      <c r="BM514" s="82"/>
      <c r="BN514" s="81">
        <v>0</v>
      </c>
      <c r="BO514" s="81">
        <v>0</v>
      </c>
      <c r="BP514" s="81">
        <v>0</v>
      </c>
      <c r="BQ514" s="81">
        <v>0</v>
      </c>
      <c r="BR514" s="81">
        <v>0</v>
      </c>
      <c r="BS514" s="81">
        <v>0</v>
      </c>
      <c r="BT514"/>
      <c r="BU514" s="80">
        <v>0</v>
      </c>
      <c r="BV514" s="80">
        <v>0</v>
      </c>
      <c r="BW514" s="80">
        <v>0</v>
      </c>
      <c r="BX514" s="80">
        <v>0</v>
      </c>
      <c r="BY514" s="80">
        <v>0</v>
      </c>
      <c r="BZ514" s="80">
        <v>0</v>
      </c>
      <c r="CA514" s="80">
        <v>0</v>
      </c>
      <c r="CB514" s="80">
        <v>0</v>
      </c>
      <c r="CC514" s="80">
        <v>0</v>
      </c>
    </row>
    <row r="515" spans="1:81">
      <c r="A515" s="80" t="s">
        <v>2354</v>
      </c>
      <c r="B515" s="80">
        <v>370</v>
      </c>
      <c r="C515" s="80">
        <v>13</v>
      </c>
      <c r="D515" s="80">
        <v>22</v>
      </c>
      <c r="E515" s="80">
        <v>2016</v>
      </c>
      <c r="F515" s="80" t="s">
        <v>92</v>
      </c>
      <c r="G515" s="80" t="s">
        <v>2341</v>
      </c>
      <c r="H515" s="80" t="s">
        <v>2342</v>
      </c>
      <c r="I515" s="177"/>
      <c r="J515" s="81">
        <v>0.12153926177888287</v>
      </c>
      <c r="K515" s="81">
        <v>0.30946916369129568</v>
      </c>
      <c r="L515" s="81">
        <v>0.61422027402151747</v>
      </c>
      <c r="M515" s="81">
        <v>2.4000405598714925</v>
      </c>
      <c r="N515" s="81">
        <v>3.170003132379184</v>
      </c>
      <c r="O515" s="81">
        <v>1.6747873256013157</v>
      </c>
      <c r="P515" s="81">
        <v>2.4730894644369057</v>
      </c>
      <c r="Q515" s="81">
        <v>0.12148708790424645</v>
      </c>
      <c r="R515" s="81">
        <v>0</v>
      </c>
      <c r="S515" s="81">
        <v>0.24585536276240699</v>
      </c>
      <c r="T515" s="82"/>
      <c r="U515" s="81">
        <v>14615</v>
      </c>
      <c r="V515" s="81">
        <v>129</v>
      </c>
      <c r="W515" s="81">
        <v>12</v>
      </c>
      <c r="X515" s="81">
        <v>522</v>
      </c>
      <c r="Y515" s="81">
        <v>786</v>
      </c>
      <c r="Z515" s="81">
        <v>985</v>
      </c>
      <c r="AA515" s="81">
        <v>509</v>
      </c>
      <c r="AB515" s="81">
        <v>1720</v>
      </c>
      <c r="AC515" s="81">
        <v>0</v>
      </c>
      <c r="AD515" s="81">
        <v>0.24585536276240699</v>
      </c>
      <c r="AE515" s="82"/>
      <c r="AF515" s="81">
        <v>134971.49324892671</v>
      </c>
      <c r="AG515" s="81">
        <v>218375.75967881049</v>
      </c>
      <c r="AH515" s="81">
        <v>85729.564377603834</v>
      </c>
      <c r="AI515" s="81">
        <v>3276137.0067217089</v>
      </c>
      <c r="AJ515" s="81">
        <v>4013141.6068712538</v>
      </c>
      <c r="AK515" s="81">
        <v>0</v>
      </c>
      <c r="AL515" s="81">
        <v>0</v>
      </c>
      <c r="AM515" s="81">
        <v>235901.91523869141</v>
      </c>
      <c r="AN515" s="81">
        <v>0</v>
      </c>
      <c r="AO515" s="81">
        <v>0</v>
      </c>
      <c r="AP515" s="82"/>
      <c r="AQ515" s="81">
        <v>9</v>
      </c>
      <c r="AR515" s="81">
        <v>4</v>
      </c>
      <c r="AS515" s="81">
        <v>0</v>
      </c>
      <c r="AT515" s="81">
        <v>0</v>
      </c>
      <c r="AU515" s="81">
        <v>0</v>
      </c>
      <c r="AV515" s="81">
        <v>0</v>
      </c>
      <c r="AW515" s="81" t="s">
        <v>564</v>
      </c>
      <c r="AX515" s="82"/>
      <c r="AY515" s="81">
        <v>49.2</v>
      </c>
      <c r="AZ515" s="81">
        <v>183.6</v>
      </c>
      <c r="BA515" s="81">
        <v>0</v>
      </c>
      <c r="BB515" s="81">
        <v>0</v>
      </c>
      <c r="BC515" s="81">
        <v>0</v>
      </c>
      <c r="BD515" s="81">
        <v>0</v>
      </c>
      <c r="BE515" s="81" t="s">
        <v>564</v>
      </c>
      <c r="BF515" s="82"/>
      <c r="BG515" s="81">
        <v>0</v>
      </c>
      <c r="BH515" s="81">
        <v>0</v>
      </c>
      <c r="BI515" s="81">
        <v>0</v>
      </c>
      <c r="BJ515" s="81">
        <v>0</v>
      </c>
      <c r="BK515" s="81">
        <v>0</v>
      </c>
      <c r="BL515" s="81">
        <v>0</v>
      </c>
      <c r="BM515" s="82"/>
      <c r="BN515" s="81">
        <v>0</v>
      </c>
      <c r="BO515" s="81">
        <v>0</v>
      </c>
      <c r="BP515" s="81">
        <v>0</v>
      </c>
      <c r="BQ515" s="81">
        <v>0</v>
      </c>
      <c r="BR515" s="81">
        <v>0</v>
      </c>
      <c r="BS515" s="81">
        <v>0</v>
      </c>
      <c r="BT515"/>
      <c r="BU515" s="80">
        <v>0</v>
      </c>
      <c r="BV515" s="80">
        <v>0</v>
      </c>
      <c r="BW515" s="80">
        <v>0</v>
      </c>
      <c r="BX515" s="80">
        <v>0</v>
      </c>
      <c r="BY515" s="80">
        <v>0</v>
      </c>
      <c r="BZ515" s="80">
        <v>0</v>
      </c>
      <c r="CA515" s="80">
        <v>0</v>
      </c>
      <c r="CB515" s="80">
        <v>0</v>
      </c>
      <c r="CC515" s="80">
        <v>0</v>
      </c>
    </row>
    <row r="516" spans="1:81">
      <c r="A516" s="80" t="s">
        <v>2355</v>
      </c>
      <c r="B516" s="80">
        <v>371</v>
      </c>
      <c r="C516" s="80">
        <v>14</v>
      </c>
      <c r="D516" s="80">
        <v>22</v>
      </c>
      <c r="E516" s="80">
        <v>2017</v>
      </c>
      <c r="F516" s="80" t="s">
        <v>71</v>
      </c>
      <c r="G516" s="80" t="s">
        <v>2341</v>
      </c>
      <c r="H516" s="80" t="s">
        <v>2342</v>
      </c>
      <c r="I516" s="177"/>
      <c r="J516" s="81">
        <v>0.12639193087828149</v>
      </c>
      <c r="K516" s="81">
        <v>0.31809108191150059</v>
      </c>
      <c r="L516" s="81">
        <v>0.63635132776040859</v>
      </c>
      <c r="M516" s="81">
        <v>2.2245554885412813</v>
      </c>
      <c r="N516" s="81">
        <v>3.3553614083279868</v>
      </c>
      <c r="O516" s="81">
        <v>1.644113693052826</v>
      </c>
      <c r="P516" s="81">
        <v>2.3801762271385059</v>
      </c>
      <c r="Q516" s="81">
        <v>0.11460850557622458</v>
      </c>
      <c r="R516" s="81">
        <v>0</v>
      </c>
      <c r="S516" s="81">
        <v>0.25380834934205015</v>
      </c>
      <c r="T516" s="82"/>
      <c r="U516" s="81">
        <v>16068</v>
      </c>
      <c r="V516" s="81">
        <v>129</v>
      </c>
      <c r="W516" s="81">
        <v>12</v>
      </c>
      <c r="X516" s="81">
        <v>522</v>
      </c>
      <c r="Y516" s="81">
        <v>784</v>
      </c>
      <c r="Z516" s="81">
        <v>983</v>
      </c>
      <c r="AA516" s="81">
        <v>493</v>
      </c>
      <c r="AB516" s="81">
        <v>1678</v>
      </c>
      <c r="AC516" s="81">
        <v>0</v>
      </c>
      <c r="AD516" s="81">
        <v>0.25380834934205021</v>
      </c>
      <c r="AE516" s="82"/>
      <c r="AF516" s="81">
        <v>143445.67811607389</v>
      </c>
      <c r="AG516" s="81">
        <v>228752.44971267699</v>
      </c>
      <c r="AH516" s="81">
        <v>120051.9383756679</v>
      </c>
      <c r="AI516" s="81">
        <v>3213712.2247036612</v>
      </c>
      <c r="AJ516" s="81">
        <v>4274126.0342324367</v>
      </c>
      <c r="AK516" s="81">
        <v>0</v>
      </c>
      <c r="AL516" s="81">
        <v>0</v>
      </c>
      <c r="AM516" s="81">
        <v>230501.62829036999</v>
      </c>
      <c r="AN516" s="81">
        <v>0</v>
      </c>
      <c r="AO516" s="81">
        <v>0</v>
      </c>
      <c r="AP516" s="82"/>
      <c r="AQ516" s="81">
        <v>9</v>
      </c>
      <c r="AR516" s="81">
        <v>4</v>
      </c>
      <c r="AS516" s="81">
        <v>0</v>
      </c>
      <c r="AT516" s="81">
        <v>0</v>
      </c>
      <c r="AU516" s="81">
        <v>0</v>
      </c>
      <c r="AV516" s="81">
        <v>0</v>
      </c>
      <c r="AW516" s="81" t="s">
        <v>564</v>
      </c>
      <c r="AX516" s="82"/>
      <c r="AY516" s="81">
        <v>49.2</v>
      </c>
      <c r="AZ516" s="81">
        <v>183.6</v>
      </c>
      <c r="BA516" s="81">
        <v>0</v>
      </c>
      <c r="BB516" s="81">
        <v>0</v>
      </c>
      <c r="BC516" s="81">
        <v>0</v>
      </c>
      <c r="BD516" s="81">
        <v>0</v>
      </c>
      <c r="BE516" s="81" t="s">
        <v>564</v>
      </c>
      <c r="BF516" s="82"/>
      <c r="BG516" s="81">
        <v>0</v>
      </c>
      <c r="BH516" s="81">
        <v>0</v>
      </c>
      <c r="BI516" s="81">
        <v>0</v>
      </c>
      <c r="BJ516" s="81">
        <v>0</v>
      </c>
      <c r="BK516" s="81">
        <v>0</v>
      </c>
      <c r="BL516" s="81">
        <v>0</v>
      </c>
      <c r="BM516" s="82"/>
      <c r="BN516" s="81">
        <v>0</v>
      </c>
      <c r="BO516" s="81">
        <v>0</v>
      </c>
      <c r="BP516" s="81">
        <v>0</v>
      </c>
      <c r="BQ516" s="81">
        <v>0</v>
      </c>
      <c r="BR516" s="81">
        <v>0</v>
      </c>
      <c r="BS516" s="81">
        <v>0</v>
      </c>
      <c r="BT516"/>
      <c r="BU516" s="80">
        <v>0</v>
      </c>
      <c r="BV516" s="80">
        <v>0</v>
      </c>
      <c r="BW516" s="80">
        <v>0</v>
      </c>
      <c r="BX516" s="80">
        <v>0</v>
      </c>
      <c r="BY516" s="80">
        <v>0</v>
      </c>
      <c r="BZ516" s="80">
        <v>0</v>
      </c>
      <c r="CA516" s="80">
        <v>0</v>
      </c>
      <c r="CB516" s="80">
        <v>0</v>
      </c>
      <c r="CC516" s="80">
        <v>0</v>
      </c>
    </row>
    <row r="517" spans="1:81">
      <c r="A517" s="80" t="s">
        <v>2356</v>
      </c>
      <c r="B517" s="80">
        <v>372</v>
      </c>
      <c r="C517" s="80">
        <v>15</v>
      </c>
      <c r="D517" s="80">
        <v>22</v>
      </c>
      <c r="E517" s="80">
        <v>2018</v>
      </c>
      <c r="F517" s="80" t="s">
        <v>93</v>
      </c>
      <c r="G517" s="80" t="s">
        <v>2341</v>
      </c>
      <c r="H517" s="80" t="s">
        <v>2342</v>
      </c>
      <c r="I517" s="177"/>
      <c r="J517" s="81">
        <v>0.12745233451251209</v>
      </c>
      <c r="K517" s="81">
        <v>0.30234293971954901</v>
      </c>
      <c r="L517" s="81">
        <v>0.57703945737473195</v>
      </c>
      <c r="M517" s="81">
        <v>2.3594859989924246</v>
      </c>
      <c r="N517" s="81">
        <v>3.0209280030760661</v>
      </c>
      <c r="O517" s="81">
        <v>1.5689140508727821</v>
      </c>
      <c r="P517" s="81">
        <v>2.3325839621803133</v>
      </c>
      <c r="Q517" s="81">
        <v>0.10387910633717602</v>
      </c>
      <c r="R517" s="81">
        <v>0</v>
      </c>
      <c r="S517" s="81">
        <v>0.25008146676593118</v>
      </c>
      <c r="T517" s="82"/>
      <c r="U517" s="81">
        <v>15626</v>
      </c>
      <c r="V517" s="81">
        <v>129</v>
      </c>
      <c r="W517" s="81">
        <v>12</v>
      </c>
      <c r="X517" s="81">
        <v>522</v>
      </c>
      <c r="Y517" s="81">
        <v>769</v>
      </c>
      <c r="Z517" s="81">
        <v>956</v>
      </c>
      <c r="AA517" s="81">
        <v>488</v>
      </c>
      <c r="AB517" s="81">
        <v>1639</v>
      </c>
      <c r="AC517" s="81">
        <v>0</v>
      </c>
      <c r="AD517" s="81">
        <v>0.25008146676593118</v>
      </c>
      <c r="AE517" s="82"/>
      <c r="AF517" s="81">
        <v>145966.94050120711</v>
      </c>
      <c r="AG517" s="81">
        <v>203310.79399251859</v>
      </c>
      <c r="AH517" s="81">
        <v>113825.09534889041</v>
      </c>
      <c r="AI517" s="81">
        <v>3205579.249340897</v>
      </c>
      <c r="AJ517" s="81">
        <v>3834458.923161116</v>
      </c>
      <c r="AK517" s="81">
        <v>0</v>
      </c>
      <c r="AL517" s="81">
        <v>0</v>
      </c>
      <c r="AM517" s="81">
        <v>225610.17045639249</v>
      </c>
      <c r="AN517" s="81">
        <v>0</v>
      </c>
      <c r="AO517" s="81">
        <v>0</v>
      </c>
      <c r="AP517" s="82"/>
      <c r="AQ517" s="81">
        <v>9</v>
      </c>
      <c r="AR517" s="81">
        <v>4</v>
      </c>
      <c r="AS517" s="81">
        <v>0</v>
      </c>
      <c r="AT517" s="81">
        <v>0</v>
      </c>
      <c r="AU517" s="81">
        <v>0</v>
      </c>
      <c r="AV517" s="81">
        <v>0</v>
      </c>
      <c r="AW517" s="81" t="s">
        <v>564</v>
      </c>
      <c r="AX517" s="82"/>
      <c r="AY517" s="81">
        <v>49.1</v>
      </c>
      <c r="AZ517" s="81">
        <v>184</v>
      </c>
      <c r="BA517" s="81">
        <v>0</v>
      </c>
      <c r="BB517" s="81">
        <v>0</v>
      </c>
      <c r="BC517" s="81">
        <v>0</v>
      </c>
      <c r="BD517" s="81">
        <v>0</v>
      </c>
      <c r="BE517" s="81" t="s">
        <v>564</v>
      </c>
      <c r="BF517" s="82"/>
      <c r="BG517" s="81">
        <v>0</v>
      </c>
      <c r="BH517" s="81">
        <v>0</v>
      </c>
      <c r="BI517" s="81">
        <v>0</v>
      </c>
      <c r="BJ517" s="81">
        <v>0</v>
      </c>
      <c r="BK517" s="81">
        <v>0</v>
      </c>
      <c r="BL517" s="81">
        <v>0</v>
      </c>
      <c r="BM517" s="82"/>
      <c r="BN517" s="81">
        <v>0</v>
      </c>
      <c r="BO517" s="81">
        <v>0</v>
      </c>
      <c r="BP517" s="81">
        <v>0</v>
      </c>
      <c r="BQ517" s="81">
        <v>0</v>
      </c>
      <c r="BR517" s="81">
        <v>0</v>
      </c>
      <c r="BS517" s="81">
        <v>0</v>
      </c>
      <c r="BT517"/>
      <c r="BU517" s="80">
        <v>0</v>
      </c>
      <c r="BV517" s="80">
        <v>0</v>
      </c>
      <c r="BW517" s="80">
        <v>0</v>
      </c>
      <c r="BX517" s="80">
        <v>0</v>
      </c>
      <c r="BY517" s="80">
        <v>0</v>
      </c>
      <c r="BZ517" s="80">
        <v>0</v>
      </c>
      <c r="CA517" s="80">
        <v>0</v>
      </c>
      <c r="CB517" s="80">
        <v>0</v>
      </c>
      <c r="CC517" s="80">
        <v>0</v>
      </c>
    </row>
    <row r="518" spans="1:81">
      <c r="A518" s="80" t="s">
        <v>2357</v>
      </c>
      <c r="B518" s="80">
        <v>373</v>
      </c>
      <c r="C518" s="80">
        <v>16</v>
      </c>
      <c r="D518" s="80">
        <v>22</v>
      </c>
      <c r="E518" s="80">
        <v>2019</v>
      </c>
      <c r="F518" s="80" t="s">
        <v>73</v>
      </c>
      <c r="G518" s="80" t="s">
        <v>2341</v>
      </c>
      <c r="H518" s="80" t="s">
        <v>2342</v>
      </c>
      <c r="I518" s="177"/>
      <c r="J518" s="81">
        <v>0.12442719411130287</v>
      </c>
      <c r="K518" s="81">
        <v>0.27986996938445508</v>
      </c>
      <c r="L518" s="81">
        <v>0.58272479144824818</v>
      </c>
      <c r="M518" s="81">
        <v>2.3622003011174262</v>
      </c>
      <c r="N518" s="81">
        <v>2.8954714023672978</v>
      </c>
      <c r="O518" s="81">
        <v>1.4886549426943834</v>
      </c>
      <c r="P518" s="81">
        <v>2.0323223528304664</v>
      </c>
      <c r="Q518" s="81">
        <v>9.8425519923662677E-2</v>
      </c>
      <c r="R518" s="81">
        <v>0</v>
      </c>
      <c r="S518" s="81">
        <v>0.25908607420490698</v>
      </c>
      <c r="T518" s="82"/>
      <c r="U518" s="81">
        <v>15282</v>
      </c>
      <c r="V518" s="81">
        <v>129</v>
      </c>
      <c r="W518" s="81">
        <v>12</v>
      </c>
      <c r="X518" s="81">
        <v>522</v>
      </c>
      <c r="Y518" s="81">
        <v>757</v>
      </c>
      <c r="Z518" s="81">
        <v>932</v>
      </c>
      <c r="AA518" s="81">
        <v>422</v>
      </c>
      <c r="AB518" s="81">
        <v>1595</v>
      </c>
      <c r="AC518" s="81">
        <v>0</v>
      </c>
      <c r="AD518" s="81">
        <v>0.25908607420490698</v>
      </c>
      <c r="AE518" s="82"/>
      <c r="AF518" s="81">
        <v>150780.78877783011</v>
      </c>
      <c r="AG518" s="81">
        <v>196864.8814408629</v>
      </c>
      <c r="AH518" s="81">
        <v>119488.96291947371</v>
      </c>
      <c r="AI518" s="81">
        <v>3424644.7960887859</v>
      </c>
      <c r="AJ518" s="81">
        <v>3853928.4172140076</v>
      </c>
      <c r="AK518" s="81">
        <v>0</v>
      </c>
      <c r="AL518" s="81">
        <v>0</v>
      </c>
      <c r="AM518" s="81">
        <v>217226.99284642859</v>
      </c>
      <c r="AN518" s="81">
        <v>0</v>
      </c>
      <c r="AO518" s="81">
        <v>0</v>
      </c>
      <c r="AP518" s="82"/>
      <c r="AQ518" s="81">
        <v>10</v>
      </c>
      <c r="AR518" s="81">
        <v>4</v>
      </c>
      <c r="AS518" s="81">
        <v>0</v>
      </c>
      <c r="AT518" s="81">
        <v>0</v>
      </c>
      <c r="AU518" s="81">
        <v>0</v>
      </c>
      <c r="AV518" s="81">
        <v>0</v>
      </c>
      <c r="AW518" s="81" t="s">
        <v>564</v>
      </c>
      <c r="AX518" s="82"/>
      <c r="AY518" s="81">
        <v>53.8</v>
      </c>
      <c r="AZ518" s="81">
        <v>183.6</v>
      </c>
      <c r="BA518" s="81">
        <v>0</v>
      </c>
      <c r="BB518" s="81">
        <v>0</v>
      </c>
      <c r="BC518" s="81">
        <v>0</v>
      </c>
      <c r="BD518" s="81">
        <v>0</v>
      </c>
      <c r="BE518" s="81" t="s">
        <v>564</v>
      </c>
      <c r="BF518" s="82"/>
      <c r="BG518" s="81">
        <v>0</v>
      </c>
      <c r="BH518" s="81">
        <v>0</v>
      </c>
      <c r="BI518" s="81">
        <v>0</v>
      </c>
      <c r="BJ518" s="81">
        <v>0</v>
      </c>
      <c r="BK518" s="81">
        <v>0</v>
      </c>
      <c r="BL518" s="81">
        <v>0</v>
      </c>
      <c r="BM518" s="82"/>
      <c r="BN518" s="81">
        <v>0</v>
      </c>
      <c r="BO518" s="81">
        <v>0</v>
      </c>
      <c r="BP518" s="81">
        <v>0</v>
      </c>
      <c r="BQ518" s="81">
        <v>0</v>
      </c>
      <c r="BR518" s="81">
        <v>0</v>
      </c>
      <c r="BS518" s="81">
        <v>0</v>
      </c>
      <c r="BT518"/>
      <c r="BU518" s="80">
        <v>0</v>
      </c>
      <c r="BV518" s="80">
        <v>0</v>
      </c>
      <c r="BW518" s="80">
        <v>0</v>
      </c>
      <c r="BX518" s="80">
        <v>0</v>
      </c>
      <c r="BY518" s="80">
        <v>0</v>
      </c>
      <c r="BZ518" s="80">
        <v>0</v>
      </c>
      <c r="CA518" s="80">
        <v>0</v>
      </c>
      <c r="CB518" s="80">
        <v>0</v>
      </c>
      <c r="CC518" s="80">
        <v>0</v>
      </c>
    </row>
    <row r="519" spans="1:81">
      <c r="A519" s="80" t="s">
        <v>2358</v>
      </c>
      <c r="B519" s="80">
        <v>374</v>
      </c>
      <c r="C519" s="80">
        <v>17</v>
      </c>
      <c r="D519" s="80">
        <v>22</v>
      </c>
      <c r="E519" s="80">
        <v>2020</v>
      </c>
      <c r="F519" s="80" t="s">
        <v>218</v>
      </c>
      <c r="G519" s="80" t="s">
        <v>2341</v>
      </c>
      <c r="H519" s="80" t="s">
        <v>2342</v>
      </c>
      <c r="I519" s="177"/>
      <c r="J519" s="81">
        <v>9.4848577489940258E-2</v>
      </c>
      <c r="K519" s="81">
        <v>0.3325981130582733</v>
      </c>
      <c r="L519" s="81">
        <v>0.95291623489252131</v>
      </c>
      <c r="M519" s="81">
        <v>1.8069444601966547</v>
      </c>
      <c r="N519" s="81">
        <v>2.5311963880689259</v>
      </c>
      <c r="O519" s="81">
        <v>1.2832808685211272</v>
      </c>
      <c r="P519" s="81">
        <v>2.0877480188383126</v>
      </c>
      <c r="Q519" s="81">
        <v>9.0095725367758617E-2</v>
      </c>
      <c r="R519" s="81">
        <v>0</v>
      </c>
      <c r="S519" s="81">
        <v>0.2083850099979645</v>
      </c>
      <c r="T519" s="82"/>
      <c r="U519" s="81">
        <v>12298</v>
      </c>
      <c r="V519" s="81">
        <v>152</v>
      </c>
      <c r="W519" s="81">
        <v>24</v>
      </c>
      <c r="X519" s="81">
        <v>478</v>
      </c>
      <c r="Y519" s="81">
        <v>742</v>
      </c>
      <c r="Z519" s="81">
        <v>917</v>
      </c>
      <c r="AA519" s="81">
        <v>471</v>
      </c>
      <c r="AB519" s="81">
        <v>1528</v>
      </c>
      <c r="AC519" s="81">
        <v>0</v>
      </c>
      <c r="AD519" s="81">
        <v>0.2083850099979645</v>
      </c>
      <c r="AE519" s="82"/>
      <c r="AF519" s="81">
        <v>115226.439789007</v>
      </c>
      <c r="AG519" s="81">
        <v>227584.33295644756</v>
      </c>
      <c r="AH519" s="81">
        <v>196888.58997866986</v>
      </c>
      <c r="AI519" s="81">
        <v>2683092.5833611633</v>
      </c>
      <c r="AJ519" s="81">
        <v>3588481.9446982513</v>
      </c>
      <c r="AK519" s="81"/>
      <c r="AL519" s="81"/>
      <c r="AM519" s="81">
        <v>199420.97643407827</v>
      </c>
      <c r="AN519" s="81"/>
      <c r="AO519" s="81"/>
      <c r="AP519" s="82"/>
      <c r="AQ519" s="81">
        <v>10</v>
      </c>
      <c r="AR519" s="81">
        <v>4</v>
      </c>
      <c r="AS519" s="81">
        <v>0</v>
      </c>
      <c r="AT519" s="81">
        <v>0</v>
      </c>
      <c r="AU519" s="81">
        <v>0</v>
      </c>
      <c r="AV519" s="81">
        <v>0</v>
      </c>
      <c r="AW519" s="81">
        <v>0</v>
      </c>
      <c r="AX519" s="82"/>
      <c r="AY519" s="81">
        <v>53.8</v>
      </c>
      <c r="AZ519" s="81">
        <v>183.6</v>
      </c>
      <c r="BA519" s="81">
        <v>0</v>
      </c>
      <c r="BB519" s="81">
        <v>0</v>
      </c>
      <c r="BC519" s="81">
        <v>0</v>
      </c>
      <c r="BD519" s="81">
        <v>0</v>
      </c>
      <c r="BE519" s="81">
        <v>0</v>
      </c>
      <c r="BF519" s="82"/>
      <c r="BG519" s="81">
        <v>0</v>
      </c>
      <c r="BH519" s="81">
        <v>0</v>
      </c>
      <c r="BI519" s="81">
        <v>0</v>
      </c>
      <c r="BJ519" s="81">
        <v>0</v>
      </c>
      <c r="BK519" s="81">
        <v>0</v>
      </c>
      <c r="BL519" s="81">
        <v>0</v>
      </c>
      <c r="BM519" s="82"/>
      <c r="BN519" s="81">
        <v>0</v>
      </c>
      <c r="BO519" s="81">
        <v>0</v>
      </c>
      <c r="BP519" s="81">
        <v>0</v>
      </c>
      <c r="BQ519" s="81">
        <v>0</v>
      </c>
      <c r="BR519" s="81">
        <v>0</v>
      </c>
      <c r="BS519" s="81">
        <v>0</v>
      </c>
      <c r="BT519"/>
      <c r="BU519" s="80">
        <v>0</v>
      </c>
      <c r="BV519" s="80">
        <v>0</v>
      </c>
      <c r="BW519" s="80">
        <v>0</v>
      </c>
      <c r="BX519" s="80">
        <v>0</v>
      </c>
      <c r="BY519" s="80">
        <v>0</v>
      </c>
      <c r="BZ519" s="80">
        <v>0</v>
      </c>
      <c r="CA519" s="80">
        <v>0</v>
      </c>
      <c r="CB519" s="80">
        <v>0</v>
      </c>
      <c r="CC519" s="80">
        <v>0</v>
      </c>
    </row>
    <row r="520" spans="1:81">
      <c r="A520" s="80" t="s">
        <v>2359</v>
      </c>
      <c r="B520" s="80">
        <v>374</v>
      </c>
      <c r="C520" s="80">
        <v>18</v>
      </c>
      <c r="D520" s="80">
        <v>22</v>
      </c>
      <c r="E520" s="80">
        <v>2021</v>
      </c>
      <c r="F520" s="80" t="s">
        <v>75</v>
      </c>
      <c r="G520" s="174" t="s">
        <v>2341</v>
      </c>
      <c r="H520" s="80" t="s">
        <v>2342</v>
      </c>
      <c r="I520" s="177"/>
      <c r="J520" s="81">
        <v>6.3963977342408343E-2</v>
      </c>
      <c r="K520" s="81">
        <v>0.36424862679985004</v>
      </c>
      <c r="L520" s="81">
        <v>0.78473013232557087</v>
      </c>
      <c r="M520" s="81">
        <v>1.9714516015659911</v>
      </c>
      <c r="N520" s="81">
        <v>2.6031136883218537</v>
      </c>
      <c r="O520" s="81">
        <v>1.2014346073015967</v>
      </c>
      <c r="P520" s="81">
        <v>2.1317419066251087</v>
      </c>
      <c r="Q520" s="81">
        <v>8.7775712846268214E-2</v>
      </c>
      <c r="R520" s="81">
        <v>0</v>
      </c>
      <c r="S520" s="81">
        <v>0.2301919105716525</v>
      </c>
      <c r="T520" s="82"/>
      <c r="U520" s="81">
        <v>8602</v>
      </c>
      <c r="V520" s="81">
        <v>152</v>
      </c>
      <c r="W520" s="81">
        <v>24</v>
      </c>
      <c r="X520" s="81">
        <v>478</v>
      </c>
      <c r="Y520" s="81">
        <v>716</v>
      </c>
      <c r="Z520" s="81">
        <v>884</v>
      </c>
      <c r="AA520" s="81">
        <v>469</v>
      </c>
      <c r="AB520" s="81">
        <v>1471</v>
      </c>
      <c r="AC520" s="81">
        <v>0</v>
      </c>
      <c r="AD520" s="81">
        <v>0.2301919105716525</v>
      </c>
      <c r="AE520" s="82"/>
      <c r="AF520" s="81">
        <v>78670.217315503236</v>
      </c>
      <c r="AG520" s="81">
        <v>243698.79269447119</v>
      </c>
      <c r="AH520" s="81">
        <v>157216.99511807848</v>
      </c>
      <c r="AI520" s="81">
        <v>2955760.5436609797</v>
      </c>
      <c r="AJ520" s="81">
        <v>3495507.4033068595</v>
      </c>
      <c r="AK520" s="81">
        <v>0</v>
      </c>
      <c r="AL520" s="81">
        <v>0</v>
      </c>
      <c r="AM520" s="81">
        <v>193089.17896527812</v>
      </c>
      <c r="AN520" s="81">
        <v>0</v>
      </c>
      <c r="AO520" s="81">
        <v>0</v>
      </c>
      <c r="AP520" s="82"/>
      <c r="AQ520" s="81">
        <v>10</v>
      </c>
      <c r="AR520" s="81">
        <v>4</v>
      </c>
      <c r="AS520" s="81">
        <v>0</v>
      </c>
      <c r="AT520" s="81">
        <v>0</v>
      </c>
      <c r="AU520" s="81">
        <v>0</v>
      </c>
      <c r="AV520" s="81">
        <v>0</v>
      </c>
      <c r="AW520" s="81"/>
      <c r="AX520" s="82"/>
      <c r="AY520" s="81">
        <v>53.8</v>
      </c>
      <c r="AZ520" s="81">
        <v>183.6</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2360</v>
      </c>
      <c r="B521" s="80">
        <v>374</v>
      </c>
      <c r="C521" s="80">
        <v>19</v>
      </c>
      <c r="D521" s="80">
        <v>22</v>
      </c>
      <c r="E521" s="80">
        <v>2022</v>
      </c>
      <c r="F521" s="80" t="s">
        <v>568</v>
      </c>
      <c r="G521" s="174" t="s">
        <v>2341</v>
      </c>
      <c r="H521" s="80" t="s">
        <v>2342</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10</v>
      </c>
      <c r="AR521" s="81">
        <v>4</v>
      </c>
      <c r="AS521" s="81">
        <v>0</v>
      </c>
      <c r="AT521" s="81">
        <v>0</v>
      </c>
      <c r="AU521" s="81">
        <v>0</v>
      </c>
      <c r="AV521" s="81">
        <v>0</v>
      </c>
      <c r="AW521" s="81"/>
      <c r="AX521" s="82"/>
      <c r="AY521" s="81">
        <v>53.800000000000004</v>
      </c>
      <c r="AZ521" s="81">
        <v>183.60000000000002</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2361</v>
      </c>
      <c r="B522" s="80">
        <v>35</v>
      </c>
      <c r="C522" s="80">
        <v>1</v>
      </c>
      <c r="D522" s="80">
        <v>3</v>
      </c>
      <c r="E522" s="80">
        <v>1990</v>
      </c>
      <c r="F522" s="80" t="s">
        <v>562</v>
      </c>
      <c r="G522" s="80" t="s">
        <v>2362</v>
      </c>
      <c r="H522" s="80" t="s">
        <v>2363</v>
      </c>
      <c r="I522" s="177"/>
      <c r="J522" s="81">
        <v>0</v>
      </c>
      <c r="K522" s="81">
        <v>0.39791650065755463</v>
      </c>
      <c r="L522" s="81">
        <v>0</v>
      </c>
      <c r="M522" s="81">
        <v>0.9023274253578345</v>
      </c>
      <c r="N522" s="81">
        <v>1.8085093226141216</v>
      </c>
      <c r="O522" s="81">
        <v>1.137823230218302</v>
      </c>
      <c r="P522" s="81">
        <v>2.3145565224941231</v>
      </c>
      <c r="Q522" s="81">
        <v>0.1386373721379244</v>
      </c>
      <c r="R522" s="81">
        <v>0.38847171357344046</v>
      </c>
      <c r="S522" s="81">
        <v>0.11074635680133316</v>
      </c>
      <c r="T522" s="82"/>
      <c r="U522" s="81">
        <v>0</v>
      </c>
      <c r="V522" s="81">
        <v>99</v>
      </c>
      <c r="W522" s="81">
        <v>0</v>
      </c>
      <c r="X522" s="81">
        <v>337</v>
      </c>
      <c r="Y522" s="81">
        <v>857</v>
      </c>
      <c r="Z522" s="81">
        <v>468</v>
      </c>
      <c r="AA522" s="81">
        <v>562</v>
      </c>
      <c r="AB522" s="81">
        <v>2251</v>
      </c>
      <c r="AC522" s="81">
        <v>67284</v>
      </c>
      <c r="AD522" s="81">
        <v>0.11074635680133316</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2364</v>
      </c>
      <c r="B523" s="80">
        <v>36</v>
      </c>
      <c r="C523" s="80">
        <v>2</v>
      </c>
      <c r="D523" s="80">
        <v>3</v>
      </c>
      <c r="E523" s="80">
        <v>2005</v>
      </c>
      <c r="F523" s="80" t="s">
        <v>565</v>
      </c>
      <c r="G523" s="80" t="s">
        <v>2362</v>
      </c>
      <c r="H523" s="80" t="s">
        <v>2363</v>
      </c>
      <c r="I523" s="177"/>
      <c r="J523" s="81">
        <v>0</v>
      </c>
      <c r="K523" s="81">
        <v>0.25029406401978177</v>
      </c>
      <c r="L523" s="81">
        <v>0</v>
      </c>
      <c r="M523" s="81">
        <v>0.67172973056117546</v>
      </c>
      <c r="N523" s="81">
        <v>2.2144634591966952</v>
      </c>
      <c r="O523" s="81">
        <v>1.4832990572771563</v>
      </c>
      <c r="P523" s="81">
        <v>2.5093030905090763</v>
      </c>
      <c r="Q523" s="81">
        <v>0.11058308503122241</v>
      </c>
      <c r="R523" s="81">
        <v>0.15959459738456272</v>
      </c>
      <c r="S523" s="81">
        <v>0.13141039766946297</v>
      </c>
      <c r="T523" s="82"/>
      <c r="U523" s="81">
        <v>0</v>
      </c>
      <c r="V523" s="81">
        <v>93</v>
      </c>
      <c r="W523" s="81">
        <v>0</v>
      </c>
      <c r="X523" s="81">
        <v>144</v>
      </c>
      <c r="Y523" s="81">
        <v>887</v>
      </c>
      <c r="Z523" s="81">
        <v>706</v>
      </c>
      <c r="AA523" s="81">
        <v>499</v>
      </c>
      <c r="AB523" s="81">
        <v>1877</v>
      </c>
      <c r="AC523" s="81">
        <v>28221</v>
      </c>
      <c r="AD523" s="81">
        <v>0.13141039766946297</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2365</v>
      </c>
      <c r="B524" s="80">
        <v>37</v>
      </c>
      <c r="C524" s="80">
        <v>3</v>
      </c>
      <c r="D524" s="80">
        <v>3</v>
      </c>
      <c r="E524" s="80">
        <v>2006</v>
      </c>
      <c r="F524" s="80" t="s">
        <v>566</v>
      </c>
      <c r="G524" s="80" t="s">
        <v>2362</v>
      </c>
      <c r="H524" s="80" t="s">
        <v>2363</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2366</v>
      </c>
      <c r="B525" s="80">
        <v>38</v>
      </c>
      <c r="C525" s="80">
        <v>4</v>
      </c>
      <c r="D525" s="80">
        <v>3</v>
      </c>
      <c r="E525" s="80">
        <v>2007</v>
      </c>
      <c r="F525" s="80" t="s">
        <v>567</v>
      </c>
      <c r="G525" s="80" t="s">
        <v>2362</v>
      </c>
      <c r="H525" s="80" t="s">
        <v>2363</v>
      </c>
      <c r="I525" s="177"/>
      <c r="J525" s="81">
        <v>0</v>
      </c>
      <c r="K525" s="81">
        <v>0.2112304592167514</v>
      </c>
      <c r="L525" s="81">
        <v>0.55970611180833607</v>
      </c>
      <c r="M525" s="81">
        <v>1.5060377695946021</v>
      </c>
      <c r="N525" s="81">
        <v>2.2523136802896682</v>
      </c>
      <c r="O525" s="81">
        <v>1.3298536710282876</v>
      </c>
      <c r="P525" s="81">
        <v>2.4715466826276877</v>
      </c>
      <c r="Q525" s="81">
        <v>0.116571245458762</v>
      </c>
      <c r="R525" s="81">
        <v>4.8998647132236874E-2</v>
      </c>
      <c r="S525" s="81">
        <v>0.31908197270550065</v>
      </c>
      <c r="T525" s="82"/>
      <c r="U525" s="81">
        <v>0</v>
      </c>
      <c r="V525" s="81">
        <v>81</v>
      </c>
      <c r="W525" s="81">
        <v>8</v>
      </c>
      <c r="X525" s="81">
        <v>378</v>
      </c>
      <c r="Y525" s="81">
        <v>908</v>
      </c>
      <c r="Z525" s="81">
        <v>658</v>
      </c>
      <c r="AA525" s="81">
        <v>484</v>
      </c>
      <c r="AB525" s="81">
        <v>1874</v>
      </c>
      <c r="AC525" s="81">
        <v>8913</v>
      </c>
      <c r="AD525" s="81">
        <v>0.31908197270550065</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2367</v>
      </c>
      <c r="B526" s="80">
        <v>39</v>
      </c>
      <c r="C526" s="80">
        <v>5</v>
      </c>
      <c r="D526" s="80">
        <v>3</v>
      </c>
      <c r="E526" s="80">
        <v>2008</v>
      </c>
      <c r="F526" s="80" t="s">
        <v>84</v>
      </c>
      <c r="G526" s="80" t="s">
        <v>2362</v>
      </c>
      <c r="H526" s="80" t="s">
        <v>2363</v>
      </c>
      <c r="I526" s="177"/>
      <c r="J526" s="81">
        <v>0</v>
      </c>
      <c r="K526" s="81">
        <v>0.16476947468347122</v>
      </c>
      <c r="L526" s="81">
        <v>0.48380250093604199</v>
      </c>
      <c r="M526" s="81">
        <v>1.6032160945827794</v>
      </c>
      <c r="N526" s="81">
        <v>1.9898009102756087</v>
      </c>
      <c r="O526" s="81">
        <v>1.2632830534108377</v>
      </c>
      <c r="P526" s="81">
        <v>2.4279245349729193</v>
      </c>
      <c r="Q526" s="81">
        <v>0.11101476219116653</v>
      </c>
      <c r="R526" s="81">
        <v>4.1903528602399424E-2</v>
      </c>
      <c r="S526" s="81">
        <v>0.27438051621253595</v>
      </c>
      <c r="T526" s="82"/>
      <c r="U526" s="81">
        <v>0</v>
      </c>
      <c r="V526" s="81">
        <v>81</v>
      </c>
      <c r="W526" s="81">
        <v>8</v>
      </c>
      <c r="X526" s="81">
        <v>378</v>
      </c>
      <c r="Y526" s="81">
        <v>891</v>
      </c>
      <c r="Z526" s="81">
        <v>647</v>
      </c>
      <c r="AA526" s="81">
        <v>476</v>
      </c>
      <c r="AB526" s="81">
        <v>1814</v>
      </c>
      <c r="AC526" s="81">
        <v>7915</v>
      </c>
      <c r="AD526" s="81">
        <v>0.27438051621253595</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2368</v>
      </c>
      <c r="B527" s="80">
        <v>40</v>
      </c>
      <c r="C527" s="80">
        <v>6</v>
      </c>
      <c r="D527" s="80">
        <v>3</v>
      </c>
      <c r="E527" s="80">
        <v>2009</v>
      </c>
      <c r="F527" s="80" t="s">
        <v>85</v>
      </c>
      <c r="G527" s="80" t="s">
        <v>2362</v>
      </c>
      <c r="H527" s="80" t="s">
        <v>2363</v>
      </c>
      <c r="I527" s="177"/>
      <c r="J527" s="81">
        <v>0</v>
      </c>
      <c r="K527" s="81">
        <v>5.6069233812604799E-2</v>
      </c>
      <c r="L527" s="81">
        <v>0</v>
      </c>
      <c r="M527" s="81">
        <v>1.2367780039636447</v>
      </c>
      <c r="N527" s="81">
        <v>1.8688192873714171</v>
      </c>
      <c r="O527" s="81">
        <v>1.2739246005015952</v>
      </c>
      <c r="P527" s="81">
        <v>2.2010263971218849</v>
      </c>
      <c r="Q527" s="81">
        <v>0.10318784525420745</v>
      </c>
      <c r="R527" s="81">
        <v>6.5478698706646687E-2</v>
      </c>
      <c r="S527" s="81">
        <v>0.20860421563666792</v>
      </c>
      <c r="T527" s="82"/>
      <c r="U527" s="81">
        <v>0</v>
      </c>
      <c r="V527" s="81">
        <v>26</v>
      </c>
      <c r="W527" s="81">
        <v>0</v>
      </c>
      <c r="X527" s="81">
        <v>325</v>
      </c>
      <c r="Y527" s="81">
        <v>891</v>
      </c>
      <c r="Z527" s="81">
        <v>644</v>
      </c>
      <c r="AA527" s="81">
        <v>443</v>
      </c>
      <c r="AB527" s="81">
        <v>1770</v>
      </c>
      <c r="AC527" s="81">
        <v>12066</v>
      </c>
      <c r="AD527" s="81">
        <v>0.20860421563666792</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0</v>
      </c>
      <c r="BJ527" s="81">
        <v>0</v>
      </c>
      <c r="BK527" s="81">
        <v>0</v>
      </c>
      <c r="BL527" s="81">
        <v>0</v>
      </c>
      <c r="BM527" s="82"/>
      <c r="BN527" s="81">
        <v>0</v>
      </c>
      <c r="BO527" s="81">
        <v>0</v>
      </c>
      <c r="BP527" s="81">
        <v>0</v>
      </c>
      <c r="BQ527" s="81">
        <v>0</v>
      </c>
      <c r="BR527" s="81">
        <v>0</v>
      </c>
      <c r="BS527" s="81">
        <v>0</v>
      </c>
      <c r="BT527"/>
      <c r="BU527" s="80"/>
      <c r="BV527" s="80"/>
      <c r="BW527" s="80"/>
      <c r="BX527" s="80"/>
      <c r="BY527" s="80"/>
      <c r="BZ527" s="80"/>
      <c r="CA527" s="80"/>
      <c r="CB527" s="80"/>
      <c r="CC527" s="80"/>
    </row>
    <row r="528" spans="1:81">
      <c r="A528" s="80" t="s">
        <v>2369</v>
      </c>
      <c r="B528" s="80">
        <v>41</v>
      </c>
      <c r="C528" s="80">
        <v>7</v>
      </c>
      <c r="D528" s="80">
        <v>3</v>
      </c>
      <c r="E528" s="80">
        <v>2010</v>
      </c>
      <c r="F528" s="80" t="s">
        <v>86</v>
      </c>
      <c r="G528" s="80" t="s">
        <v>2362</v>
      </c>
      <c r="H528" s="80" t="s">
        <v>2363</v>
      </c>
      <c r="I528" s="177"/>
      <c r="J528" s="81">
        <v>0</v>
      </c>
      <c r="K528" s="81">
        <v>5.9578153427372112E-2</v>
      </c>
      <c r="L528" s="81">
        <v>0</v>
      </c>
      <c r="M528" s="81">
        <v>1.3329874356338303</v>
      </c>
      <c r="N528" s="81">
        <v>2.2247406451278788</v>
      </c>
      <c r="O528" s="81">
        <v>1.2798462741701209</v>
      </c>
      <c r="P528" s="81">
        <v>2.2421149080363709</v>
      </c>
      <c r="Q528" s="81">
        <v>0.1062288636715582</v>
      </c>
      <c r="R528" s="81">
        <v>7.0584099096369701E-2</v>
      </c>
      <c r="S528" s="81">
        <v>0.41083800042523727</v>
      </c>
      <c r="T528" s="82"/>
      <c r="U528" s="81">
        <v>0</v>
      </c>
      <c r="V528" s="81">
        <v>26</v>
      </c>
      <c r="W528" s="81">
        <v>0</v>
      </c>
      <c r="X528" s="81">
        <v>325</v>
      </c>
      <c r="Y528" s="81">
        <v>900</v>
      </c>
      <c r="Z528" s="81">
        <v>650</v>
      </c>
      <c r="AA528" s="81">
        <v>440</v>
      </c>
      <c r="AB528" s="81">
        <v>1746</v>
      </c>
      <c r="AC528" s="81">
        <v>12326</v>
      </c>
      <c r="AD528" s="81">
        <v>0.41083800042523727</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0</v>
      </c>
      <c r="BJ528" s="81">
        <v>0</v>
      </c>
      <c r="BK528" s="81">
        <v>0</v>
      </c>
      <c r="BL528" s="81">
        <v>0</v>
      </c>
      <c r="BM528" s="82"/>
      <c r="BN528" s="81">
        <v>0</v>
      </c>
      <c r="BO528" s="81">
        <v>0</v>
      </c>
      <c r="BP528" s="81">
        <v>0</v>
      </c>
      <c r="BQ528" s="81">
        <v>0</v>
      </c>
      <c r="BR528" s="81">
        <v>0</v>
      </c>
      <c r="BS528" s="81">
        <v>0</v>
      </c>
      <c r="BT528"/>
      <c r="BU528" s="80">
        <v>0</v>
      </c>
      <c r="BV528" s="80">
        <v>0</v>
      </c>
      <c r="BW528" s="80">
        <v>0</v>
      </c>
      <c r="BX528" s="80">
        <v>0</v>
      </c>
      <c r="BY528" s="80">
        <v>0</v>
      </c>
      <c r="BZ528" s="80">
        <v>0</v>
      </c>
      <c r="CA528" s="80">
        <v>0</v>
      </c>
      <c r="CB528" s="80">
        <v>0</v>
      </c>
      <c r="CC528" s="80">
        <v>0</v>
      </c>
    </row>
    <row r="529" spans="1:81">
      <c r="A529" s="80" t="s">
        <v>2370</v>
      </c>
      <c r="B529" s="80">
        <v>42</v>
      </c>
      <c r="C529" s="80">
        <v>8</v>
      </c>
      <c r="D529" s="80">
        <v>3</v>
      </c>
      <c r="E529" s="80">
        <v>2011</v>
      </c>
      <c r="F529" s="80" t="s">
        <v>87</v>
      </c>
      <c r="G529" s="80" t="s">
        <v>2362</v>
      </c>
      <c r="H529" s="80" t="s">
        <v>2363</v>
      </c>
      <c r="I529" s="177"/>
      <c r="J529" s="81">
        <v>0</v>
      </c>
      <c r="K529" s="81">
        <v>7.8816628693231361E-2</v>
      </c>
      <c r="L529" s="81">
        <v>0</v>
      </c>
      <c r="M529" s="81">
        <v>1.5866392264565863</v>
      </c>
      <c r="N529" s="81">
        <v>2.6998071591800503</v>
      </c>
      <c r="O529" s="81">
        <v>1.2969567519095149</v>
      </c>
      <c r="P529" s="81">
        <v>2.1624759202794364</v>
      </c>
      <c r="Q529" s="81">
        <v>0.11782939217966515</v>
      </c>
      <c r="R529" s="81">
        <v>8.1576346428555518E-2</v>
      </c>
      <c r="S529" s="81">
        <v>0.28256716332922971</v>
      </c>
      <c r="T529" s="82"/>
      <c r="U529" s="81">
        <v>0</v>
      </c>
      <c r="V529" s="81">
        <v>26</v>
      </c>
      <c r="W529" s="81">
        <v>0</v>
      </c>
      <c r="X529" s="81">
        <v>325</v>
      </c>
      <c r="Y529" s="81">
        <v>887</v>
      </c>
      <c r="Z529" s="81">
        <v>673</v>
      </c>
      <c r="AA529" s="81">
        <v>437</v>
      </c>
      <c r="AB529" s="81">
        <v>1679</v>
      </c>
      <c r="AC529" s="81">
        <v>14222</v>
      </c>
      <c r="AD529" s="81">
        <v>0.28256716332922971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0</v>
      </c>
      <c r="BJ529" s="81">
        <v>0</v>
      </c>
      <c r="BK529" s="81">
        <v>0</v>
      </c>
      <c r="BL529" s="81">
        <v>0</v>
      </c>
      <c r="BM529" s="82"/>
      <c r="BN529" s="81">
        <v>0</v>
      </c>
      <c r="BO529" s="81">
        <v>0</v>
      </c>
      <c r="BP529" s="81">
        <v>0</v>
      </c>
      <c r="BQ529" s="81">
        <v>0</v>
      </c>
      <c r="BR529" s="81">
        <v>0</v>
      </c>
      <c r="BS529" s="81">
        <v>0</v>
      </c>
      <c r="BT529"/>
      <c r="BU529" s="80">
        <v>0</v>
      </c>
      <c r="BV529" s="80">
        <v>0</v>
      </c>
      <c r="BW529" s="80">
        <v>0</v>
      </c>
      <c r="BX529" s="80">
        <v>0</v>
      </c>
      <c r="BY529" s="80">
        <v>0</v>
      </c>
      <c r="BZ529" s="80">
        <v>0</v>
      </c>
      <c r="CA529" s="80">
        <v>0</v>
      </c>
      <c r="CB529" s="80">
        <v>0</v>
      </c>
      <c r="CC529" s="80">
        <v>0</v>
      </c>
    </row>
    <row r="530" spans="1:81">
      <c r="A530" s="80" t="s">
        <v>2371</v>
      </c>
      <c r="B530" s="80">
        <v>43</v>
      </c>
      <c r="C530" s="80">
        <v>9</v>
      </c>
      <c r="D530" s="80">
        <v>3</v>
      </c>
      <c r="E530" s="80">
        <v>2012</v>
      </c>
      <c r="F530" s="80" t="s">
        <v>88</v>
      </c>
      <c r="G530" s="80" t="s">
        <v>2362</v>
      </c>
      <c r="H530" s="80" t="s">
        <v>2363</v>
      </c>
      <c r="I530" s="177"/>
      <c r="J530" s="81">
        <v>0</v>
      </c>
      <c r="K530" s="81">
        <v>8.0718991215961711E-2</v>
      </c>
      <c r="L530" s="81">
        <v>0</v>
      </c>
      <c r="M530" s="81">
        <v>1.7747611152192162</v>
      </c>
      <c r="N530" s="81">
        <v>2.7357324965077781</v>
      </c>
      <c r="O530" s="81">
        <v>1.3020464499095841</v>
      </c>
      <c r="P530" s="81">
        <v>2.0802239623371896</v>
      </c>
      <c r="Q530" s="81">
        <v>0.12527392399969853</v>
      </c>
      <c r="R530" s="81">
        <v>7.2739922673048976E-2</v>
      </c>
      <c r="S530" s="81">
        <v>0.23066765225950858</v>
      </c>
      <c r="T530" s="82"/>
      <c r="U530" s="81">
        <v>0</v>
      </c>
      <c r="V530" s="81">
        <v>26</v>
      </c>
      <c r="W530" s="81">
        <v>0</v>
      </c>
      <c r="X530" s="81">
        <v>325</v>
      </c>
      <c r="Y530" s="81">
        <v>872</v>
      </c>
      <c r="Z530" s="81">
        <v>681</v>
      </c>
      <c r="AA530" s="81">
        <v>418</v>
      </c>
      <c r="AB530" s="81">
        <v>1643</v>
      </c>
      <c r="AC530" s="81">
        <v>12353</v>
      </c>
      <c r="AD530" s="81">
        <v>0.23066765225950858</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0</v>
      </c>
      <c r="BJ530" s="81">
        <v>0</v>
      </c>
      <c r="BK530" s="81">
        <v>0</v>
      </c>
      <c r="BL530" s="81">
        <v>0</v>
      </c>
      <c r="BM530" s="82"/>
      <c r="BN530" s="81">
        <v>0</v>
      </c>
      <c r="BO530" s="81">
        <v>0</v>
      </c>
      <c r="BP530" s="81">
        <v>0</v>
      </c>
      <c r="BQ530" s="81">
        <v>0</v>
      </c>
      <c r="BR530" s="81">
        <v>0</v>
      </c>
      <c r="BS530" s="81">
        <v>0</v>
      </c>
      <c r="BT530"/>
      <c r="BU530" s="80">
        <v>0</v>
      </c>
      <c r="BV530" s="80">
        <v>0</v>
      </c>
      <c r="BW530" s="80">
        <v>0</v>
      </c>
      <c r="BX530" s="80">
        <v>0</v>
      </c>
      <c r="BY530" s="80">
        <v>0</v>
      </c>
      <c r="BZ530" s="80">
        <v>0</v>
      </c>
      <c r="CA530" s="80">
        <v>0</v>
      </c>
      <c r="CB530" s="80">
        <v>0</v>
      </c>
      <c r="CC530" s="80">
        <v>0</v>
      </c>
    </row>
    <row r="531" spans="1:81">
      <c r="A531" s="80" t="s">
        <v>2372</v>
      </c>
      <c r="B531" s="80">
        <v>44</v>
      </c>
      <c r="C531" s="80">
        <v>10</v>
      </c>
      <c r="D531" s="80">
        <v>3</v>
      </c>
      <c r="E531" s="80">
        <v>2013</v>
      </c>
      <c r="F531" s="80" t="s">
        <v>89</v>
      </c>
      <c r="G531" s="80" t="s">
        <v>2362</v>
      </c>
      <c r="H531" s="80" t="s">
        <v>2363</v>
      </c>
      <c r="I531" s="177"/>
      <c r="J531" s="81">
        <v>0</v>
      </c>
      <c r="K531" s="81">
        <v>7.1077611872769633E-2</v>
      </c>
      <c r="L531" s="81">
        <v>0</v>
      </c>
      <c r="M531" s="81">
        <v>1.7776402972309107</v>
      </c>
      <c r="N531" s="81">
        <v>2.9526828320736977</v>
      </c>
      <c r="O531" s="81">
        <v>1.2720205465861871</v>
      </c>
      <c r="P531" s="81">
        <v>2.0480991129625639</v>
      </c>
      <c r="Q531" s="81">
        <v>0.12763775579087305</v>
      </c>
      <c r="R531" s="81">
        <v>6.6133077861776232E-2</v>
      </c>
      <c r="S531" s="81">
        <v>0.2155808958495862</v>
      </c>
      <c r="T531" s="82"/>
      <c r="U531" s="81">
        <v>0</v>
      </c>
      <c r="V531" s="81">
        <v>26</v>
      </c>
      <c r="W531" s="81">
        <v>0</v>
      </c>
      <c r="X531" s="81">
        <v>325</v>
      </c>
      <c r="Y531" s="81">
        <v>877</v>
      </c>
      <c r="Z531" s="81">
        <v>695</v>
      </c>
      <c r="AA531" s="81">
        <v>410</v>
      </c>
      <c r="AB531" s="81">
        <v>1650</v>
      </c>
      <c r="AC531" s="81">
        <v>10963</v>
      </c>
      <c r="AD531" s="81">
        <v>0.2155808958495862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0</v>
      </c>
      <c r="BJ531" s="81">
        <v>0</v>
      </c>
      <c r="BK531" s="81">
        <v>0</v>
      </c>
      <c r="BL531" s="81">
        <v>0</v>
      </c>
      <c r="BM531" s="82"/>
      <c r="BN531" s="81">
        <v>0</v>
      </c>
      <c r="BO531" s="81">
        <v>0</v>
      </c>
      <c r="BP531" s="81">
        <v>0</v>
      </c>
      <c r="BQ531" s="81">
        <v>0</v>
      </c>
      <c r="BR531" s="81">
        <v>0</v>
      </c>
      <c r="BS531" s="81">
        <v>0</v>
      </c>
      <c r="BT531"/>
      <c r="BU531" s="80">
        <v>0</v>
      </c>
      <c r="BV531" s="80">
        <v>0</v>
      </c>
      <c r="BW531" s="80">
        <v>0</v>
      </c>
      <c r="BX531" s="80">
        <v>0</v>
      </c>
      <c r="BY531" s="80">
        <v>0</v>
      </c>
      <c r="BZ531" s="80">
        <v>0</v>
      </c>
      <c r="CA531" s="80">
        <v>0</v>
      </c>
      <c r="CB531" s="80">
        <v>0</v>
      </c>
      <c r="CC531" s="80">
        <v>0</v>
      </c>
    </row>
    <row r="532" spans="1:81">
      <c r="A532" s="80" t="s">
        <v>2373</v>
      </c>
      <c r="B532" s="80">
        <v>45</v>
      </c>
      <c r="C532" s="80">
        <v>11</v>
      </c>
      <c r="D532" s="80">
        <v>3</v>
      </c>
      <c r="E532" s="80">
        <v>2014</v>
      </c>
      <c r="F532" s="80" t="s">
        <v>90</v>
      </c>
      <c r="G532" s="80" t="s">
        <v>2362</v>
      </c>
      <c r="H532" s="80" t="s">
        <v>2363</v>
      </c>
      <c r="I532" s="177"/>
      <c r="J532" s="81">
        <v>0</v>
      </c>
      <c r="K532" s="81">
        <v>9.0804586466397899E-2</v>
      </c>
      <c r="L532" s="81">
        <v>0.98105272535846522</v>
      </c>
      <c r="M532" s="81">
        <v>1.5027841637294195</v>
      </c>
      <c r="N532" s="81">
        <v>2.836417101598633</v>
      </c>
      <c r="O532" s="81">
        <v>1.2268699954993889</v>
      </c>
      <c r="P532" s="81">
        <v>1.9984953102610987</v>
      </c>
      <c r="Q532" s="81">
        <v>0.12194312452982081</v>
      </c>
      <c r="R532" s="81">
        <v>4.9352631294215826E-2</v>
      </c>
      <c r="S532" s="81">
        <v>0.19323715745013284</v>
      </c>
      <c r="T532" s="82"/>
      <c r="U532" s="81">
        <v>0</v>
      </c>
      <c r="V532" s="81">
        <v>29</v>
      </c>
      <c r="W532" s="81">
        <v>21</v>
      </c>
      <c r="X532" s="81">
        <v>296</v>
      </c>
      <c r="Y532" s="81">
        <v>879</v>
      </c>
      <c r="Z532" s="81">
        <v>706</v>
      </c>
      <c r="AA532" s="81">
        <v>398</v>
      </c>
      <c r="AB532" s="81">
        <v>1643</v>
      </c>
      <c r="AC532" s="81">
        <v>8207</v>
      </c>
      <c r="AD532" s="81">
        <v>0.19323715745013284</v>
      </c>
      <c r="AE532" s="82"/>
      <c r="AF532" s="81">
        <v>0</v>
      </c>
      <c r="AG532" s="81">
        <v>74146.873490300626</v>
      </c>
      <c r="AH532" s="81">
        <v>206456.59526795364</v>
      </c>
      <c r="AI532" s="81">
        <v>1753205.9292681222</v>
      </c>
      <c r="AJ532" s="81">
        <v>3924496.4500360149</v>
      </c>
      <c r="AK532" s="81">
        <v>0</v>
      </c>
      <c r="AL532" s="81">
        <v>0</v>
      </c>
      <c r="AM532" s="81">
        <v>225559.34829780835</v>
      </c>
      <c r="AN532" s="81">
        <v>0</v>
      </c>
      <c r="AO532" s="81">
        <v>0</v>
      </c>
      <c r="AP532" s="82"/>
      <c r="AQ532" s="81">
        <v>0</v>
      </c>
      <c r="AR532" s="81">
        <v>0</v>
      </c>
      <c r="AS532" s="81">
        <v>0</v>
      </c>
      <c r="AT532" s="81">
        <v>0</v>
      </c>
      <c r="AU532" s="81">
        <v>0</v>
      </c>
      <c r="AV532" s="81">
        <v>0</v>
      </c>
      <c r="AW532" s="81" t="s">
        <v>564</v>
      </c>
      <c r="AX532" s="82"/>
      <c r="AY532" s="81">
        <v>0</v>
      </c>
      <c r="AZ532" s="81">
        <v>0</v>
      </c>
      <c r="BA532" s="81">
        <v>0</v>
      </c>
      <c r="BB532" s="81">
        <v>0</v>
      </c>
      <c r="BC532" s="81">
        <v>0</v>
      </c>
      <c r="BD532" s="81">
        <v>0</v>
      </c>
      <c r="BE532" s="81" t="s">
        <v>564</v>
      </c>
      <c r="BF532" s="82"/>
      <c r="BG532" s="81">
        <v>0</v>
      </c>
      <c r="BH532" s="81">
        <v>0</v>
      </c>
      <c r="BI532" s="81">
        <v>0</v>
      </c>
      <c r="BJ532" s="81">
        <v>0</v>
      </c>
      <c r="BK532" s="81">
        <v>0</v>
      </c>
      <c r="BL532" s="81">
        <v>0</v>
      </c>
      <c r="BM532" s="82"/>
      <c r="BN532" s="81">
        <v>0</v>
      </c>
      <c r="BO532" s="81">
        <v>0</v>
      </c>
      <c r="BP532" s="81">
        <v>0</v>
      </c>
      <c r="BQ532" s="81">
        <v>0</v>
      </c>
      <c r="BR532" s="81">
        <v>0</v>
      </c>
      <c r="BS532" s="81">
        <v>0</v>
      </c>
      <c r="BT532"/>
      <c r="BU532" s="80">
        <v>0</v>
      </c>
      <c r="BV532" s="80">
        <v>0</v>
      </c>
      <c r="BW532" s="80">
        <v>0</v>
      </c>
      <c r="BX532" s="80">
        <v>0</v>
      </c>
      <c r="BY532" s="80">
        <v>0</v>
      </c>
      <c r="BZ532" s="80">
        <v>0</v>
      </c>
      <c r="CA532" s="80">
        <v>0</v>
      </c>
      <c r="CB532" s="80">
        <v>0</v>
      </c>
      <c r="CC532" s="80">
        <v>0</v>
      </c>
    </row>
    <row r="533" spans="1:81">
      <c r="A533" s="80" t="s">
        <v>2374</v>
      </c>
      <c r="B533" s="80">
        <v>46</v>
      </c>
      <c r="C533" s="80">
        <v>12</v>
      </c>
      <c r="D533" s="80">
        <v>3</v>
      </c>
      <c r="E533" s="80">
        <v>2015</v>
      </c>
      <c r="F533" s="80" t="s">
        <v>91</v>
      </c>
      <c r="G533" s="80" t="s">
        <v>2362</v>
      </c>
      <c r="H533" s="80" t="s">
        <v>2363</v>
      </c>
      <c r="I533" s="177"/>
      <c r="J533" s="81">
        <v>0</v>
      </c>
      <c r="K533" s="81">
        <v>7.5926966694183737E-2</v>
      </c>
      <c r="L533" s="81">
        <v>1.053497838119589</v>
      </c>
      <c r="M533" s="81">
        <v>1.504177479563428</v>
      </c>
      <c r="N533" s="81">
        <v>2.4412056845704675</v>
      </c>
      <c r="O533" s="81">
        <v>1.2513072497079227</v>
      </c>
      <c r="P533" s="81">
        <v>2.1558519321640861</v>
      </c>
      <c r="Q533" s="81">
        <v>0.11567073296209449</v>
      </c>
      <c r="R533" s="81">
        <v>0.1091342381853386</v>
      </c>
      <c r="S533" s="81">
        <v>0.1899984011932038</v>
      </c>
      <c r="T533" s="82"/>
      <c r="U533" s="81">
        <v>0</v>
      </c>
      <c r="V533" s="81">
        <v>29</v>
      </c>
      <c r="W533" s="81">
        <v>21</v>
      </c>
      <c r="X533" s="81">
        <v>296</v>
      </c>
      <c r="Y533" s="81">
        <v>867</v>
      </c>
      <c r="Z533" s="81">
        <v>727</v>
      </c>
      <c r="AA533" s="81">
        <v>429</v>
      </c>
      <c r="AB533" s="81">
        <v>1592</v>
      </c>
      <c r="AC533" s="81">
        <v>18695</v>
      </c>
      <c r="AD533" s="81">
        <v>0.1899984011932038</v>
      </c>
      <c r="AE533" s="82"/>
      <c r="AF533" s="81">
        <v>0</v>
      </c>
      <c r="AG533" s="81">
        <v>65172.121233540805</v>
      </c>
      <c r="AH533" s="81">
        <v>176185.25104669484</v>
      </c>
      <c r="AI533" s="81">
        <v>1818180.3728407926</v>
      </c>
      <c r="AJ533" s="81">
        <v>3578032.5007457826</v>
      </c>
      <c r="AK533" s="81">
        <v>0</v>
      </c>
      <c r="AL533" s="81">
        <v>0</v>
      </c>
      <c r="AM533" s="81">
        <v>218176.92181117146</v>
      </c>
      <c r="AN533" s="81">
        <v>0</v>
      </c>
      <c r="AO533" s="81">
        <v>0</v>
      </c>
      <c r="AP533" s="82"/>
      <c r="AQ533" s="81">
        <v>0</v>
      </c>
      <c r="AR533" s="81">
        <v>0</v>
      </c>
      <c r="AS533" s="81">
        <v>0</v>
      </c>
      <c r="AT533" s="81">
        <v>0</v>
      </c>
      <c r="AU533" s="81">
        <v>0</v>
      </c>
      <c r="AV533" s="81">
        <v>0</v>
      </c>
      <c r="AW533" s="81" t="s">
        <v>564</v>
      </c>
      <c r="AX533" s="82"/>
      <c r="AY533" s="81">
        <v>0</v>
      </c>
      <c r="AZ533" s="81">
        <v>0</v>
      </c>
      <c r="BA533" s="81">
        <v>0</v>
      </c>
      <c r="BB533" s="81">
        <v>0</v>
      </c>
      <c r="BC533" s="81">
        <v>0</v>
      </c>
      <c r="BD533" s="81">
        <v>0</v>
      </c>
      <c r="BE533" s="81" t="s">
        <v>564</v>
      </c>
      <c r="BF533" s="82"/>
      <c r="BG533" s="81">
        <v>0</v>
      </c>
      <c r="BH533" s="81">
        <v>0</v>
      </c>
      <c r="BI533" s="81">
        <v>0</v>
      </c>
      <c r="BJ533" s="81">
        <v>0</v>
      </c>
      <c r="BK533" s="81">
        <v>0</v>
      </c>
      <c r="BL533" s="81">
        <v>0</v>
      </c>
      <c r="BM533" s="82"/>
      <c r="BN533" s="81">
        <v>0</v>
      </c>
      <c r="BO533" s="81">
        <v>0</v>
      </c>
      <c r="BP533" s="81">
        <v>0</v>
      </c>
      <c r="BQ533" s="81">
        <v>0</v>
      </c>
      <c r="BR533" s="81">
        <v>0</v>
      </c>
      <c r="BS533" s="81">
        <v>0</v>
      </c>
      <c r="BT533"/>
      <c r="BU533" s="80">
        <v>0</v>
      </c>
      <c r="BV533" s="80">
        <v>0</v>
      </c>
      <c r="BW533" s="80">
        <v>0</v>
      </c>
      <c r="BX533" s="80">
        <v>0</v>
      </c>
      <c r="BY533" s="80">
        <v>0</v>
      </c>
      <c r="BZ533" s="80">
        <v>0</v>
      </c>
      <c r="CA533" s="80">
        <v>0</v>
      </c>
      <c r="CB533" s="80">
        <v>0</v>
      </c>
      <c r="CC533" s="80">
        <v>0</v>
      </c>
    </row>
    <row r="534" spans="1:81">
      <c r="A534" s="80" t="s">
        <v>2375</v>
      </c>
      <c r="B534" s="80">
        <v>47</v>
      </c>
      <c r="C534" s="80">
        <v>13</v>
      </c>
      <c r="D534" s="80">
        <v>3</v>
      </c>
      <c r="E534" s="80">
        <v>2016</v>
      </c>
      <c r="F534" s="80" t="s">
        <v>92</v>
      </c>
      <c r="G534" s="80" t="s">
        <v>2362</v>
      </c>
      <c r="H534" s="80" t="s">
        <v>2363</v>
      </c>
      <c r="I534" s="177"/>
      <c r="J534" s="81">
        <v>0</v>
      </c>
      <c r="K534" s="81">
        <v>7.3450024330320121E-2</v>
      </c>
      <c r="L534" s="81">
        <v>0.93006518601523924</v>
      </c>
      <c r="M534" s="81">
        <v>1.1689775079815201</v>
      </c>
      <c r="N534" s="81">
        <v>2.1975217735962991</v>
      </c>
      <c r="O534" s="81">
        <v>1.2565155671262664</v>
      </c>
      <c r="P534" s="81">
        <v>2.2641644212722944</v>
      </c>
      <c r="Q534" s="81">
        <v>0.10884395491886267</v>
      </c>
      <c r="R534" s="81">
        <v>0.87106135919802641</v>
      </c>
      <c r="S534" s="81">
        <v>0.22727926605001134</v>
      </c>
      <c r="T534" s="82"/>
      <c r="U534" s="81">
        <v>0</v>
      </c>
      <c r="V534" s="81">
        <v>29</v>
      </c>
      <c r="W534" s="81">
        <v>21</v>
      </c>
      <c r="X534" s="81">
        <v>296</v>
      </c>
      <c r="Y534" s="81">
        <v>849</v>
      </c>
      <c r="Z534" s="81">
        <v>739</v>
      </c>
      <c r="AA534" s="81">
        <v>466</v>
      </c>
      <c r="AB534" s="81">
        <v>1541</v>
      </c>
      <c r="AC534" s="81">
        <v>148768.70587591361</v>
      </c>
      <c r="AD534" s="81">
        <v>0.22727926605001131</v>
      </c>
      <c r="AE534" s="82"/>
      <c r="AF534" s="81">
        <v>0</v>
      </c>
      <c r="AG534" s="81">
        <v>62804.501688713761</v>
      </c>
      <c r="AH534" s="81">
        <v>148477.6048931168</v>
      </c>
      <c r="AI534" s="81">
        <v>1829983.4934569651</v>
      </c>
      <c r="AJ534" s="81">
        <v>3563806.079711033</v>
      </c>
      <c r="AK534" s="81">
        <v>0</v>
      </c>
      <c r="AL534" s="81">
        <v>0</v>
      </c>
      <c r="AM534" s="81">
        <v>211351.65778071131</v>
      </c>
      <c r="AN534" s="81">
        <v>0</v>
      </c>
      <c r="AO534" s="81">
        <v>0</v>
      </c>
      <c r="AP534" s="82"/>
      <c r="AQ534" s="81">
        <v>1</v>
      </c>
      <c r="AR534" s="81">
        <v>0</v>
      </c>
      <c r="AS534" s="81">
        <v>0</v>
      </c>
      <c r="AT534" s="81">
        <v>0</v>
      </c>
      <c r="AU534" s="81">
        <v>0</v>
      </c>
      <c r="AV534" s="81">
        <v>0</v>
      </c>
      <c r="AW534" s="81" t="s">
        <v>564</v>
      </c>
      <c r="AX534" s="82"/>
      <c r="AY534" s="81">
        <v>5</v>
      </c>
      <c r="AZ534" s="81">
        <v>0</v>
      </c>
      <c r="BA534" s="81">
        <v>0</v>
      </c>
      <c r="BB534" s="81">
        <v>0</v>
      </c>
      <c r="BC534" s="81">
        <v>0</v>
      </c>
      <c r="BD534" s="81">
        <v>0</v>
      </c>
      <c r="BE534" s="81" t="s">
        <v>564</v>
      </c>
      <c r="BF534" s="82"/>
      <c r="BG534" s="81">
        <v>0</v>
      </c>
      <c r="BH534" s="81">
        <v>0</v>
      </c>
      <c r="BI534" s="81">
        <v>0</v>
      </c>
      <c r="BJ534" s="81">
        <v>0</v>
      </c>
      <c r="BK534" s="81">
        <v>0</v>
      </c>
      <c r="BL534" s="81">
        <v>0</v>
      </c>
      <c r="BM534" s="82"/>
      <c r="BN534" s="81">
        <v>0</v>
      </c>
      <c r="BO534" s="81">
        <v>0</v>
      </c>
      <c r="BP534" s="81">
        <v>0</v>
      </c>
      <c r="BQ534" s="81">
        <v>0</v>
      </c>
      <c r="BR534" s="81">
        <v>0</v>
      </c>
      <c r="BS534" s="81">
        <v>0</v>
      </c>
      <c r="BT534"/>
      <c r="BU534" s="80">
        <v>0</v>
      </c>
      <c r="BV534" s="80">
        <v>0</v>
      </c>
      <c r="BW534" s="80">
        <v>0</v>
      </c>
      <c r="BX534" s="80">
        <v>0</v>
      </c>
      <c r="BY534" s="80">
        <v>0</v>
      </c>
      <c r="BZ534" s="80">
        <v>0</v>
      </c>
      <c r="CA534" s="80">
        <v>0</v>
      </c>
      <c r="CB534" s="80">
        <v>0</v>
      </c>
      <c r="CC534" s="80">
        <v>0</v>
      </c>
    </row>
    <row r="535" spans="1:81">
      <c r="A535" s="80" t="s">
        <v>2376</v>
      </c>
      <c r="B535" s="80">
        <v>48</v>
      </c>
      <c r="C535" s="80">
        <v>14</v>
      </c>
      <c r="D535" s="80">
        <v>3</v>
      </c>
      <c r="E535" s="80">
        <v>2017</v>
      </c>
      <c r="F535" s="80" t="s">
        <v>71</v>
      </c>
      <c r="G535" s="80" t="s">
        <v>2362</v>
      </c>
      <c r="H535" s="80" t="s">
        <v>2363</v>
      </c>
      <c r="I535" s="177"/>
      <c r="J535" s="81">
        <v>0</v>
      </c>
      <c r="K535" s="81">
        <v>7.6204431167448697E-2</v>
      </c>
      <c r="L535" s="81">
        <v>0.8486360872031099</v>
      </c>
      <c r="M535" s="81">
        <v>1.0587904052977355</v>
      </c>
      <c r="N535" s="81">
        <v>2.3250503679697219</v>
      </c>
      <c r="O535" s="81">
        <v>1.2878611837748484</v>
      </c>
      <c r="P535" s="81">
        <v>2.273961466495408</v>
      </c>
      <c r="Q535" s="81">
        <v>0.10409020411094533</v>
      </c>
      <c r="R535" s="81">
        <v>9.7841881582563503E-2</v>
      </c>
      <c r="S535" s="81">
        <v>0.23526804340156202</v>
      </c>
      <c r="T535" s="82"/>
      <c r="U535" s="81">
        <v>0</v>
      </c>
      <c r="V535" s="81">
        <v>29</v>
      </c>
      <c r="W535" s="81">
        <v>21</v>
      </c>
      <c r="X535" s="81">
        <v>296</v>
      </c>
      <c r="Y535" s="81">
        <v>871</v>
      </c>
      <c r="Z535" s="81">
        <v>770</v>
      </c>
      <c r="AA535" s="81">
        <v>471</v>
      </c>
      <c r="AB535" s="81">
        <v>1524</v>
      </c>
      <c r="AC535" s="81">
        <v>17042</v>
      </c>
      <c r="AD535" s="81">
        <v>0.23526804340156199</v>
      </c>
      <c r="AE535" s="82"/>
      <c r="AF535" s="81">
        <v>0</v>
      </c>
      <c r="AG535" s="81">
        <v>65309.073857020092</v>
      </c>
      <c r="AH535" s="81">
        <v>174627.20907449981</v>
      </c>
      <c r="AI535" s="81">
        <v>1748853.073418176</v>
      </c>
      <c r="AJ535" s="81">
        <v>4088675.7253423799</v>
      </c>
      <c r="AK535" s="81">
        <v>0</v>
      </c>
      <c r="AL535" s="81">
        <v>0</v>
      </c>
      <c r="AM535" s="81">
        <v>209347.12843535401</v>
      </c>
      <c r="AN535" s="81">
        <v>0</v>
      </c>
      <c r="AO535" s="81">
        <v>0</v>
      </c>
      <c r="AP535" s="82"/>
      <c r="AQ535" s="81">
        <v>4</v>
      </c>
      <c r="AR535" s="81">
        <v>0</v>
      </c>
      <c r="AS535" s="81">
        <v>0</v>
      </c>
      <c r="AT535" s="81">
        <v>0</v>
      </c>
      <c r="AU535" s="81">
        <v>0</v>
      </c>
      <c r="AV535" s="81">
        <v>0</v>
      </c>
      <c r="AW535" s="81" t="s">
        <v>564</v>
      </c>
      <c r="AX535" s="82"/>
      <c r="AY535" s="81">
        <v>18.899999999999999</v>
      </c>
      <c r="AZ535" s="81">
        <v>0</v>
      </c>
      <c r="BA535" s="81">
        <v>0</v>
      </c>
      <c r="BB535" s="81">
        <v>0</v>
      </c>
      <c r="BC535" s="81">
        <v>0</v>
      </c>
      <c r="BD535" s="81">
        <v>0</v>
      </c>
      <c r="BE535" s="81" t="s">
        <v>564</v>
      </c>
      <c r="BF535" s="82"/>
      <c r="BG535" s="81">
        <v>0</v>
      </c>
      <c r="BH535" s="81">
        <v>0</v>
      </c>
      <c r="BI535" s="81">
        <v>0</v>
      </c>
      <c r="BJ535" s="81">
        <v>0</v>
      </c>
      <c r="BK535" s="81">
        <v>0</v>
      </c>
      <c r="BL535" s="81">
        <v>0</v>
      </c>
      <c r="BM535" s="82"/>
      <c r="BN535" s="81">
        <v>0</v>
      </c>
      <c r="BO535" s="81">
        <v>0</v>
      </c>
      <c r="BP535" s="81">
        <v>0</v>
      </c>
      <c r="BQ535" s="81">
        <v>0</v>
      </c>
      <c r="BR535" s="81">
        <v>0</v>
      </c>
      <c r="BS535" s="81">
        <v>0</v>
      </c>
      <c r="BT535"/>
      <c r="BU535" s="80">
        <v>0</v>
      </c>
      <c r="BV535" s="80">
        <v>0</v>
      </c>
      <c r="BW535" s="80">
        <v>0</v>
      </c>
      <c r="BX535" s="80">
        <v>0</v>
      </c>
      <c r="BY535" s="80">
        <v>0</v>
      </c>
      <c r="BZ535" s="80">
        <v>0</v>
      </c>
      <c r="CA535" s="80">
        <v>0</v>
      </c>
      <c r="CB535" s="80">
        <v>0</v>
      </c>
      <c r="CC535" s="80">
        <v>0</v>
      </c>
    </row>
    <row r="536" spans="1:81">
      <c r="A536" s="80" t="s">
        <v>2377</v>
      </c>
      <c r="B536" s="80">
        <v>49</v>
      </c>
      <c r="C536" s="80">
        <v>15</v>
      </c>
      <c r="D536" s="80">
        <v>3</v>
      </c>
      <c r="E536" s="80">
        <v>2018</v>
      </c>
      <c r="F536" s="80" t="s">
        <v>93</v>
      </c>
      <c r="G536" s="80" t="s">
        <v>2362</v>
      </c>
      <c r="H536" s="80" t="s">
        <v>2363</v>
      </c>
      <c r="I536" s="177"/>
      <c r="J536" s="81">
        <v>0</v>
      </c>
      <c r="K536" s="81">
        <v>6.6174614523005396E-2</v>
      </c>
      <c r="L536" s="81">
        <v>0.75455178747743268</v>
      </c>
      <c r="M536" s="81">
        <v>0.94650795329889559</v>
      </c>
      <c r="N536" s="81">
        <v>1.62754480284599</v>
      </c>
      <c r="O536" s="81">
        <v>1.2997697994678277</v>
      </c>
      <c r="P536" s="81">
        <v>2.2322063736438658</v>
      </c>
      <c r="Q536" s="81">
        <v>9.4498930780188797E-2</v>
      </c>
      <c r="R536" s="81">
        <v>7.2693168907891653E-2</v>
      </c>
      <c r="S536" s="81">
        <v>0.22907957184416991</v>
      </c>
      <c r="T536" s="82"/>
      <c r="U536" s="81">
        <v>0</v>
      </c>
      <c r="V536" s="81">
        <v>29</v>
      </c>
      <c r="W536" s="81">
        <v>21</v>
      </c>
      <c r="X536" s="81">
        <v>296</v>
      </c>
      <c r="Y536" s="81">
        <v>863</v>
      </c>
      <c r="Z536" s="81">
        <v>792</v>
      </c>
      <c r="AA536" s="81">
        <v>467</v>
      </c>
      <c r="AB536" s="81">
        <v>1491</v>
      </c>
      <c r="AC536" s="81">
        <v>12612</v>
      </c>
      <c r="AD536" s="81">
        <v>0.22907957184416991</v>
      </c>
      <c r="AE536" s="82"/>
      <c r="AF536" s="81">
        <v>0</v>
      </c>
      <c r="AG536" s="81">
        <v>59872.753926351921</v>
      </c>
      <c r="AH536" s="81">
        <v>154989.11382401839</v>
      </c>
      <c r="AI536" s="81">
        <v>1673825.527081213</v>
      </c>
      <c r="AJ536" s="81">
        <v>3865070.3101809891</v>
      </c>
      <c r="AK536" s="81">
        <v>0</v>
      </c>
      <c r="AL536" s="81">
        <v>0</v>
      </c>
      <c r="AM536" s="81">
        <v>205237.80607106851</v>
      </c>
      <c r="AN536" s="81">
        <v>0</v>
      </c>
      <c r="AO536" s="81">
        <v>0</v>
      </c>
      <c r="AP536" s="82"/>
      <c r="AQ536" s="81">
        <v>5</v>
      </c>
      <c r="AR536" s="81">
        <v>1</v>
      </c>
      <c r="AS536" s="81">
        <v>0</v>
      </c>
      <c r="AT536" s="81">
        <v>0</v>
      </c>
      <c r="AU536" s="81">
        <v>0</v>
      </c>
      <c r="AV536" s="81">
        <v>0</v>
      </c>
      <c r="AW536" s="81" t="s">
        <v>564</v>
      </c>
      <c r="AX536" s="82"/>
      <c r="AY536" s="81">
        <v>26</v>
      </c>
      <c r="AZ536" s="81">
        <v>41</v>
      </c>
      <c r="BA536" s="81">
        <v>0</v>
      </c>
      <c r="BB536" s="81">
        <v>0</v>
      </c>
      <c r="BC536" s="81">
        <v>0</v>
      </c>
      <c r="BD536" s="81">
        <v>0</v>
      </c>
      <c r="BE536" s="81" t="s">
        <v>564</v>
      </c>
      <c r="BF536" s="82"/>
      <c r="BG536" s="81">
        <v>0</v>
      </c>
      <c r="BH536" s="81">
        <v>0</v>
      </c>
      <c r="BI536" s="81">
        <v>0</v>
      </c>
      <c r="BJ536" s="81">
        <v>0</v>
      </c>
      <c r="BK536" s="81">
        <v>0</v>
      </c>
      <c r="BL536" s="81">
        <v>0</v>
      </c>
      <c r="BM536" s="82"/>
      <c r="BN536" s="81">
        <v>0</v>
      </c>
      <c r="BO536" s="81">
        <v>0</v>
      </c>
      <c r="BP536" s="81">
        <v>0</v>
      </c>
      <c r="BQ536" s="81">
        <v>0</v>
      </c>
      <c r="BR536" s="81">
        <v>0</v>
      </c>
      <c r="BS536" s="81">
        <v>0</v>
      </c>
      <c r="BT536"/>
      <c r="BU536" s="80">
        <v>0</v>
      </c>
      <c r="BV536" s="80">
        <v>0</v>
      </c>
      <c r="BW536" s="80">
        <v>0</v>
      </c>
      <c r="BX536" s="80">
        <v>0</v>
      </c>
      <c r="BY536" s="80">
        <v>0</v>
      </c>
      <c r="BZ536" s="80">
        <v>0</v>
      </c>
      <c r="CA536" s="80">
        <v>0</v>
      </c>
      <c r="CB536" s="80">
        <v>0</v>
      </c>
      <c r="CC536" s="80">
        <v>0</v>
      </c>
    </row>
    <row r="537" spans="1:81">
      <c r="A537" s="80" t="s">
        <v>2378</v>
      </c>
      <c r="B537" s="80">
        <v>50</v>
      </c>
      <c r="C537" s="80">
        <v>16</v>
      </c>
      <c r="D537" s="80">
        <v>3</v>
      </c>
      <c r="E537" s="80">
        <v>2019</v>
      </c>
      <c r="F537" s="80" t="s">
        <v>73</v>
      </c>
      <c r="G537" s="80" t="s">
        <v>2362</v>
      </c>
      <c r="H537" s="80" t="s">
        <v>2363</v>
      </c>
      <c r="I537" s="177"/>
      <c r="J537" s="81">
        <v>0</v>
      </c>
      <c r="K537" s="81">
        <v>6.3234089594124798E-2</v>
      </c>
      <c r="L537" s="81">
        <v>0.77069227627146075</v>
      </c>
      <c r="M537" s="81">
        <v>1.0220032595678279</v>
      </c>
      <c r="N537" s="81">
        <v>1.8103015233663691</v>
      </c>
      <c r="O537" s="81">
        <v>1.2634399781880443</v>
      </c>
      <c r="P537" s="81">
        <v>1.9552674768937663</v>
      </c>
      <c r="Q537" s="81">
        <v>9.0711921183563721E-2</v>
      </c>
      <c r="R537" s="81">
        <v>0.2963739745239985</v>
      </c>
      <c r="S537" s="81">
        <v>0.25510194486114324</v>
      </c>
      <c r="T537" s="82"/>
      <c r="U537" s="81">
        <v>0</v>
      </c>
      <c r="V537" s="81">
        <v>29</v>
      </c>
      <c r="W537" s="81">
        <v>21</v>
      </c>
      <c r="X537" s="81">
        <v>296</v>
      </c>
      <c r="Y537" s="81">
        <v>872</v>
      </c>
      <c r="Z537" s="81">
        <v>791</v>
      </c>
      <c r="AA537" s="81">
        <v>406</v>
      </c>
      <c r="AB537" s="81">
        <v>1470</v>
      </c>
      <c r="AC537" s="81">
        <v>52262</v>
      </c>
      <c r="AD537" s="81">
        <v>0.25510194486114318</v>
      </c>
      <c r="AE537" s="82"/>
      <c r="AF537" s="81">
        <v>0</v>
      </c>
      <c r="AG537" s="81">
        <v>58378.71384134495</v>
      </c>
      <c r="AH537" s="81">
        <v>179274.89754693341</v>
      </c>
      <c r="AI537" s="81">
        <v>1691067.205178688</v>
      </c>
      <c r="AJ537" s="81">
        <v>3939390.1315487646</v>
      </c>
      <c r="AK537" s="81">
        <v>0</v>
      </c>
      <c r="AL537" s="81">
        <v>0</v>
      </c>
      <c r="AM537" s="81">
        <v>200202.93384592477</v>
      </c>
      <c r="AN537" s="81">
        <v>0</v>
      </c>
      <c r="AO537" s="81">
        <v>0</v>
      </c>
      <c r="AP537" s="82"/>
      <c r="AQ537" s="81">
        <v>5</v>
      </c>
      <c r="AR537" s="81">
        <v>1</v>
      </c>
      <c r="AS537" s="81">
        <v>0</v>
      </c>
      <c r="AT537" s="81">
        <v>0</v>
      </c>
      <c r="AU537" s="81">
        <v>0</v>
      </c>
      <c r="AV537" s="81">
        <v>0</v>
      </c>
      <c r="AW537" s="81" t="s">
        <v>564</v>
      </c>
      <c r="AX537" s="82"/>
      <c r="AY537" s="81">
        <v>25.9</v>
      </c>
      <c r="AZ537" s="81">
        <v>41.3</v>
      </c>
      <c r="BA537" s="81">
        <v>0</v>
      </c>
      <c r="BB537" s="81">
        <v>0</v>
      </c>
      <c r="BC537" s="81">
        <v>0</v>
      </c>
      <c r="BD537" s="81">
        <v>0</v>
      </c>
      <c r="BE537" s="81" t="s">
        <v>564</v>
      </c>
      <c r="BF537" s="82"/>
      <c r="BG537" s="81">
        <v>0</v>
      </c>
      <c r="BH537" s="81">
        <v>0</v>
      </c>
      <c r="BI537" s="81">
        <v>0</v>
      </c>
      <c r="BJ537" s="81">
        <v>0</v>
      </c>
      <c r="BK537" s="81">
        <v>0</v>
      </c>
      <c r="BL537" s="81">
        <v>0</v>
      </c>
      <c r="BM537" s="82"/>
      <c r="BN537" s="81">
        <v>0</v>
      </c>
      <c r="BO537" s="81">
        <v>0</v>
      </c>
      <c r="BP537" s="81">
        <v>0</v>
      </c>
      <c r="BQ537" s="81">
        <v>0</v>
      </c>
      <c r="BR537" s="81">
        <v>0</v>
      </c>
      <c r="BS537" s="81">
        <v>0</v>
      </c>
      <c r="BT537"/>
      <c r="BU537" s="80">
        <v>0</v>
      </c>
      <c r="BV537" s="80">
        <v>0</v>
      </c>
      <c r="BW537" s="80">
        <v>0</v>
      </c>
      <c r="BX537" s="80">
        <v>0</v>
      </c>
      <c r="BY537" s="80">
        <v>0</v>
      </c>
      <c r="BZ537" s="80">
        <v>0</v>
      </c>
      <c r="CA537" s="80">
        <v>0</v>
      </c>
      <c r="CB537" s="80">
        <v>0</v>
      </c>
      <c r="CC537" s="80">
        <v>0</v>
      </c>
    </row>
    <row r="538" spans="1:81">
      <c r="A538" s="80" t="s">
        <v>2379</v>
      </c>
      <c r="B538" s="80">
        <v>51</v>
      </c>
      <c r="C538" s="80">
        <v>17</v>
      </c>
      <c r="D538" s="80">
        <v>3</v>
      </c>
      <c r="E538" s="80">
        <v>2020</v>
      </c>
      <c r="F538" s="80" t="s">
        <v>218</v>
      </c>
      <c r="G538" s="80" t="s">
        <v>2362</v>
      </c>
      <c r="H538" s="80" t="s">
        <v>2363</v>
      </c>
      <c r="I538" s="177"/>
      <c r="J538" s="81">
        <v>0</v>
      </c>
      <c r="K538" s="81">
        <v>0.17209167376911094</v>
      </c>
      <c r="L538" s="81">
        <v>0.75677884661301664</v>
      </c>
      <c r="M538" s="81">
        <v>1.1956434938187404</v>
      </c>
      <c r="N538" s="81">
        <v>1.733913202183895</v>
      </c>
      <c r="O538" s="81">
        <v>1.1237454061313685</v>
      </c>
      <c r="P538" s="81">
        <v>1.9459052659660705</v>
      </c>
      <c r="Q538" s="81">
        <v>8.4435260946747595E-2</v>
      </c>
      <c r="R538" s="81">
        <v>0.35934069648826639</v>
      </c>
      <c r="S538" s="81">
        <v>0.20569873911523689</v>
      </c>
      <c r="T538" s="82"/>
      <c r="U538" s="81">
        <v>0</v>
      </c>
      <c r="V538" s="81">
        <v>70</v>
      </c>
      <c r="W538" s="81">
        <v>18</v>
      </c>
      <c r="X538" s="81">
        <v>354</v>
      </c>
      <c r="Y538" s="81">
        <v>856</v>
      </c>
      <c r="Z538" s="81">
        <v>803</v>
      </c>
      <c r="AA538" s="81">
        <v>439</v>
      </c>
      <c r="AB538" s="81">
        <v>1432</v>
      </c>
      <c r="AC538" s="81">
        <v>63696</v>
      </c>
      <c r="AD538" s="81">
        <v>0.20569873911523689</v>
      </c>
      <c r="AE538" s="82"/>
      <c r="AF538" s="81">
        <v>0</v>
      </c>
      <c r="AG538" s="81">
        <v>147658.36812468339</v>
      </c>
      <c r="AH538" s="81">
        <v>203951.54237664604</v>
      </c>
      <c r="AI538" s="81">
        <v>1905732.4390434844</v>
      </c>
      <c r="AJ538" s="81">
        <v>3566219.6750222421</v>
      </c>
      <c r="AK538" s="81"/>
      <c r="AL538" s="81"/>
      <c r="AM538" s="81">
        <v>186891.90985183252</v>
      </c>
      <c r="AN538" s="81"/>
      <c r="AO538" s="81"/>
      <c r="AP538" s="82"/>
      <c r="AQ538" s="81">
        <v>5</v>
      </c>
      <c r="AR538" s="81">
        <v>1</v>
      </c>
      <c r="AS538" s="81">
        <v>0</v>
      </c>
      <c r="AT538" s="81">
        <v>0</v>
      </c>
      <c r="AU538" s="81">
        <v>0</v>
      </c>
      <c r="AV538" s="81">
        <v>0</v>
      </c>
      <c r="AW538" s="81">
        <v>0</v>
      </c>
      <c r="AX538" s="82"/>
      <c r="AY538" s="81">
        <v>25.9</v>
      </c>
      <c r="AZ538" s="81">
        <v>41.3</v>
      </c>
      <c r="BA538" s="81">
        <v>0</v>
      </c>
      <c r="BB538" s="81">
        <v>0</v>
      </c>
      <c r="BC538" s="81">
        <v>0</v>
      </c>
      <c r="BD538" s="81">
        <v>0</v>
      </c>
      <c r="BE538" s="81">
        <v>0</v>
      </c>
      <c r="BF538" s="82"/>
      <c r="BG538" s="81">
        <v>0</v>
      </c>
      <c r="BH538" s="81">
        <v>0</v>
      </c>
      <c r="BI538" s="81">
        <v>0</v>
      </c>
      <c r="BJ538" s="81">
        <v>0</v>
      </c>
      <c r="BK538" s="81">
        <v>0</v>
      </c>
      <c r="BL538" s="81">
        <v>0</v>
      </c>
      <c r="BM538" s="82"/>
      <c r="BN538" s="81">
        <v>0</v>
      </c>
      <c r="BO538" s="81">
        <v>0</v>
      </c>
      <c r="BP538" s="81">
        <v>0</v>
      </c>
      <c r="BQ538" s="81">
        <v>0</v>
      </c>
      <c r="BR538" s="81">
        <v>0</v>
      </c>
      <c r="BS538" s="81">
        <v>0</v>
      </c>
      <c r="BT538"/>
      <c r="BU538" s="80">
        <v>0</v>
      </c>
      <c r="BV538" s="80">
        <v>0</v>
      </c>
      <c r="BW538" s="80">
        <v>0</v>
      </c>
      <c r="BX538" s="80">
        <v>0</v>
      </c>
      <c r="BY538" s="80">
        <v>0</v>
      </c>
      <c r="BZ538" s="80">
        <v>0</v>
      </c>
      <c r="CA538" s="80">
        <v>0</v>
      </c>
      <c r="CB538" s="80">
        <v>0</v>
      </c>
      <c r="CC538" s="80">
        <v>0</v>
      </c>
    </row>
    <row r="539" spans="1:81">
      <c r="A539" s="80" t="s">
        <v>2380</v>
      </c>
      <c r="B539" s="80">
        <v>51</v>
      </c>
      <c r="C539" s="80">
        <v>18</v>
      </c>
      <c r="D539" s="80">
        <v>3</v>
      </c>
      <c r="E539" s="80">
        <v>2021</v>
      </c>
      <c r="F539" s="80" t="s">
        <v>75</v>
      </c>
      <c r="G539" s="174" t="s">
        <v>2362</v>
      </c>
      <c r="H539" s="80" t="s">
        <v>2363</v>
      </c>
      <c r="I539" s="177"/>
      <c r="J539" s="81">
        <v>0</v>
      </c>
      <c r="K539" s="81">
        <v>0.17464169043298583</v>
      </c>
      <c r="L539" s="81">
        <v>0.66228642385858094</v>
      </c>
      <c r="M539" s="81">
        <v>1.1194001059016652</v>
      </c>
      <c r="N539" s="81">
        <v>1.4473937182732637</v>
      </c>
      <c r="O539" s="81">
        <v>1.1185301830420973</v>
      </c>
      <c r="P539" s="81">
        <v>1.9226584786832002</v>
      </c>
      <c r="Q539" s="81">
        <v>8.532921099263327E-2</v>
      </c>
      <c r="R539" s="81">
        <v>8.1421468307934994E-2</v>
      </c>
      <c r="S539" s="81">
        <v>0.17608308246847709</v>
      </c>
      <c r="T539" s="82"/>
      <c r="U539" s="81">
        <v>0</v>
      </c>
      <c r="V539" s="81">
        <v>70</v>
      </c>
      <c r="W539" s="81">
        <v>18</v>
      </c>
      <c r="X539" s="81">
        <v>354</v>
      </c>
      <c r="Y539" s="81">
        <v>859</v>
      </c>
      <c r="Z539" s="81">
        <v>823</v>
      </c>
      <c r="AA539" s="81">
        <v>423</v>
      </c>
      <c r="AB539" s="81">
        <v>1430</v>
      </c>
      <c r="AC539" s="81">
        <v>13989</v>
      </c>
      <c r="AD539" s="81">
        <v>0.17608308246847709</v>
      </c>
      <c r="AE539" s="82"/>
      <c r="AF539" s="81">
        <v>0</v>
      </c>
      <c r="AG539" s="81">
        <v>149797.36144266071</v>
      </c>
      <c r="AH539" s="81">
        <v>188193.58196920375</v>
      </c>
      <c r="AI539" s="81">
        <v>2125364.1591069223</v>
      </c>
      <c r="AJ539" s="81">
        <v>3636249.7948498162</v>
      </c>
      <c r="AK539" s="81">
        <v>0</v>
      </c>
      <c r="AL539" s="81">
        <v>0</v>
      </c>
      <c r="AM539" s="81">
        <v>187707.3595651582</v>
      </c>
      <c r="AN539" s="81">
        <v>0</v>
      </c>
      <c r="AO539" s="81">
        <v>0</v>
      </c>
      <c r="AP539" s="82"/>
      <c r="AQ539" s="81">
        <v>5</v>
      </c>
      <c r="AR539" s="81">
        <v>1</v>
      </c>
      <c r="AS539" s="81">
        <v>0</v>
      </c>
      <c r="AT539" s="81">
        <v>0</v>
      </c>
      <c r="AU539" s="81">
        <v>0</v>
      </c>
      <c r="AV539" s="81">
        <v>0</v>
      </c>
      <c r="AW539" s="81"/>
      <c r="AX539" s="82"/>
      <c r="AY539" s="81">
        <v>25.9</v>
      </c>
      <c r="AZ539" s="81">
        <v>41.3</v>
      </c>
      <c r="BA539" s="81">
        <v>0</v>
      </c>
      <c r="BB539" s="81">
        <v>0</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2381</v>
      </c>
      <c r="B540" s="80">
        <v>51</v>
      </c>
      <c r="C540" s="80">
        <v>19</v>
      </c>
      <c r="D540" s="80">
        <v>3</v>
      </c>
      <c r="E540" s="80">
        <v>2022</v>
      </c>
      <c r="F540" s="80" t="s">
        <v>568</v>
      </c>
      <c r="G540" s="174" t="s">
        <v>2362</v>
      </c>
      <c r="H540" s="80" t="s">
        <v>2363</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5</v>
      </c>
      <c r="AR540" s="81">
        <v>1</v>
      </c>
      <c r="AS540" s="81">
        <v>0</v>
      </c>
      <c r="AT540" s="81">
        <v>0</v>
      </c>
      <c r="AU540" s="81">
        <v>0</v>
      </c>
      <c r="AV540" s="81">
        <v>0</v>
      </c>
      <c r="AW540" s="81"/>
      <c r="AX540" s="82"/>
      <c r="AY540" s="81">
        <v>25.9</v>
      </c>
      <c r="AZ540" s="81">
        <v>41.3</v>
      </c>
      <c r="BA540" s="81">
        <v>0</v>
      </c>
      <c r="BB540" s="81">
        <v>0</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2382</v>
      </c>
      <c r="B541" s="80">
        <v>477</v>
      </c>
      <c r="C541" s="80">
        <v>1</v>
      </c>
      <c r="D541" s="80">
        <v>29</v>
      </c>
      <c r="E541" s="80">
        <v>1990</v>
      </c>
      <c r="F541" s="80" t="s">
        <v>562</v>
      </c>
      <c r="G541" s="80" t="s">
        <v>2383</v>
      </c>
      <c r="H541" s="80" t="s">
        <v>2384</v>
      </c>
      <c r="I541" s="177"/>
      <c r="J541" s="81">
        <v>0</v>
      </c>
      <c r="K541" s="81">
        <v>0.3808758896951856</v>
      </c>
      <c r="L541" s="81">
        <v>0.46009799502434973</v>
      </c>
      <c r="M541" s="81">
        <v>1.0833754321796085</v>
      </c>
      <c r="N541" s="81">
        <v>1.3755827836988559</v>
      </c>
      <c r="O541" s="81">
        <v>1.4660414697043507</v>
      </c>
      <c r="P541" s="81">
        <v>3.1423605456637298</v>
      </c>
      <c r="Q541" s="81">
        <v>0.11430962358417934</v>
      </c>
      <c r="R541" s="81">
        <v>0</v>
      </c>
      <c r="S541" s="81">
        <v>0.10573011538173127</v>
      </c>
      <c r="T541" s="82"/>
      <c r="U541" s="81">
        <v>0</v>
      </c>
      <c r="V541" s="81">
        <v>112</v>
      </c>
      <c r="W541" s="81">
        <v>6</v>
      </c>
      <c r="X541" s="81">
        <v>425</v>
      </c>
      <c r="Y541" s="81">
        <v>497</v>
      </c>
      <c r="Z541" s="81">
        <v>603</v>
      </c>
      <c r="AA541" s="81">
        <v>763</v>
      </c>
      <c r="AB541" s="81">
        <v>1856</v>
      </c>
      <c r="AC541" s="81">
        <v>0</v>
      </c>
      <c r="AD541" s="81">
        <v>0.10573011538173127</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2385</v>
      </c>
      <c r="B542" s="80">
        <v>478</v>
      </c>
      <c r="C542" s="80">
        <v>2</v>
      </c>
      <c r="D542" s="80">
        <v>29</v>
      </c>
      <c r="E542" s="80">
        <v>2005</v>
      </c>
      <c r="F542" s="80" t="s">
        <v>565</v>
      </c>
      <c r="G542" s="80" t="s">
        <v>2383</v>
      </c>
      <c r="H542" s="80" t="s">
        <v>2384</v>
      </c>
      <c r="I542" s="177"/>
      <c r="J542" s="81">
        <v>0</v>
      </c>
      <c r="K542" s="81">
        <v>0.18392679766560749</v>
      </c>
      <c r="L542" s="81">
        <v>1.1374604302218236</v>
      </c>
      <c r="M542" s="81">
        <v>1.0019466559453096</v>
      </c>
      <c r="N542" s="81">
        <v>1.6619794212335017</v>
      </c>
      <c r="O542" s="81">
        <v>1.939213923324101</v>
      </c>
      <c r="P542" s="81">
        <v>3.4999498015918178</v>
      </c>
      <c r="Q542" s="81">
        <v>0.10251175703480393</v>
      </c>
      <c r="R542" s="81">
        <v>0</v>
      </c>
      <c r="S542" s="81">
        <v>3.355644841034431E-2</v>
      </c>
      <c r="T542" s="82"/>
      <c r="U542" s="81">
        <v>0</v>
      </c>
      <c r="V542" s="81">
        <v>74</v>
      </c>
      <c r="W542" s="81">
        <v>15</v>
      </c>
      <c r="X542" s="81">
        <v>222</v>
      </c>
      <c r="Y542" s="81">
        <v>548</v>
      </c>
      <c r="Z542" s="81">
        <v>923</v>
      </c>
      <c r="AA542" s="81">
        <v>696</v>
      </c>
      <c r="AB542" s="81">
        <v>1740</v>
      </c>
      <c r="AC542" s="81">
        <v>0</v>
      </c>
      <c r="AD542" s="81">
        <v>3.355644841034431E-2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2386</v>
      </c>
      <c r="B543" s="80">
        <v>479</v>
      </c>
      <c r="C543" s="80">
        <v>3</v>
      </c>
      <c r="D543" s="80">
        <v>29</v>
      </c>
      <c r="E543" s="80">
        <v>2006</v>
      </c>
      <c r="F543" s="80" t="s">
        <v>566</v>
      </c>
      <c r="G543" s="80" t="s">
        <v>2383</v>
      </c>
      <c r="H543" s="80" t="s">
        <v>2384</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2387</v>
      </c>
      <c r="B544" s="80">
        <v>480</v>
      </c>
      <c r="C544" s="80">
        <v>4</v>
      </c>
      <c r="D544" s="80">
        <v>29</v>
      </c>
      <c r="E544" s="80">
        <v>2007</v>
      </c>
      <c r="F544" s="80" t="s">
        <v>567</v>
      </c>
      <c r="G544" s="80" t="s">
        <v>2383</v>
      </c>
      <c r="H544" s="80" t="s">
        <v>2384</v>
      </c>
      <c r="I544" s="177"/>
      <c r="J544" s="81">
        <v>0</v>
      </c>
      <c r="K544" s="81">
        <v>0.15358147557783305</v>
      </c>
      <c r="L544" s="81">
        <v>0.85380346794664708</v>
      </c>
      <c r="M544" s="81">
        <v>1.3828111089276567</v>
      </c>
      <c r="N544" s="81">
        <v>1.7024753039839886</v>
      </c>
      <c r="O544" s="81">
        <v>1.9321278259924666</v>
      </c>
      <c r="P544" s="81">
        <v>3.508166468936408</v>
      </c>
      <c r="Q544" s="81">
        <v>0.10587207031526837</v>
      </c>
      <c r="R544" s="81">
        <v>0</v>
      </c>
      <c r="S544" s="81">
        <v>2.7957610311576338E-2</v>
      </c>
      <c r="T544" s="82"/>
      <c r="U544" s="81">
        <v>0</v>
      </c>
      <c r="V544" s="81">
        <v>63</v>
      </c>
      <c r="W544" s="81">
        <v>11</v>
      </c>
      <c r="X544" s="81">
        <v>353</v>
      </c>
      <c r="Y544" s="81">
        <v>559</v>
      </c>
      <c r="Z544" s="81">
        <v>956</v>
      </c>
      <c r="AA544" s="81">
        <v>687</v>
      </c>
      <c r="AB544" s="81">
        <v>1702</v>
      </c>
      <c r="AC544" s="81">
        <v>0</v>
      </c>
      <c r="AD544" s="81">
        <v>2.7957610311576338E-2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2388</v>
      </c>
      <c r="B545" s="80">
        <v>481</v>
      </c>
      <c r="C545" s="80">
        <v>5</v>
      </c>
      <c r="D545" s="80">
        <v>29</v>
      </c>
      <c r="E545" s="80">
        <v>2008</v>
      </c>
      <c r="F545" s="80" t="s">
        <v>84</v>
      </c>
      <c r="G545" s="80" t="s">
        <v>2383</v>
      </c>
      <c r="H545" s="80" t="s">
        <v>2384</v>
      </c>
      <c r="I545" s="177"/>
      <c r="J545" s="81">
        <v>3.6364129912546186E-2</v>
      </c>
      <c r="K545" s="81">
        <v>0.11374830211942524</v>
      </c>
      <c r="L545" s="81">
        <v>0.76510886457899019</v>
      </c>
      <c r="M545" s="81">
        <v>1.440330587186833</v>
      </c>
      <c r="N545" s="81">
        <v>1.5720362769384104</v>
      </c>
      <c r="O545" s="81">
        <v>1.8451352171147475</v>
      </c>
      <c r="P545" s="81">
        <v>3.5500745301284704</v>
      </c>
      <c r="Q545" s="81">
        <v>0.10440528351605849</v>
      </c>
      <c r="R545" s="81">
        <v>0</v>
      </c>
      <c r="S545" s="81">
        <v>2.7453401475563983E-2</v>
      </c>
      <c r="T545" s="82"/>
      <c r="U545" s="81">
        <v>3932</v>
      </c>
      <c r="V545" s="81">
        <v>63</v>
      </c>
      <c r="W545" s="81">
        <v>11</v>
      </c>
      <c r="X545" s="81">
        <v>353</v>
      </c>
      <c r="Y545" s="81">
        <v>579</v>
      </c>
      <c r="Z545" s="81">
        <v>945</v>
      </c>
      <c r="AA545" s="81">
        <v>696</v>
      </c>
      <c r="AB545" s="81">
        <v>1706</v>
      </c>
      <c r="AC545" s="81">
        <v>0</v>
      </c>
      <c r="AD545" s="81">
        <v>2.7453401475563983E-2</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2389</v>
      </c>
      <c r="B546" s="80">
        <v>482</v>
      </c>
      <c r="C546" s="80">
        <v>6</v>
      </c>
      <c r="D546" s="80">
        <v>29</v>
      </c>
      <c r="E546" s="80">
        <v>2009</v>
      </c>
      <c r="F546" s="80" t="s">
        <v>85</v>
      </c>
      <c r="G546" s="80" t="s">
        <v>2383</v>
      </c>
      <c r="H546" s="80" t="s">
        <v>2384</v>
      </c>
      <c r="I546" s="177"/>
      <c r="J546" s="81">
        <v>0</v>
      </c>
      <c r="K546" s="81">
        <v>0.10418815823655006</v>
      </c>
      <c r="L546" s="81">
        <v>1.8381195558731116</v>
      </c>
      <c r="M546" s="81">
        <v>1.6291920111140183</v>
      </c>
      <c r="N546" s="81">
        <v>1.5474352137660683</v>
      </c>
      <c r="O546" s="81">
        <v>1.8792366001188128</v>
      </c>
      <c r="P546" s="81">
        <v>3.458045987351765</v>
      </c>
      <c r="Q546" s="81">
        <v>9.7941005665010461E-2</v>
      </c>
      <c r="R546" s="81">
        <v>0</v>
      </c>
      <c r="S546" s="81">
        <v>0</v>
      </c>
      <c r="T546" s="82"/>
      <c r="U546" s="81">
        <v>0</v>
      </c>
      <c r="V546" s="81">
        <v>55</v>
      </c>
      <c r="W546" s="81">
        <v>38</v>
      </c>
      <c r="X546" s="81">
        <v>426</v>
      </c>
      <c r="Y546" s="81">
        <v>592</v>
      </c>
      <c r="Z546" s="81">
        <v>950</v>
      </c>
      <c r="AA546" s="81">
        <v>696</v>
      </c>
      <c r="AB546" s="81">
        <v>1680</v>
      </c>
      <c r="AC546" s="81">
        <v>0</v>
      </c>
      <c r="AD546" s="81">
        <v>0</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0</v>
      </c>
      <c r="BJ546" s="81">
        <v>0</v>
      </c>
      <c r="BK546" s="81">
        <v>0</v>
      </c>
      <c r="BL546" s="81">
        <v>0</v>
      </c>
      <c r="BM546" s="82"/>
      <c r="BN546" s="81">
        <v>0</v>
      </c>
      <c r="BO546" s="81">
        <v>0</v>
      </c>
      <c r="BP546" s="81">
        <v>0</v>
      </c>
      <c r="BQ546" s="81">
        <v>0</v>
      </c>
      <c r="BR546" s="81">
        <v>0</v>
      </c>
      <c r="BS546" s="81">
        <v>0</v>
      </c>
      <c r="BT546"/>
      <c r="BU546" s="80"/>
      <c r="BV546" s="80"/>
      <c r="BW546" s="80"/>
      <c r="BX546" s="80"/>
      <c r="BY546" s="80"/>
      <c r="BZ546" s="80"/>
      <c r="CA546" s="80"/>
      <c r="CB546" s="80"/>
      <c r="CC546" s="80"/>
    </row>
    <row r="547" spans="1:81">
      <c r="A547" s="80" t="s">
        <v>2390</v>
      </c>
      <c r="B547" s="80">
        <v>483</v>
      </c>
      <c r="C547" s="80">
        <v>7</v>
      </c>
      <c r="D547" s="80">
        <v>29</v>
      </c>
      <c r="E547" s="80">
        <v>2010</v>
      </c>
      <c r="F547" s="80" t="s">
        <v>86</v>
      </c>
      <c r="G547" s="80" t="s">
        <v>2383</v>
      </c>
      <c r="H547" s="80" t="s">
        <v>2384</v>
      </c>
      <c r="I547" s="177"/>
      <c r="J547" s="81">
        <v>0</v>
      </c>
      <c r="K547" s="81">
        <v>0.11225271123074855</v>
      </c>
      <c r="L547" s="81">
        <v>1.7700472793893645</v>
      </c>
      <c r="M547" s="81">
        <v>1.7209681103923415</v>
      </c>
      <c r="N547" s="81">
        <v>1.8576610618584548</v>
      </c>
      <c r="O547" s="81">
        <v>1.9040174571115491</v>
      </c>
      <c r="P547" s="81">
        <v>3.5007566859567878</v>
      </c>
      <c r="Q547" s="81">
        <v>0.10075314904931293</v>
      </c>
      <c r="R547" s="81">
        <v>0</v>
      </c>
      <c r="S547" s="81">
        <v>0</v>
      </c>
      <c r="T547" s="82"/>
      <c r="U547" s="81">
        <v>0</v>
      </c>
      <c r="V547" s="81">
        <v>55</v>
      </c>
      <c r="W547" s="81">
        <v>38</v>
      </c>
      <c r="X547" s="81">
        <v>426</v>
      </c>
      <c r="Y547" s="81">
        <v>587</v>
      </c>
      <c r="Z547" s="81">
        <v>967</v>
      </c>
      <c r="AA547" s="81">
        <v>687</v>
      </c>
      <c r="AB547" s="81">
        <v>1656</v>
      </c>
      <c r="AC547" s="81">
        <v>0</v>
      </c>
      <c r="AD547" s="81">
        <v>0</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0</v>
      </c>
      <c r="BJ547" s="81">
        <v>0</v>
      </c>
      <c r="BK547" s="81">
        <v>0</v>
      </c>
      <c r="BL547" s="81">
        <v>0</v>
      </c>
      <c r="BM547" s="82"/>
      <c r="BN547" s="81">
        <v>0</v>
      </c>
      <c r="BO547" s="81">
        <v>0</v>
      </c>
      <c r="BP547" s="81">
        <v>0</v>
      </c>
      <c r="BQ547" s="81">
        <v>0</v>
      </c>
      <c r="BR547" s="81">
        <v>0</v>
      </c>
      <c r="BS547" s="81">
        <v>0</v>
      </c>
      <c r="BT547"/>
      <c r="BU547" s="80">
        <v>0</v>
      </c>
      <c r="BV547" s="80">
        <v>0</v>
      </c>
      <c r="BW547" s="80">
        <v>0</v>
      </c>
      <c r="BX547" s="80">
        <v>0</v>
      </c>
      <c r="BY547" s="80">
        <v>0</v>
      </c>
      <c r="BZ547" s="80">
        <v>0</v>
      </c>
      <c r="CA547" s="80">
        <v>0</v>
      </c>
      <c r="CB547" s="80">
        <v>0</v>
      </c>
      <c r="CC547" s="80">
        <v>0</v>
      </c>
    </row>
    <row r="548" spans="1:81">
      <c r="A548" s="80" t="s">
        <v>2391</v>
      </c>
      <c r="B548" s="80">
        <v>484</v>
      </c>
      <c r="C548" s="80">
        <v>8</v>
      </c>
      <c r="D548" s="80">
        <v>29</v>
      </c>
      <c r="E548" s="80">
        <v>2011</v>
      </c>
      <c r="F548" s="80" t="s">
        <v>87</v>
      </c>
      <c r="G548" s="80" t="s">
        <v>2383</v>
      </c>
      <c r="H548" s="80" t="s">
        <v>2384</v>
      </c>
      <c r="I548" s="177"/>
      <c r="J548" s="81">
        <v>0</v>
      </c>
      <c r="K548" s="81">
        <v>0.14830826730034996</v>
      </c>
      <c r="L548" s="81">
        <v>1.567631708547889</v>
      </c>
      <c r="M548" s="81">
        <v>1.9763555194129132</v>
      </c>
      <c r="N548" s="81">
        <v>2.3337401418076134</v>
      </c>
      <c r="O548" s="81">
        <v>1.8712407222944112</v>
      </c>
      <c r="P548" s="81">
        <v>3.2560850241278469</v>
      </c>
      <c r="Q548" s="81">
        <v>0.1171977873377253</v>
      </c>
      <c r="R548" s="81">
        <v>0</v>
      </c>
      <c r="S548" s="81">
        <v>0</v>
      </c>
      <c r="T548" s="82"/>
      <c r="U548" s="81">
        <v>0</v>
      </c>
      <c r="V548" s="81">
        <v>55</v>
      </c>
      <c r="W548" s="81">
        <v>38</v>
      </c>
      <c r="X548" s="81">
        <v>426</v>
      </c>
      <c r="Y548" s="81">
        <v>600</v>
      </c>
      <c r="Z548" s="81">
        <v>971</v>
      </c>
      <c r="AA548" s="81">
        <v>658</v>
      </c>
      <c r="AB548" s="81">
        <v>1670</v>
      </c>
      <c r="AC548" s="81">
        <v>0</v>
      </c>
      <c r="AD548" s="81">
        <v>0</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0</v>
      </c>
      <c r="BJ548" s="81">
        <v>0</v>
      </c>
      <c r="BK548" s="81">
        <v>0</v>
      </c>
      <c r="BL548" s="81">
        <v>0</v>
      </c>
      <c r="BM548" s="82"/>
      <c r="BN548" s="81">
        <v>0</v>
      </c>
      <c r="BO548" s="81">
        <v>0</v>
      </c>
      <c r="BP548" s="81">
        <v>0</v>
      </c>
      <c r="BQ548" s="81">
        <v>0</v>
      </c>
      <c r="BR548" s="81">
        <v>0</v>
      </c>
      <c r="BS548" s="81">
        <v>0</v>
      </c>
      <c r="BT548"/>
      <c r="BU548" s="80">
        <v>0</v>
      </c>
      <c r="BV548" s="80">
        <v>0</v>
      </c>
      <c r="BW548" s="80">
        <v>0</v>
      </c>
      <c r="BX548" s="80">
        <v>0</v>
      </c>
      <c r="BY548" s="80">
        <v>0</v>
      </c>
      <c r="BZ548" s="80">
        <v>0</v>
      </c>
      <c r="CA548" s="80">
        <v>0</v>
      </c>
      <c r="CB548" s="80">
        <v>0</v>
      </c>
      <c r="CC548" s="80">
        <v>0</v>
      </c>
    </row>
    <row r="549" spans="1:81">
      <c r="A549" s="80" t="s">
        <v>2392</v>
      </c>
      <c r="B549" s="80">
        <v>485</v>
      </c>
      <c r="C549" s="80">
        <v>9</v>
      </c>
      <c r="D549" s="80">
        <v>29</v>
      </c>
      <c r="E549" s="80">
        <v>2012</v>
      </c>
      <c r="F549" s="80" t="s">
        <v>88</v>
      </c>
      <c r="G549" s="80" t="s">
        <v>2383</v>
      </c>
      <c r="H549" s="80" t="s">
        <v>2384</v>
      </c>
      <c r="I549" s="177"/>
      <c r="J549" s="81">
        <v>0</v>
      </c>
      <c r="K549" s="81">
        <v>0.14338534804304473</v>
      </c>
      <c r="L549" s="81">
        <v>1.5523155892368676</v>
      </c>
      <c r="M549" s="81">
        <v>2.2280879710641912</v>
      </c>
      <c r="N549" s="81">
        <v>2.5313514935388999</v>
      </c>
      <c r="O549" s="81">
        <v>1.8240122073623251</v>
      </c>
      <c r="P549" s="81">
        <v>3.2845641510587207</v>
      </c>
      <c r="Q549" s="81">
        <v>0.12718010056694898</v>
      </c>
      <c r="R549" s="81">
        <v>0</v>
      </c>
      <c r="S549" s="81">
        <v>0</v>
      </c>
      <c r="T549" s="82"/>
      <c r="U549" s="81">
        <v>0</v>
      </c>
      <c r="V549" s="81">
        <v>55</v>
      </c>
      <c r="W549" s="81">
        <v>38</v>
      </c>
      <c r="X549" s="81">
        <v>426</v>
      </c>
      <c r="Y549" s="81">
        <v>608</v>
      </c>
      <c r="Z549" s="81">
        <v>954</v>
      </c>
      <c r="AA549" s="81">
        <v>660</v>
      </c>
      <c r="AB549" s="81">
        <v>1668</v>
      </c>
      <c r="AC549" s="81">
        <v>0</v>
      </c>
      <c r="AD549" s="81">
        <v>0</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0</v>
      </c>
      <c r="BJ549" s="81">
        <v>0</v>
      </c>
      <c r="BK549" s="81">
        <v>0</v>
      </c>
      <c r="BL549" s="81">
        <v>0</v>
      </c>
      <c r="BM549" s="82"/>
      <c r="BN549" s="81">
        <v>0</v>
      </c>
      <c r="BO549" s="81">
        <v>0</v>
      </c>
      <c r="BP549" s="81">
        <v>0</v>
      </c>
      <c r="BQ549" s="81">
        <v>0</v>
      </c>
      <c r="BR549" s="81">
        <v>0</v>
      </c>
      <c r="BS549" s="81">
        <v>0</v>
      </c>
      <c r="BT549"/>
      <c r="BU549" s="80">
        <v>0</v>
      </c>
      <c r="BV549" s="80">
        <v>0</v>
      </c>
      <c r="BW549" s="80">
        <v>0</v>
      </c>
      <c r="BX549" s="80">
        <v>0</v>
      </c>
      <c r="BY549" s="80">
        <v>0</v>
      </c>
      <c r="BZ549" s="80">
        <v>0</v>
      </c>
      <c r="CA549" s="80">
        <v>0</v>
      </c>
      <c r="CB549" s="80">
        <v>0</v>
      </c>
      <c r="CC549" s="80">
        <v>0</v>
      </c>
    </row>
    <row r="550" spans="1:81">
      <c r="A550" s="80" t="s">
        <v>2393</v>
      </c>
      <c r="B550" s="80">
        <v>486</v>
      </c>
      <c r="C550" s="80">
        <v>10</v>
      </c>
      <c r="D550" s="80">
        <v>29</v>
      </c>
      <c r="E550" s="80">
        <v>2013</v>
      </c>
      <c r="F550" s="80" t="s">
        <v>89</v>
      </c>
      <c r="G550" s="80" t="s">
        <v>2383</v>
      </c>
      <c r="H550" s="80" t="s">
        <v>2384</v>
      </c>
      <c r="I550" s="177"/>
      <c r="J550" s="81">
        <v>0</v>
      </c>
      <c r="K550" s="81">
        <v>0.12365936916852321</v>
      </c>
      <c r="L550" s="81">
        <v>1.4615578238779967</v>
      </c>
      <c r="M550" s="81">
        <v>2.1854946890266636</v>
      </c>
      <c r="N550" s="81">
        <v>2.7914965313842957</v>
      </c>
      <c r="O550" s="81">
        <v>1.7460541027960037</v>
      </c>
      <c r="P550" s="81">
        <v>3.2919446718105596</v>
      </c>
      <c r="Q550" s="81">
        <v>0.12670948120330305</v>
      </c>
      <c r="R550" s="81">
        <v>0</v>
      </c>
      <c r="S550" s="81">
        <v>0</v>
      </c>
      <c r="T550" s="82"/>
      <c r="U550" s="81">
        <v>0</v>
      </c>
      <c r="V550" s="81">
        <v>55</v>
      </c>
      <c r="W550" s="81">
        <v>38</v>
      </c>
      <c r="X550" s="81">
        <v>426</v>
      </c>
      <c r="Y550" s="81">
        <v>612</v>
      </c>
      <c r="Z550" s="81">
        <v>954</v>
      </c>
      <c r="AA550" s="81">
        <v>659</v>
      </c>
      <c r="AB550" s="81">
        <v>1638</v>
      </c>
      <c r="AC550" s="81">
        <v>0</v>
      </c>
      <c r="AD550" s="81">
        <v>0</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0</v>
      </c>
      <c r="BJ550" s="81">
        <v>0</v>
      </c>
      <c r="BK550" s="81">
        <v>0</v>
      </c>
      <c r="BL550" s="81">
        <v>0</v>
      </c>
      <c r="BM550" s="82"/>
      <c r="BN550" s="81">
        <v>0</v>
      </c>
      <c r="BO550" s="81">
        <v>0</v>
      </c>
      <c r="BP550" s="81">
        <v>0</v>
      </c>
      <c r="BQ550" s="81">
        <v>0</v>
      </c>
      <c r="BR550" s="81">
        <v>0</v>
      </c>
      <c r="BS550" s="81">
        <v>0</v>
      </c>
      <c r="BT550"/>
      <c r="BU550" s="80">
        <v>0</v>
      </c>
      <c r="BV550" s="80">
        <v>0</v>
      </c>
      <c r="BW550" s="80">
        <v>0</v>
      </c>
      <c r="BX550" s="80">
        <v>0</v>
      </c>
      <c r="BY550" s="80">
        <v>0</v>
      </c>
      <c r="BZ550" s="80">
        <v>0</v>
      </c>
      <c r="CA550" s="80">
        <v>0</v>
      </c>
      <c r="CB550" s="80">
        <v>0</v>
      </c>
      <c r="CC550" s="80">
        <v>0</v>
      </c>
    </row>
    <row r="551" spans="1:81">
      <c r="A551" s="80" t="s">
        <v>2394</v>
      </c>
      <c r="B551" s="80">
        <v>487</v>
      </c>
      <c r="C551" s="80">
        <v>11</v>
      </c>
      <c r="D551" s="80">
        <v>29</v>
      </c>
      <c r="E551" s="80">
        <v>2014</v>
      </c>
      <c r="F551" s="80" t="s">
        <v>90</v>
      </c>
      <c r="G551" s="80" t="s">
        <v>2383</v>
      </c>
      <c r="H551" s="80" t="s">
        <v>2384</v>
      </c>
      <c r="I551" s="177"/>
      <c r="J551" s="81">
        <v>0</v>
      </c>
      <c r="K551" s="81">
        <v>0.17443656723472764</v>
      </c>
      <c r="L551" s="81">
        <v>1.3152373806345095</v>
      </c>
      <c r="M551" s="81">
        <v>1.7347416652661976</v>
      </c>
      <c r="N551" s="81">
        <v>2.1971203390625362</v>
      </c>
      <c r="O551" s="81">
        <v>1.6404607305260952</v>
      </c>
      <c r="P551" s="81">
        <v>3.354258460438226</v>
      </c>
      <c r="Q551" s="81">
        <v>0.11986497024690239</v>
      </c>
      <c r="R551" s="81">
        <v>0</v>
      </c>
      <c r="S551" s="81">
        <v>0</v>
      </c>
      <c r="T551" s="82"/>
      <c r="U551" s="81">
        <v>0</v>
      </c>
      <c r="V551" s="81">
        <v>70</v>
      </c>
      <c r="W551" s="81">
        <v>30</v>
      </c>
      <c r="X551" s="81">
        <v>336</v>
      </c>
      <c r="Y551" s="81">
        <v>612</v>
      </c>
      <c r="Z551" s="81">
        <v>944</v>
      </c>
      <c r="AA551" s="81">
        <v>668</v>
      </c>
      <c r="AB551" s="81">
        <v>1615</v>
      </c>
      <c r="AC551" s="81">
        <v>0</v>
      </c>
      <c r="AD551" s="81">
        <v>0</v>
      </c>
      <c r="AE551" s="82"/>
      <c r="AF551" s="81">
        <v>0</v>
      </c>
      <c r="AG551" s="81">
        <v>135077.43359443665</v>
      </c>
      <c r="AH551" s="81">
        <v>333740.57960857457</v>
      </c>
      <c r="AI551" s="81">
        <v>2147705.2018305217</v>
      </c>
      <c r="AJ551" s="81">
        <v>3060949.6209913087</v>
      </c>
      <c r="AK551" s="81">
        <v>0</v>
      </c>
      <c r="AL551" s="81">
        <v>0</v>
      </c>
      <c r="AM551" s="81">
        <v>221715.36670782743</v>
      </c>
      <c r="AN551" s="81">
        <v>0</v>
      </c>
      <c r="AO551" s="81">
        <v>0</v>
      </c>
      <c r="AP551" s="82"/>
      <c r="AQ551" s="81">
        <v>30</v>
      </c>
      <c r="AR551" s="81">
        <v>11</v>
      </c>
      <c r="AS551" s="81">
        <v>1</v>
      </c>
      <c r="AT551" s="81">
        <v>0</v>
      </c>
      <c r="AU551" s="81">
        <v>0</v>
      </c>
      <c r="AV551" s="81">
        <v>0</v>
      </c>
      <c r="AW551" s="81" t="s">
        <v>564</v>
      </c>
      <c r="AX551" s="82"/>
      <c r="AY551" s="81">
        <v>136.66</v>
      </c>
      <c r="AZ551" s="81">
        <v>1461.3</v>
      </c>
      <c r="BA551" s="81">
        <v>600</v>
      </c>
      <c r="BB551" s="81">
        <v>0</v>
      </c>
      <c r="BC551" s="81">
        <v>0</v>
      </c>
      <c r="BD551" s="81">
        <v>0</v>
      </c>
      <c r="BE551" s="81" t="s">
        <v>564</v>
      </c>
      <c r="BF551" s="82"/>
      <c r="BG551" s="81">
        <v>0</v>
      </c>
      <c r="BH551" s="81">
        <v>0</v>
      </c>
      <c r="BI551" s="81">
        <v>0</v>
      </c>
      <c r="BJ551" s="81">
        <v>0</v>
      </c>
      <c r="BK551" s="81">
        <v>0</v>
      </c>
      <c r="BL551" s="81">
        <v>0</v>
      </c>
      <c r="BM551" s="82"/>
      <c r="BN551" s="81">
        <v>0</v>
      </c>
      <c r="BO551" s="81">
        <v>0</v>
      </c>
      <c r="BP551" s="81">
        <v>0</v>
      </c>
      <c r="BQ551" s="81">
        <v>0</v>
      </c>
      <c r="BR551" s="81">
        <v>0</v>
      </c>
      <c r="BS551" s="81">
        <v>0</v>
      </c>
      <c r="BT551"/>
      <c r="BU551" s="80">
        <v>0</v>
      </c>
      <c r="BV551" s="80">
        <v>0</v>
      </c>
      <c r="BW551" s="80">
        <v>0</v>
      </c>
      <c r="BX551" s="80">
        <v>0</v>
      </c>
      <c r="BY551" s="80">
        <v>0</v>
      </c>
      <c r="BZ551" s="80">
        <v>0</v>
      </c>
      <c r="CA551" s="80">
        <v>0</v>
      </c>
      <c r="CB551" s="80">
        <v>0</v>
      </c>
      <c r="CC551" s="80">
        <v>0</v>
      </c>
    </row>
    <row r="552" spans="1:81">
      <c r="A552" s="80" t="s">
        <v>2395</v>
      </c>
      <c r="B552" s="80">
        <v>488</v>
      </c>
      <c r="C552" s="80">
        <v>12</v>
      </c>
      <c r="D552" s="80">
        <v>29</v>
      </c>
      <c r="E552" s="80">
        <v>2015</v>
      </c>
      <c r="F552" s="80" t="s">
        <v>91</v>
      </c>
      <c r="G552" s="80" t="s">
        <v>2383</v>
      </c>
      <c r="H552" s="80" t="s">
        <v>2384</v>
      </c>
      <c r="I552" s="177"/>
      <c r="J552" s="81">
        <v>0</v>
      </c>
      <c r="K552" s="81">
        <v>0.16441791252878785</v>
      </c>
      <c r="L552" s="81">
        <v>1.2979873869437391</v>
      </c>
      <c r="M552" s="81">
        <v>1.5503926358680462</v>
      </c>
      <c r="N552" s="81">
        <v>2.0199177284534766</v>
      </c>
      <c r="O552" s="81">
        <v>1.6678359353053331</v>
      </c>
      <c r="P552" s="81">
        <v>3.3418217596482922</v>
      </c>
      <c r="Q552" s="81">
        <v>0.11610667793556971</v>
      </c>
      <c r="R552" s="81">
        <v>0</v>
      </c>
      <c r="S552" s="81">
        <v>0</v>
      </c>
      <c r="T552" s="82"/>
      <c r="U552" s="81">
        <v>0</v>
      </c>
      <c r="V552" s="81">
        <v>70</v>
      </c>
      <c r="W552" s="81">
        <v>30</v>
      </c>
      <c r="X552" s="81">
        <v>336</v>
      </c>
      <c r="Y552" s="81">
        <v>625</v>
      </c>
      <c r="Z552" s="81">
        <v>969</v>
      </c>
      <c r="AA552" s="81">
        <v>665</v>
      </c>
      <c r="AB552" s="81">
        <v>1598</v>
      </c>
      <c r="AC552" s="81">
        <v>0</v>
      </c>
      <c r="AD552" s="81">
        <v>0</v>
      </c>
      <c r="AE552" s="82"/>
      <c r="AF552" s="81">
        <v>0</v>
      </c>
      <c r="AG552" s="81">
        <v>124273.7537478748</v>
      </c>
      <c r="AH552" s="81">
        <v>270321.86312334961</v>
      </c>
      <c r="AI552" s="81">
        <v>2058626.5008513369</v>
      </c>
      <c r="AJ552" s="81">
        <v>3085885.1144554825</v>
      </c>
      <c r="AK552" s="81">
        <v>0</v>
      </c>
      <c r="AL552" s="81">
        <v>0</v>
      </c>
      <c r="AM552" s="81">
        <v>218999.19664211813</v>
      </c>
      <c r="AN552" s="81">
        <v>0</v>
      </c>
      <c r="AO552" s="81">
        <v>0</v>
      </c>
      <c r="AP552" s="82"/>
      <c r="AQ552" s="81">
        <v>32</v>
      </c>
      <c r="AR552" s="81">
        <v>13</v>
      </c>
      <c r="AS552" s="81">
        <v>1</v>
      </c>
      <c r="AT552" s="81">
        <v>0</v>
      </c>
      <c r="AU552" s="81">
        <v>0</v>
      </c>
      <c r="AV552" s="81">
        <v>0</v>
      </c>
      <c r="AW552" s="81" t="s">
        <v>564</v>
      </c>
      <c r="AX552" s="82"/>
      <c r="AY552" s="81">
        <v>144.06</v>
      </c>
      <c r="AZ552" s="81">
        <v>3000.8</v>
      </c>
      <c r="BA552" s="81">
        <v>600</v>
      </c>
      <c r="BB552" s="81">
        <v>0</v>
      </c>
      <c r="BC552" s="81">
        <v>0</v>
      </c>
      <c r="BD552" s="81">
        <v>0</v>
      </c>
      <c r="BE552" s="81" t="s">
        <v>564</v>
      </c>
      <c r="BF552" s="82"/>
      <c r="BG552" s="81">
        <v>0</v>
      </c>
      <c r="BH552" s="81">
        <v>0</v>
      </c>
      <c r="BI552" s="81">
        <v>0</v>
      </c>
      <c r="BJ552" s="81">
        <v>0</v>
      </c>
      <c r="BK552" s="81">
        <v>0</v>
      </c>
      <c r="BL552" s="81">
        <v>0</v>
      </c>
      <c r="BM552" s="82"/>
      <c r="BN552" s="81">
        <v>0</v>
      </c>
      <c r="BO552" s="81">
        <v>0</v>
      </c>
      <c r="BP552" s="81">
        <v>0</v>
      </c>
      <c r="BQ552" s="81">
        <v>0</v>
      </c>
      <c r="BR552" s="81">
        <v>0</v>
      </c>
      <c r="BS552" s="81">
        <v>0</v>
      </c>
      <c r="BT552"/>
      <c r="BU552" s="80">
        <v>0</v>
      </c>
      <c r="BV552" s="80">
        <v>0</v>
      </c>
      <c r="BW552" s="80">
        <v>0</v>
      </c>
      <c r="BX552" s="80">
        <v>0</v>
      </c>
      <c r="BY552" s="80">
        <v>0</v>
      </c>
      <c r="BZ552" s="80">
        <v>0</v>
      </c>
      <c r="CA552" s="80">
        <v>0</v>
      </c>
      <c r="CB552" s="80">
        <v>0</v>
      </c>
      <c r="CC552" s="80">
        <v>0</v>
      </c>
    </row>
    <row r="553" spans="1:81">
      <c r="A553" s="80" t="s">
        <v>2396</v>
      </c>
      <c r="B553" s="80">
        <v>489</v>
      </c>
      <c r="C553" s="80">
        <v>13</v>
      </c>
      <c r="D553" s="80">
        <v>29</v>
      </c>
      <c r="E553" s="80">
        <v>2016</v>
      </c>
      <c r="F553" s="80" t="s">
        <v>92</v>
      </c>
      <c r="G553" s="80" t="s">
        <v>2383</v>
      </c>
      <c r="H553" s="80" t="s">
        <v>2384</v>
      </c>
      <c r="I553" s="177"/>
      <c r="J553" s="81">
        <v>0</v>
      </c>
      <c r="K553" s="81">
        <v>0.1579828721196064</v>
      </c>
      <c r="L553" s="81">
        <v>1.2680953635786349</v>
      </c>
      <c r="M553" s="81">
        <v>1.2432687219569238</v>
      </c>
      <c r="N553" s="81">
        <v>1.9674147946340879</v>
      </c>
      <c r="O553" s="81">
        <v>1.6186776994644188</v>
      </c>
      <c r="P553" s="81">
        <v>3.2504849738866208</v>
      </c>
      <c r="Q553" s="81">
        <v>0.1094090111416731</v>
      </c>
      <c r="R553" s="81">
        <v>0</v>
      </c>
      <c r="S553" s="81">
        <v>0</v>
      </c>
      <c r="T553" s="82"/>
      <c r="U553" s="81">
        <v>0</v>
      </c>
      <c r="V553" s="81">
        <v>70</v>
      </c>
      <c r="W553" s="81">
        <v>30</v>
      </c>
      <c r="X553" s="81">
        <v>336</v>
      </c>
      <c r="Y553" s="81">
        <v>617</v>
      </c>
      <c r="Z553" s="81">
        <v>952</v>
      </c>
      <c r="AA553" s="81">
        <v>669</v>
      </c>
      <c r="AB553" s="81">
        <v>1549</v>
      </c>
      <c r="AC553" s="81">
        <v>0</v>
      </c>
      <c r="AD553" s="81">
        <v>0</v>
      </c>
      <c r="AE553" s="82"/>
      <c r="AF553" s="81">
        <v>0</v>
      </c>
      <c r="AG553" s="81">
        <v>118054.9821686301</v>
      </c>
      <c r="AH553" s="81">
        <v>225715.72821952961</v>
      </c>
      <c r="AI553" s="81">
        <v>1960166.682213139</v>
      </c>
      <c r="AJ553" s="81">
        <v>3307820.078480707</v>
      </c>
      <c r="AK553" s="81">
        <v>0</v>
      </c>
      <c r="AL553" s="81">
        <v>0</v>
      </c>
      <c r="AM553" s="81">
        <v>212448.87599112379</v>
      </c>
      <c r="AN553" s="81">
        <v>0</v>
      </c>
      <c r="AO553" s="81">
        <v>0</v>
      </c>
      <c r="AP553" s="82"/>
      <c r="AQ553" s="81">
        <v>33</v>
      </c>
      <c r="AR553" s="81">
        <v>14</v>
      </c>
      <c r="AS553" s="81">
        <v>1</v>
      </c>
      <c r="AT553" s="81">
        <v>0</v>
      </c>
      <c r="AU553" s="81">
        <v>0</v>
      </c>
      <c r="AV553" s="81">
        <v>0</v>
      </c>
      <c r="AW553" s="81" t="s">
        <v>564</v>
      </c>
      <c r="AX553" s="82"/>
      <c r="AY553" s="81">
        <v>148.96</v>
      </c>
      <c r="AZ553" s="81">
        <v>3050.3</v>
      </c>
      <c r="BA553" s="81">
        <v>600</v>
      </c>
      <c r="BB553" s="81">
        <v>0</v>
      </c>
      <c r="BC553" s="81">
        <v>0</v>
      </c>
      <c r="BD553" s="81">
        <v>0</v>
      </c>
      <c r="BE553" s="81" t="s">
        <v>564</v>
      </c>
      <c r="BF553" s="82"/>
      <c r="BG553" s="81">
        <v>0</v>
      </c>
      <c r="BH553" s="81">
        <v>0</v>
      </c>
      <c r="BI553" s="81">
        <v>0</v>
      </c>
      <c r="BJ553" s="81">
        <v>0</v>
      </c>
      <c r="BK553" s="81">
        <v>0</v>
      </c>
      <c r="BL553" s="81">
        <v>0</v>
      </c>
      <c r="BM553" s="82"/>
      <c r="BN553" s="81">
        <v>0</v>
      </c>
      <c r="BO553" s="81">
        <v>0</v>
      </c>
      <c r="BP553" s="81">
        <v>0</v>
      </c>
      <c r="BQ553" s="81">
        <v>0</v>
      </c>
      <c r="BR553" s="81">
        <v>0</v>
      </c>
      <c r="BS553" s="81">
        <v>0</v>
      </c>
      <c r="BT553"/>
      <c r="BU553" s="80">
        <v>0</v>
      </c>
      <c r="BV553" s="80">
        <v>0</v>
      </c>
      <c r="BW553" s="80">
        <v>0</v>
      </c>
      <c r="BX553" s="80">
        <v>0</v>
      </c>
      <c r="BY553" s="80">
        <v>0</v>
      </c>
      <c r="BZ553" s="80">
        <v>0</v>
      </c>
      <c r="CA553" s="80">
        <v>0</v>
      </c>
      <c r="CB553" s="80">
        <v>0</v>
      </c>
      <c r="CC553" s="80">
        <v>0</v>
      </c>
    </row>
    <row r="554" spans="1:81">
      <c r="A554" s="80" t="s">
        <v>2397</v>
      </c>
      <c r="B554" s="80">
        <v>490</v>
      </c>
      <c r="C554" s="80">
        <v>14</v>
      </c>
      <c r="D554" s="80">
        <v>29</v>
      </c>
      <c r="E554" s="80">
        <v>2017</v>
      </c>
      <c r="F554" s="80" t="s">
        <v>71</v>
      </c>
      <c r="G554" s="80" t="s">
        <v>2383</v>
      </c>
      <c r="H554" s="80" t="s">
        <v>2384</v>
      </c>
      <c r="I554" s="177"/>
      <c r="J554" s="81">
        <v>0</v>
      </c>
      <c r="K554" s="81">
        <v>0.15206873391503725</v>
      </c>
      <c r="L554" s="81">
        <v>1.1708757851432838</v>
      </c>
      <c r="M554" s="81">
        <v>1.1314718005706814</v>
      </c>
      <c r="N554" s="81">
        <v>1.8711493423732011</v>
      </c>
      <c r="O554" s="81">
        <v>1.592264736303449</v>
      </c>
      <c r="P554" s="81">
        <v>3.2105825376209056</v>
      </c>
      <c r="Q554" s="81">
        <v>0.10402190345207989</v>
      </c>
      <c r="R554" s="81">
        <v>0</v>
      </c>
      <c r="S554" s="81">
        <v>0</v>
      </c>
      <c r="T554" s="82"/>
      <c r="U554" s="81">
        <v>0</v>
      </c>
      <c r="V554" s="81">
        <v>70</v>
      </c>
      <c r="W554" s="81">
        <v>30</v>
      </c>
      <c r="X554" s="81">
        <v>336</v>
      </c>
      <c r="Y554" s="81">
        <v>623</v>
      </c>
      <c r="Z554" s="81">
        <v>952</v>
      </c>
      <c r="AA554" s="81">
        <v>665</v>
      </c>
      <c r="AB554" s="81">
        <v>1523</v>
      </c>
      <c r="AC554" s="81">
        <v>0</v>
      </c>
      <c r="AD554" s="81">
        <v>0</v>
      </c>
      <c r="AE554" s="82"/>
      <c r="AF554" s="81">
        <v>0</v>
      </c>
      <c r="AG554" s="81">
        <v>115943.0119379557</v>
      </c>
      <c r="AH554" s="81">
        <v>272581.05178956973</v>
      </c>
      <c r="AI554" s="81">
        <v>1888364.9008122529</v>
      </c>
      <c r="AJ554" s="81">
        <v>3360121.8931077719</v>
      </c>
      <c r="AK554" s="81">
        <v>0</v>
      </c>
      <c r="AL554" s="81">
        <v>0</v>
      </c>
      <c r="AM554" s="81">
        <v>209209.76155317851</v>
      </c>
      <c r="AN554" s="81">
        <v>0</v>
      </c>
      <c r="AO554" s="81">
        <v>0</v>
      </c>
      <c r="AP554" s="82"/>
      <c r="AQ554" s="81">
        <v>36</v>
      </c>
      <c r="AR554" s="81">
        <v>16</v>
      </c>
      <c r="AS554" s="81">
        <v>1</v>
      </c>
      <c r="AT554" s="81">
        <v>0</v>
      </c>
      <c r="AU554" s="81">
        <v>0</v>
      </c>
      <c r="AV554" s="81">
        <v>0</v>
      </c>
      <c r="AW554" s="81" t="s">
        <v>564</v>
      </c>
      <c r="AX554" s="82"/>
      <c r="AY554" s="81">
        <v>162.96</v>
      </c>
      <c r="AZ554" s="81">
        <v>3149.3</v>
      </c>
      <c r="BA554" s="81">
        <v>600</v>
      </c>
      <c r="BB554" s="81">
        <v>0</v>
      </c>
      <c r="BC554" s="81">
        <v>0</v>
      </c>
      <c r="BD554" s="81">
        <v>0</v>
      </c>
      <c r="BE554" s="81" t="s">
        <v>564</v>
      </c>
      <c r="BF554" s="82"/>
      <c r="BG554" s="81">
        <v>0</v>
      </c>
      <c r="BH554" s="81">
        <v>0</v>
      </c>
      <c r="BI554" s="81">
        <v>0</v>
      </c>
      <c r="BJ554" s="81">
        <v>0</v>
      </c>
      <c r="BK554" s="81">
        <v>0</v>
      </c>
      <c r="BL554" s="81">
        <v>0</v>
      </c>
      <c r="BM554" s="82"/>
      <c r="BN554" s="81">
        <v>0</v>
      </c>
      <c r="BO554" s="81">
        <v>0</v>
      </c>
      <c r="BP554" s="81">
        <v>0</v>
      </c>
      <c r="BQ554" s="81">
        <v>0</v>
      </c>
      <c r="BR554" s="81">
        <v>0</v>
      </c>
      <c r="BS554" s="81">
        <v>0</v>
      </c>
      <c r="BT554"/>
      <c r="BU554" s="80">
        <v>0</v>
      </c>
      <c r="BV554" s="80">
        <v>0</v>
      </c>
      <c r="BW554" s="80">
        <v>0</v>
      </c>
      <c r="BX554" s="80">
        <v>0</v>
      </c>
      <c r="BY554" s="80">
        <v>0</v>
      </c>
      <c r="BZ554" s="80">
        <v>0</v>
      </c>
      <c r="CA554" s="80">
        <v>0</v>
      </c>
      <c r="CB554" s="80">
        <v>0</v>
      </c>
      <c r="CC554" s="80">
        <v>0</v>
      </c>
    </row>
    <row r="555" spans="1:81">
      <c r="A555" s="80" t="s">
        <v>2398</v>
      </c>
      <c r="B555" s="80">
        <v>491</v>
      </c>
      <c r="C555" s="80">
        <v>15</v>
      </c>
      <c r="D555" s="80">
        <v>29</v>
      </c>
      <c r="E555" s="80">
        <v>2018</v>
      </c>
      <c r="F555" s="80" t="s">
        <v>93</v>
      </c>
      <c r="G555" s="80" t="s">
        <v>2383</v>
      </c>
      <c r="H555" s="80" t="s">
        <v>2384</v>
      </c>
      <c r="I555" s="177"/>
      <c r="J555" s="81">
        <v>0</v>
      </c>
      <c r="K555" s="81">
        <v>0.13316427768379541</v>
      </c>
      <c r="L555" s="81">
        <v>1.0264810739688743</v>
      </c>
      <c r="M555" s="81">
        <v>1.0257932910300105</v>
      </c>
      <c r="N555" s="81">
        <v>1.4153341007164695</v>
      </c>
      <c r="O555" s="81">
        <v>1.5804019152620177</v>
      </c>
      <c r="P555" s="81">
        <v>3.102145474293081</v>
      </c>
      <c r="Q555" s="81">
        <v>9.6146799459118984E-2</v>
      </c>
      <c r="R555" s="81">
        <v>0</v>
      </c>
      <c r="S555" s="81">
        <v>0</v>
      </c>
      <c r="T555" s="82"/>
      <c r="U555" s="81">
        <v>0</v>
      </c>
      <c r="V555" s="81">
        <v>70</v>
      </c>
      <c r="W555" s="81">
        <v>30</v>
      </c>
      <c r="X555" s="81">
        <v>336</v>
      </c>
      <c r="Y555" s="81">
        <v>628</v>
      </c>
      <c r="Z555" s="81">
        <v>963</v>
      </c>
      <c r="AA555" s="81">
        <v>649</v>
      </c>
      <c r="AB555" s="81">
        <v>1517</v>
      </c>
      <c r="AC555" s="81">
        <v>0</v>
      </c>
      <c r="AD555" s="81">
        <v>0</v>
      </c>
      <c r="AE555" s="82"/>
      <c r="AF555" s="81">
        <v>0</v>
      </c>
      <c r="AG555" s="81">
        <v>103247.237497646</v>
      </c>
      <c r="AH555" s="81">
        <v>248033.3540790384</v>
      </c>
      <c r="AI555" s="81">
        <v>1854134.6802248349</v>
      </c>
      <c r="AJ555" s="81">
        <v>3038639.2992511019</v>
      </c>
      <c r="AK555" s="81">
        <v>0</v>
      </c>
      <c r="AL555" s="81">
        <v>0</v>
      </c>
      <c r="AM555" s="81">
        <v>208816.73494957131</v>
      </c>
      <c r="AN555" s="81">
        <v>0</v>
      </c>
      <c r="AO555" s="81">
        <v>0</v>
      </c>
      <c r="AP555" s="82"/>
      <c r="AQ555" s="81">
        <v>38</v>
      </c>
      <c r="AR555" s="81">
        <v>18</v>
      </c>
      <c r="AS555" s="81">
        <v>1</v>
      </c>
      <c r="AT555" s="81">
        <v>0</v>
      </c>
      <c r="AU555" s="81">
        <v>0</v>
      </c>
      <c r="AV555" s="81">
        <v>0</v>
      </c>
      <c r="AW555" s="81" t="s">
        <v>564</v>
      </c>
      <c r="AX555" s="82"/>
      <c r="AY555" s="81">
        <v>171.71</v>
      </c>
      <c r="AZ555" s="81">
        <v>3248</v>
      </c>
      <c r="BA555" s="81">
        <v>600</v>
      </c>
      <c r="BB555" s="81">
        <v>0</v>
      </c>
      <c r="BC555" s="81">
        <v>0</v>
      </c>
      <c r="BD555" s="81">
        <v>0</v>
      </c>
      <c r="BE555" s="81" t="s">
        <v>564</v>
      </c>
      <c r="BF555" s="82"/>
      <c r="BG555" s="81">
        <v>0</v>
      </c>
      <c r="BH555" s="81">
        <v>0</v>
      </c>
      <c r="BI555" s="81">
        <v>0</v>
      </c>
      <c r="BJ555" s="81">
        <v>0</v>
      </c>
      <c r="BK555" s="81">
        <v>0</v>
      </c>
      <c r="BL555" s="81">
        <v>0</v>
      </c>
      <c r="BM555" s="82"/>
      <c r="BN555" s="81">
        <v>0</v>
      </c>
      <c r="BO555" s="81">
        <v>0</v>
      </c>
      <c r="BP555" s="81">
        <v>0</v>
      </c>
      <c r="BQ555" s="81">
        <v>0</v>
      </c>
      <c r="BR555" s="81">
        <v>0</v>
      </c>
      <c r="BS555" s="81">
        <v>0</v>
      </c>
      <c r="BT555"/>
      <c r="BU555" s="80">
        <v>0</v>
      </c>
      <c r="BV555" s="80">
        <v>0</v>
      </c>
      <c r="BW555" s="80">
        <v>0</v>
      </c>
      <c r="BX555" s="80">
        <v>0</v>
      </c>
      <c r="BY555" s="80">
        <v>0</v>
      </c>
      <c r="BZ555" s="80">
        <v>0</v>
      </c>
      <c r="CA555" s="80">
        <v>0</v>
      </c>
      <c r="CB555" s="80">
        <v>0</v>
      </c>
      <c r="CC555" s="80">
        <v>0</v>
      </c>
    </row>
    <row r="556" spans="1:81">
      <c r="A556" s="80" t="s">
        <v>2399</v>
      </c>
      <c r="B556" s="80">
        <v>492</v>
      </c>
      <c r="C556" s="80">
        <v>16</v>
      </c>
      <c r="D556" s="80">
        <v>29</v>
      </c>
      <c r="E556" s="80">
        <v>2019</v>
      </c>
      <c r="F556" s="80" t="s">
        <v>73</v>
      </c>
      <c r="G556" s="80" t="s">
        <v>2383</v>
      </c>
      <c r="H556" s="80" t="s">
        <v>2384</v>
      </c>
      <c r="I556" s="177"/>
      <c r="J556" s="81">
        <v>0</v>
      </c>
      <c r="K556" s="81">
        <v>0.12524655251322372</v>
      </c>
      <c r="L556" s="81">
        <v>1.0462052880309356</v>
      </c>
      <c r="M556" s="81">
        <v>1.1462221416571221</v>
      </c>
      <c r="N556" s="81">
        <v>1.3898966465582647</v>
      </c>
      <c r="O556" s="81">
        <v>1.5221975969825616</v>
      </c>
      <c r="P556" s="81">
        <v>3.1399861944205312</v>
      </c>
      <c r="Q556" s="81">
        <v>9.3303690360236974E-2</v>
      </c>
      <c r="R556" s="81">
        <v>0</v>
      </c>
      <c r="S556" s="81">
        <v>0</v>
      </c>
      <c r="T556" s="82"/>
      <c r="U556" s="81">
        <v>0</v>
      </c>
      <c r="V556" s="81">
        <v>70</v>
      </c>
      <c r="W556" s="81">
        <v>30</v>
      </c>
      <c r="X556" s="81">
        <v>336</v>
      </c>
      <c r="Y556" s="81">
        <v>650</v>
      </c>
      <c r="Z556" s="81">
        <v>953</v>
      </c>
      <c r="AA556" s="81">
        <v>652</v>
      </c>
      <c r="AB556" s="81">
        <v>1512</v>
      </c>
      <c r="AC556" s="81">
        <v>0</v>
      </c>
      <c r="AD556" s="81">
        <v>0</v>
      </c>
      <c r="AE556" s="82"/>
      <c r="AF556" s="81">
        <v>0</v>
      </c>
      <c r="AG556" s="81">
        <v>100041.4212068421</v>
      </c>
      <c r="AH556" s="81">
        <v>275779.35440982517</v>
      </c>
      <c r="AI556" s="81">
        <v>1868952.2866913939</v>
      </c>
      <c r="AJ556" s="81">
        <v>2843988.2947236462</v>
      </c>
      <c r="AK556" s="81">
        <v>0</v>
      </c>
      <c r="AL556" s="81">
        <v>0</v>
      </c>
      <c r="AM556" s="81">
        <v>205923.01767009404</v>
      </c>
      <c r="AN556" s="81">
        <v>0</v>
      </c>
      <c r="AO556" s="81">
        <v>0</v>
      </c>
      <c r="AP556" s="82"/>
      <c r="AQ556" s="81">
        <v>39</v>
      </c>
      <c r="AR556" s="81">
        <v>18</v>
      </c>
      <c r="AS556" s="81">
        <v>1</v>
      </c>
      <c r="AT556" s="81">
        <v>0</v>
      </c>
      <c r="AU556" s="81">
        <v>0</v>
      </c>
      <c r="AV556" s="81">
        <v>0</v>
      </c>
      <c r="AW556" s="81" t="s">
        <v>564</v>
      </c>
      <c r="AX556" s="82"/>
      <c r="AY556" s="81">
        <v>180.65</v>
      </c>
      <c r="AZ556" s="81">
        <v>3248.3</v>
      </c>
      <c r="BA556" s="81">
        <v>600</v>
      </c>
      <c r="BB556" s="81">
        <v>0</v>
      </c>
      <c r="BC556" s="81">
        <v>0</v>
      </c>
      <c r="BD556" s="81">
        <v>0</v>
      </c>
      <c r="BE556" s="81" t="s">
        <v>564</v>
      </c>
      <c r="BF556" s="82"/>
      <c r="BG556" s="81">
        <v>0</v>
      </c>
      <c r="BH556" s="81">
        <v>0</v>
      </c>
      <c r="BI556" s="81">
        <v>0</v>
      </c>
      <c r="BJ556" s="81">
        <v>0</v>
      </c>
      <c r="BK556" s="81">
        <v>0</v>
      </c>
      <c r="BL556" s="81">
        <v>0</v>
      </c>
      <c r="BM556" s="82"/>
      <c r="BN556" s="81">
        <v>0</v>
      </c>
      <c r="BO556" s="81">
        <v>0</v>
      </c>
      <c r="BP556" s="81">
        <v>0</v>
      </c>
      <c r="BQ556" s="81">
        <v>0</v>
      </c>
      <c r="BR556" s="81">
        <v>0</v>
      </c>
      <c r="BS556" s="81">
        <v>0</v>
      </c>
      <c r="BT556"/>
      <c r="BU556" s="80">
        <v>0</v>
      </c>
      <c r="BV556" s="80">
        <v>0</v>
      </c>
      <c r="BW556" s="80">
        <v>0</v>
      </c>
      <c r="BX556" s="80">
        <v>0</v>
      </c>
      <c r="BY556" s="80">
        <v>0</v>
      </c>
      <c r="BZ556" s="80">
        <v>0</v>
      </c>
      <c r="CA556" s="80">
        <v>0</v>
      </c>
      <c r="CB556" s="80">
        <v>0</v>
      </c>
      <c r="CC556" s="80">
        <v>0</v>
      </c>
    </row>
    <row r="557" spans="1:81">
      <c r="A557" s="80" t="s">
        <v>2400</v>
      </c>
      <c r="B557" s="80">
        <v>493</v>
      </c>
      <c r="C557" s="80">
        <v>17</v>
      </c>
      <c r="D557" s="80">
        <v>29</v>
      </c>
      <c r="E557" s="80">
        <v>2020</v>
      </c>
      <c r="F557" s="80" t="s">
        <v>218</v>
      </c>
      <c r="G557" s="80" t="s">
        <v>2383</v>
      </c>
      <c r="H557" s="80" t="s">
        <v>2384</v>
      </c>
      <c r="I557" s="177"/>
      <c r="J557" s="81">
        <v>0</v>
      </c>
      <c r="K557" s="81">
        <v>0.14039944208640878</v>
      </c>
      <c r="L557" s="81">
        <v>1.3345396315280966</v>
      </c>
      <c r="M557" s="81">
        <v>1.0296207589876563</v>
      </c>
      <c r="N557" s="81">
        <v>1.398991874139782</v>
      </c>
      <c r="O557" s="81">
        <v>1.3112695461333657</v>
      </c>
      <c r="P557" s="81">
        <v>2.8678831596356438</v>
      </c>
      <c r="Q557" s="81">
        <v>8.5024892657269577E-2</v>
      </c>
      <c r="R557" s="81">
        <v>0</v>
      </c>
      <c r="S557" s="81">
        <v>0</v>
      </c>
      <c r="T557" s="82"/>
      <c r="U557" s="81">
        <v>0</v>
      </c>
      <c r="V557" s="81">
        <v>72</v>
      </c>
      <c r="W557" s="81">
        <v>43</v>
      </c>
      <c r="X557" s="81">
        <v>319</v>
      </c>
      <c r="Y557" s="81">
        <v>623</v>
      </c>
      <c r="Z557" s="81">
        <v>937</v>
      </c>
      <c r="AA557" s="81">
        <v>647</v>
      </c>
      <c r="AB557" s="81">
        <v>1442</v>
      </c>
      <c r="AC557" s="81">
        <v>0</v>
      </c>
      <c r="AD557" s="81">
        <v>0</v>
      </c>
      <c r="AE557" s="82"/>
      <c r="AF557" s="81"/>
      <c r="AG557" s="81">
        <v>103246.81601548339</v>
      </c>
      <c r="AH557" s="81">
        <v>409310.69918414461</v>
      </c>
      <c r="AI557" s="81">
        <v>1636502.9490847595</v>
      </c>
      <c r="AJ557" s="81">
        <v>2895826.855893509</v>
      </c>
      <c r="AK557" s="81"/>
      <c r="AL557" s="81"/>
      <c r="AM557" s="81">
        <v>188197.02095414978</v>
      </c>
      <c r="AN557" s="81"/>
      <c r="AO557" s="81"/>
      <c r="AP557" s="82"/>
      <c r="AQ557" s="81">
        <v>40</v>
      </c>
      <c r="AR557" s="81">
        <v>19</v>
      </c>
      <c r="AS557" s="81">
        <v>1</v>
      </c>
      <c r="AT557" s="81">
        <v>0</v>
      </c>
      <c r="AU557" s="81">
        <v>0</v>
      </c>
      <c r="AV557" s="81">
        <v>0</v>
      </c>
      <c r="AW557" s="81">
        <v>1</v>
      </c>
      <c r="AX557" s="82"/>
      <c r="AY557" s="81">
        <v>186.55</v>
      </c>
      <c r="AZ557" s="81">
        <v>5030.2999999999993</v>
      </c>
      <c r="BA557" s="81">
        <v>600</v>
      </c>
      <c r="BB557" s="81">
        <v>0</v>
      </c>
      <c r="BC557" s="81">
        <v>0</v>
      </c>
      <c r="BD557" s="81">
        <v>0</v>
      </c>
      <c r="BE557" s="81">
        <v>600</v>
      </c>
      <c r="BF557" s="82"/>
      <c r="BG557" s="81">
        <v>0</v>
      </c>
      <c r="BH557" s="81">
        <v>0</v>
      </c>
      <c r="BI557" s="81">
        <v>0</v>
      </c>
      <c r="BJ557" s="81">
        <v>0</v>
      </c>
      <c r="BK557" s="81">
        <v>0</v>
      </c>
      <c r="BL557" s="81">
        <v>0</v>
      </c>
      <c r="BM557" s="82"/>
      <c r="BN557" s="81">
        <v>0</v>
      </c>
      <c r="BO557" s="81">
        <v>0</v>
      </c>
      <c r="BP557" s="81">
        <v>0</v>
      </c>
      <c r="BQ557" s="81">
        <v>0</v>
      </c>
      <c r="BR557" s="81">
        <v>0</v>
      </c>
      <c r="BS557" s="81">
        <v>0</v>
      </c>
      <c r="BT557"/>
      <c r="BU557" s="80">
        <v>0</v>
      </c>
      <c r="BV557" s="80">
        <v>0</v>
      </c>
      <c r="BW557" s="80">
        <v>0</v>
      </c>
      <c r="BX557" s="80">
        <v>0</v>
      </c>
      <c r="BY557" s="80">
        <v>0</v>
      </c>
      <c r="BZ557" s="80">
        <v>0</v>
      </c>
      <c r="CA557" s="80">
        <v>0</v>
      </c>
      <c r="CB557" s="80">
        <v>0</v>
      </c>
      <c r="CC557" s="80">
        <v>0</v>
      </c>
    </row>
    <row r="558" spans="1:81">
      <c r="A558" s="80" t="s">
        <v>2401</v>
      </c>
      <c r="B558" s="80">
        <v>493</v>
      </c>
      <c r="C558" s="80">
        <v>18</v>
      </c>
      <c r="D558" s="80">
        <v>29</v>
      </c>
      <c r="E558" s="80">
        <v>2021</v>
      </c>
      <c r="F558" s="80" t="s">
        <v>75</v>
      </c>
      <c r="G558" s="174" t="s">
        <v>2383</v>
      </c>
      <c r="H558" s="80" t="s">
        <v>2384</v>
      </c>
      <c r="I558" s="177"/>
      <c r="J558" s="81">
        <v>0</v>
      </c>
      <c r="K558" s="81">
        <v>0.14372971631138282</v>
      </c>
      <c r="L558" s="81">
        <v>1.1923047968295646</v>
      </c>
      <c r="M558" s="81">
        <v>0.94484085988176769</v>
      </c>
      <c r="N558" s="81">
        <v>1.0507234976081483</v>
      </c>
      <c r="O558" s="81">
        <v>1.2571572531153585</v>
      </c>
      <c r="P558" s="81">
        <v>2.9726209103045225</v>
      </c>
      <c r="Q558" s="81">
        <v>8.4493820115782325E-2</v>
      </c>
      <c r="R558" s="81">
        <v>0</v>
      </c>
      <c r="S558" s="81">
        <v>0</v>
      </c>
      <c r="T558" s="82"/>
      <c r="U558" s="81"/>
      <c r="V558" s="81">
        <v>72</v>
      </c>
      <c r="W558" s="81">
        <v>43</v>
      </c>
      <c r="X558" s="81">
        <v>319</v>
      </c>
      <c r="Y558" s="81">
        <v>620</v>
      </c>
      <c r="Z558" s="81">
        <v>925</v>
      </c>
      <c r="AA558" s="81">
        <v>654</v>
      </c>
      <c r="AB558" s="81">
        <v>1416</v>
      </c>
      <c r="AC558" s="81">
        <v>0</v>
      </c>
      <c r="AD558" s="81">
        <v>0</v>
      </c>
      <c r="AE558" s="82"/>
      <c r="AF558" s="81">
        <v>0</v>
      </c>
      <c r="AG558" s="81">
        <v>110518.12421029144</v>
      </c>
      <c r="AH558" s="81">
        <v>378678.10005502333</v>
      </c>
      <c r="AI558" s="81">
        <v>1799119.5386313333</v>
      </c>
      <c r="AJ558" s="81">
        <v>2590009.875761759</v>
      </c>
      <c r="AK558" s="81">
        <v>0</v>
      </c>
      <c r="AL558" s="81">
        <v>0</v>
      </c>
      <c r="AM558" s="81">
        <v>185869.66513584895</v>
      </c>
      <c r="AN558" s="81">
        <v>0</v>
      </c>
      <c r="AO558" s="81">
        <v>0</v>
      </c>
      <c r="AP558" s="82"/>
      <c r="AQ558" s="81">
        <v>42</v>
      </c>
      <c r="AR558" s="81">
        <v>20</v>
      </c>
      <c r="AS558" s="81">
        <v>1</v>
      </c>
      <c r="AT558" s="81">
        <v>0</v>
      </c>
      <c r="AU558" s="81">
        <v>0</v>
      </c>
      <c r="AV558" s="81">
        <v>0</v>
      </c>
      <c r="AW558" s="81"/>
      <c r="AX558" s="82"/>
      <c r="AY558" s="81">
        <v>199.05</v>
      </c>
      <c r="AZ558" s="81">
        <v>5041.2999999999993</v>
      </c>
      <c r="BA558" s="81">
        <v>600</v>
      </c>
      <c r="BB558" s="81">
        <v>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2402</v>
      </c>
      <c r="B559" s="80">
        <v>493</v>
      </c>
      <c r="C559" s="80">
        <v>19</v>
      </c>
      <c r="D559" s="80">
        <v>29</v>
      </c>
      <c r="E559" s="80">
        <v>2022</v>
      </c>
      <c r="F559" s="80" t="s">
        <v>568</v>
      </c>
      <c r="G559" s="174" t="s">
        <v>2383</v>
      </c>
      <c r="H559" s="80" t="s">
        <v>2384</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45</v>
      </c>
      <c r="AR559" s="81">
        <v>24</v>
      </c>
      <c r="AS559" s="81">
        <v>1</v>
      </c>
      <c r="AT559" s="81">
        <v>0</v>
      </c>
      <c r="AU559" s="81">
        <v>0</v>
      </c>
      <c r="AV559" s="81">
        <v>0</v>
      </c>
      <c r="AW559" s="81"/>
      <c r="AX559" s="82"/>
      <c r="AY559" s="81">
        <v>224.35000000000002</v>
      </c>
      <c r="AZ559" s="81">
        <v>5239.2999999999993</v>
      </c>
      <c r="BA559" s="81">
        <v>600</v>
      </c>
      <c r="BB559" s="81">
        <v>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2507</v>
      </c>
      <c r="B560" s="80">
        <v>511</v>
      </c>
      <c r="C560" s="80">
        <v>1</v>
      </c>
      <c r="D560" s="80">
        <v>31</v>
      </c>
      <c r="E560" s="80">
        <v>1990</v>
      </c>
      <c r="F560" s="80" t="s">
        <v>562</v>
      </c>
      <c r="G560" s="80" t="s">
        <v>2508</v>
      </c>
      <c r="H560" s="80" t="s">
        <v>2509</v>
      </c>
      <c r="I560" s="177"/>
      <c r="J560" s="81">
        <v>9158.8022422398553</v>
      </c>
      <c r="K560" s="81">
        <v>1590.5681412319</v>
      </c>
      <c r="L560" s="81">
        <v>499.30454293430893</v>
      </c>
      <c r="M560" s="81">
        <v>15851.78449748912</v>
      </c>
      <c r="N560" s="81">
        <v>10931.560191455492</v>
      </c>
      <c r="O560" s="81">
        <v>7147.4870389767639</v>
      </c>
      <c r="P560" s="81">
        <v>5378.774015741832</v>
      </c>
      <c r="Q560" s="81">
        <v>730.17507753692041</v>
      </c>
      <c r="R560" s="81">
        <v>338.92195713267267</v>
      </c>
      <c r="S560" s="81">
        <v>918.23032999999987</v>
      </c>
      <c r="T560" s="82"/>
      <c r="U560" s="81">
        <v>2284623174</v>
      </c>
      <c r="V560" s="81">
        <v>610703</v>
      </c>
      <c r="W560" s="81">
        <v>4561</v>
      </c>
      <c r="X560" s="81">
        <v>6612067</v>
      </c>
      <c r="Y560" s="81">
        <v>4785406</v>
      </c>
      <c r="Z560" s="81">
        <v>2939845</v>
      </c>
      <c r="AA560" s="81">
        <v>1306026</v>
      </c>
      <c r="AB560" s="81">
        <v>11855563</v>
      </c>
      <c r="AC560" s="81">
        <v>58701893</v>
      </c>
      <c r="AD560" s="81">
        <v>918.23032999999964</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2510</v>
      </c>
      <c r="B561" s="80">
        <v>512</v>
      </c>
      <c r="C561" s="80">
        <v>2</v>
      </c>
      <c r="D561" s="80">
        <v>31</v>
      </c>
      <c r="E561" s="80">
        <v>2005</v>
      </c>
      <c r="F561" s="80" t="s">
        <v>565</v>
      </c>
      <c r="G561" s="80" t="s">
        <v>2508</v>
      </c>
      <c r="H561" s="80" t="s">
        <v>2509</v>
      </c>
      <c r="I561" s="177"/>
      <c r="J561" s="81">
        <v>8504.8199400816502</v>
      </c>
      <c r="K561" s="81">
        <v>997.74040090461438</v>
      </c>
      <c r="L561" s="81">
        <v>259.24820095916374</v>
      </c>
      <c r="M561" s="81">
        <v>26813.748665044881</v>
      </c>
      <c r="N561" s="81">
        <v>15788.746502520857</v>
      </c>
      <c r="O561" s="81">
        <v>7166.7736962315266</v>
      </c>
      <c r="P561" s="81">
        <v>4394.9865333963044</v>
      </c>
      <c r="Q561" s="81">
        <v>723.08352787861725</v>
      </c>
      <c r="R561" s="81">
        <v>326.15235099369715</v>
      </c>
      <c r="S561" s="81">
        <v>922.08000805919994</v>
      </c>
      <c r="T561" s="82"/>
      <c r="U561" s="81">
        <v>1080762752</v>
      </c>
      <c r="V561" s="81">
        <v>467575</v>
      </c>
      <c r="W561" s="81">
        <v>3114</v>
      </c>
      <c r="X561" s="81">
        <v>6385683</v>
      </c>
      <c r="Y561" s="81">
        <v>5965301</v>
      </c>
      <c r="Z561" s="81">
        <v>3411141</v>
      </c>
      <c r="AA561" s="81">
        <v>873987</v>
      </c>
      <c r="AB561" s="81">
        <v>12273376</v>
      </c>
      <c r="AC561" s="81">
        <v>57673290</v>
      </c>
      <c r="AD561" s="81">
        <v>922.08000805920005</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2511</v>
      </c>
      <c r="B562" s="80">
        <v>513</v>
      </c>
      <c r="C562" s="80">
        <v>3</v>
      </c>
      <c r="D562" s="80">
        <v>31</v>
      </c>
      <c r="E562" s="80">
        <v>2006</v>
      </c>
      <c r="F562" s="80" t="s">
        <v>566</v>
      </c>
      <c r="G562" s="80" t="s">
        <v>2508</v>
      </c>
      <c r="H562" s="80" t="s">
        <v>2509</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2512</v>
      </c>
      <c r="B563" s="80">
        <v>514</v>
      </c>
      <c r="C563" s="80">
        <v>4</v>
      </c>
      <c r="D563" s="80">
        <v>31</v>
      </c>
      <c r="E563" s="80">
        <v>2007</v>
      </c>
      <c r="F563" s="80" t="s">
        <v>567</v>
      </c>
      <c r="G563" s="80" t="s">
        <v>2508</v>
      </c>
      <c r="H563" s="80" t="s">
        <v>2509</v>
      </c>
      <c r="I563" s="177"/>
      <c r="J563" s="81">
        <v>9671.8294353084111</v>
      </c>
      <c r="K563" s="81">
        <v>1067.6759856652975</v>
      </c>
      <c r="L563" s="81">
        <v>403.50210306840006</v>
      </c>
      <c r="M563" s="81">
        <v>28772.849123795102</v>
      </c>
      <c r="N563" s="81">
        <v>17113.902213552217</v>
      </c>
      <c r="O563" s="81">
        <v>6848.78076371727</v>
      </c>
      <c r="P563" s="81">
        <v>4307.6250102424892</v>
      </c>
      <c r="Q563" s="81">
        <v>775.20475393340575</v>
      </c>
      <c r="R563" s="81">
        <v>313.0482004662399</v>
      </c>
      <c r="S563" s="81">
        <v>946.74628887426172</v>
      </c>
      <c r="T563" s="82"/>
      <c r="U563" s="81">
        <v>1063786294</v>
      </c>
      <c r="V563" s="81">
        <v>450463</v>
      </c>
      <c r="W563" s="81">
        <v>3615</v>
      </c>
      <c r="X563" s="81">
        <v>7339726</v>
      </c>
      <c r="Y563" s="81">
        <v>6160440</v>
      </c>
      <c r="Z563" s="81">
        <v>3388717</v>
      </c>
      <c r="AA563" s="81">
        <v>843557</v>
      </c>
      <c r="AB563" s="81">
        <v>12462196</v>
      </c>
      <c r="AC563" s="81">
        <v>56944401</v>
      </c>
      <c r="AD563" s="81">
        <v>946.7462888742615</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2513</v>
      </c>
      <c r="B564" s="80">
        <v>515</v>
      </c>
      <c r="C564" s="80">
        <v>5</v>
      </c>
      <c r="D564" s="80">
        <v>31</v>
      </c>
      <c r="E564" s="80">
        <v>2008</v>
      </c>
      <c r="F564" s="80" t="s">
        <v>84</v>
      </c>
      <c r="G564" s="80" t="s">
        <v>2508</v>
      </c>
      <c r="H564" s="80" t="s">
        <v>2509</v>
      </c>
      <c r="I564" s="177"/>
      <c r="J564" s="81">
        <v>7274.5491708834415</v>
      </c>
      <c r="K564" s="81">
        <v>846.94511446611159</v>
      </c>
      <c r="L564" s="81">
        <v>361.08342622134893</v>
      </c>
      <c r="M564" s="81">
        <v>28712.347673611461</v>
      </c>
      <c r="N564" s="81">
        <v>17047.799758542435</v>
      </c>
      <c r="O564" s="81">
        <v>6536.5818777228224</v>
      </c>
      <c r="P564" s="81">
        <v>4164.6250756572026</v>
      </c>
      <c r="Q564" s="81">
        <v>767.93929315512855</v>
      </c>
      <c r="R564" s="81">
        <v>292.24150326725976</v>
      </c>
      <c r="S564" s="81">
        <v>1049.5919637175502</v>
      </c>
      <c r="T564" s="82"/>
      <c r="U564" s="81">
        <v>1020356405</v>
      </c>
      <c r="V564" s="81">
        <v>450463</v>
      </c>
      <c r="W564" s="81">
        <v>3615</v>
      </c>
      <c r="X564" s="81">
        <v>7339726</v>
      </c>
      <c r="Y564" s="81">
        <v>6241989</v>
      </c>
      <c r="Z564" s="81">
        <v>3347760</v>
      </c>
      <c r="AA564" s="81">
        <v>816484</v>
      </c>
      <c r="AB564" s="81">
        <v>12548258</v>
      </c>
      <c r="AC564" s="81">
        <v>55200399</v>
      </c>
      <c r="AD564" s="81">
        <v>1049.5919637175502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2514</v>
      </c>
      <c r="B565" s="80">
        <v>516</v>
      </c>
      <c r="C565" s="80">
        <v>6</v>
      </c>
      <c r="D565" s="80">
        <v>31</v>
      </c>
      <c r="E565" s="80">
        <v>2009</v>
      </c>
      <c r="F565" s="80" t="s">
        <v>85</v>
      </c>
      <c r="G565" s="80" t="s">
        <v>2508</v>
      </c>
      <c r="H565" s="80" t="s">
        <v>2509</v>
      </c>
      <c r="I565" s="177"/>
      <c r="J565" s="81">
        <v>6495.0374286147735</v>
      </c>
      <c r="K565" s="81">
        <v>820.20083941835821</v>
      </c>
      <c r="L565" s="81">
        <v>415.04036888614127</v>
      </c>
      <c r="M565" s="81">
        <v>27635.450379246417</v>
      </c>
      <c r="N565" s="81">
        <v>15692.62414116734</v>
      </c>
      <c r="O565" s="81">
        <v>6579.1578834212214</v>
      </c>
      <c r="P565" s="81">
        <v>3960.3867884971501</v>
      </c>
      <c r="Q565" s="81">
        <v>735.13539442100205</v>
      </c>
      <c r="R565" s="81">
        <v>288.64370866416112</v>
      </c>
      <c r="S565" s="81">
        <v>1112.7275915574342</v>
      </c>
      <c r="T565" s="82"/>
      <c r="U565" s="81">
        <v>802354393</v>
      </c>
      <c r="V565" s="81">
        <v>502955</v>
      </c>
      <c r="W565" s="81">
        <v>4003</v>
      </c>
      <c r="X565" s="81">
        <v>8072200</v>
      </c>
      <c r="Y565" s="81">
        <v>6296239</v>
      </c>
      <c r="Z565" s="81">
        <v>3325925</v>
      </c>
      <c r="AA565" s="81">
        <v>797106</v>
      </c>
      <c r="AB565" s="81">
        <v>12609912</v>
      </c>
      <c r="AC565" s="81">
        <v>53189435</v>
      </c>
      <c r="AD565" s="81">
        <v>1112.7275915574346</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40.556999999999995</v>
      </c>
      <c r="BI565" s="81">
        <v>2315.9570000000008</v>
      </c>
      <c r="BJ565" s="81">
        <v>282.81199999999995</v>
      </c>
      <c r="BK565" s="81">
        <v>10008.197009999996</v>
      </c>
      <c r="BL565" s="81">
        <v>14.8</v>
      </c>
      <c r="BM565" s="82"/>
      <c r="BN565" s="81">
        <v>0</v>
      </c>
      <c r="BO565" s="81">
        <v>9</v>
      </c>
      <c r="BP565" s="81">
        <v>171</v>
      </c>
      <c r="BQ565" s="81">
        <v>70</v>
      </c>
      <c r="BR565" s="81">
        <v>1039</v>
      </c>
      <c r="BS565" s="81">
        <v>4</v>
      </c>
      <c r="BT565"/>
      <c r="BU565" s="80"/>
      <c r="BV565" s="80"/>
      <c r="BW565" s="80"/>
      <c r="BX565" s="80"/>
      <c r="BY565" s="80"/>
      <c r="BZ565" s="80"/>
      <c r="CA565" s="80"/>
      <c r="CB565" s="80"/>
      <c r="CC565" s="80"/>
    </row>
    <row r="566" spans="1:81">
      <c r="A566" s="80" t="s">
        <v>2515</v>
      </c>
      <c r="B566" s="80">
        <v>517</v>
      </c>
      <c r="C566" s="80">
        <v>7</v>
      </c>
      <c r="D566" s="80">
        <v>31</v>
      </c>
      <c r="E566" s="80">
        <v>2010</v>
      </c>
      <c r="F566" s="80" t="s">
        <v>86</v>
      </c>
      <c r="G566" s="80" t="s">
        <v>2508</v>
      </c>
      <c r="H566" s="80" t="s">
        <v>2509</v>
      </c>
      <c r="I566" s="177"/>
      <c r="J566" s="81">
        <v>6241.7359651332754</v>
      </c>
      <c r="K566" s="81">
        <v>735.27796036436621</v>
      </c>
      <c r="L566" s="81">
        <v>387.66962932216347</v>
      </c>
      <c r="M566" s="81">
        <v>27956.925890031718</v>
      </c>
      <c r="N566" s="81">
        <v>16030.92406322661</v>
      </c>
      <c r="O566" s="81">
        <v>6502.276716869711</v>
      </c>
      <c r="P566" s="81">
        <v>3996.5494407120309</v>
      </c>
      <c r="Q566" s="81">
        <v>770.40025390344954</v>
      </c>
      <c r="R566" s="81">
        <v>294.15149656371841</v>
      </c>
      <c r="S566" s="81">
        <v>1305.2902911443209</v>
      </c>
      <c r="T566" s="82"/>
      <c r="U566" s="81">
        <v>824197592</v>
      </c>
      <c r="V566" s="81">
        <v>502955</v>
      </c>
      <c r="W566" s="81">
        <v>4003</v>
      </c>
      <c r="X566" s="81">
        <v>8072200</v>
      </c>
      <c r="Y566" s="81">
        <v>6344540</v>
      </c>
      <c r="Z566" s="81">
        <v>3302334</v>
      </c>
      <c r="AA566" s="81">
        <v>784296</v>
      </c>
      <c r="AB566" s="81">
        <v>12662461</v>
      </c>
      <c r="AC566" s="81">
        <v>51367254</v>
      </c>
      <c r="AD566" s="81">
        <v>1305.2902911443202</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38.518000000000001</v>
      </c>
      <c r="BI566" s="81">
        <v>2273.2060000000001</v>
      </c>
      <c r="BJ566" s="81">
        <v>242.86799999999999</v>
      </c>
      <c r="BK566" s="81">
        <v>10218.874290000002</v>
      </c>
      <c r="BL566" s="81">
        <v>7.2169999999999996</v>
      </c>
      <c r="BM566" s="82"/>
      <c r="BN566" s="81">
        <v>0</v>
      </c>
      <c r="BO566" s="81">
        <v>9</v>
      </c>
      <c r="BP566" s="81">
        <v>179</v>
      </c>
      <c r="BQ566" s="81">
        <v>70</v>
      </c>
      <c r="BR566" s="81">
        <v>1131</v>
      </c>
      <c r="BS566" s="81">
        <v>2</v>
      </c>
      <c r="BT566"/>
      <c r="BU566" s="80">
        <v>10563.551289999999</v>
      </c>
      <c r="BV566" s="80">
        <v>1734.7860000000001</v>
      </c>
      <c r="BW566" s="80">
        <v>56.015000000000001</v>
      </c>
      <c r="BX566" s="80">
        <v>87.849000000000004</v>
      </c>
      <c r="BY566" s="80">
        <v>318.39800000000002</v>
      </c>
      <c r="BZ566" s="80">
        <v>0</v>
      </c>
      <c r="CA566" s="80">
        <v>12.445</v>
      </c>
      <c r="CB566" s="80">
        <v>7.6390000000000002</v>
      </c>
      <c r="CC566" s="80">
        <v>0</v>
      </c>
    </row>
    <row r="567" spans="1:81">
      <c r="A567" s="80" t="s">
        <v>2516</v>
      </c>
      <c r="B567" s="80">
        <v>518</v>
      </c>
      <c r="C567" s="80">
        <v>8</v>
      </c>
      <c r="D567" s="80">
        <v>31</v>
      </c>
      <c r="E567" s="80">
        <v>2011</v>
      </c>
      <c r="F567" s="80" t="s">
        <v>87</v>
      </c>
      <c r="G567" s="80" t="s">
        <v>2508</v>
      </c>
      <c r="H567" s="80" t="s">
        <v>2509</v>
      </c>
      <c r="I567" s="177"/>
      <c r="J567" s="81">
        <v>7011.6189704129292</v>
      </c>
      <c r="K567" s="81">
        <v>1110.0133265943698</v>
      </c>
      <c r="L567" s="81">
        <v>170.93457686348586</v>
      </c>
      <c r="M567" s="81">
        <v>35550.615268698391</v>
      </c>
      <c r="N567" s="81">
        <v>18649.957469277961</v>
      </c>
      <c r="O567" s="81">
        <v>6360.8848836281586</v>
      </c>
      <c r="P567" s="81">
        <v>3857.6887942240764</v>
      </c>
      <c r="Q567" s="81">
        <v>891.21345030068392</v>
      </c>
      <c r="R567" s="81">
        <v>309.10279154543463</v>
      </c>
      <c r="S567" s="81">
        <v>1293.5847353575184</v>
      </c>
      <c r="T567" s="82"/>
      <c r="U567" s="81">
        <v>869901792</v>
      </c>
      <c r="V567" s="81">
        <v>502955</v>
      </c>
      <c r="W567" s="81">
        <v>4003</v>
      </c>
      <c r="X567" s="81">
        <v>8072200</v>
      </c>
      <c r="Y567" s="81">
        <v>6390020</v>
      </c>
      <c r="Z567" s="81">
        <v>3300708</v>
      </c>
      <c r="AA567" s="81">
        <v>779574</v>
      </c>
      <c r="AB567" s="81">
        <v>12699271</v>
      </c>
      <c r="AC567" s="81">
        <v>53888904</v>
      </c>
      <c r="AD567" s="81">
        <v>1293.584735357518</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24.627000000000002</v>
      </c>
      <c r="BI567" s="81">
        <v>2030.703</v>
      </c>
      <c r="BJ567" s="81">
        <v>280.06900000000002</v>
      </c>
      <c r="BK567" s="81">
        <v>7666.5029999999988</v>
      </c>
      <c r="BL567" s="81">
        <v>5.9980000000000002</v>
      </c>
      <c r="BM567" s="82"/>
      <c r="BN567" s="81">
        <v>0</v>
      </c>
      <c r="BO567" s="81">
        <v>6</v>
      </c>
      <c r="BP567" s="81">
        <v>169</v>
      </c>
      <c r="BQ567" s="81">
        <v>72</v>
      </c>
      <c r="BR567" s="81">
        <v>1081</v>
      </c>
      <c r="BS567" s="81">
        <v>2</v>
      </c>
      <c r="BT567"/>
      <c r="BU567" s="80">
        <v>9078.9259999999995</v>
      </c>
      <c r="BV567" s="80">
        <v>699.14599999999996</v>
      </c>
      <c r="BW567" s="80">
        <v>79.075999999999993</v>
      </c>
      <c r="BX567" s="80">
        <v>119.803</v>
      </c>
      <c r="BY567" s="80">
        <v>19.699000000000002</v>
      </c>
      <c r="BZ567" s="80">
        <v>0</v>
      </c>
      <c r="CA567" s="80">
        <v>11.25</v>
      </c>
      <c r="CB567" s="80">
        <v>0</v>
      </c>
      <c r="CC567" s="80">
        <v>0</v>
      </c>
    </row>
    <row r="568" spans="1:81">
      <c r="A568" s="80" t="s">
        <v>2517</v>
      </c>
      <c r="B568" s="80">
        <v>519</v>
      </c>
      <c r="C568" s="80">
        <v>9</v>
      </c>
      <c r="D568" s="80">
        <v>31</v>
      </c>
      <c r="E568" s="80">
        <v>2012</v>
      </c>
      <c r="F568" s="80" t="s">
        <v>88</v>
      </c>
      <c r="G568" s="80" t="s">
        <v>2508</v>
      </c>
      <c r="H568" s="80" t="s">
        <v>2509</v>
      </c>
      <c r="I568" s="177"/>
      <c r="J568" s="81">
        <v>6127.9544093404384</v>
      </c>
      <c r="K568" s="81">
        <v>1094.9498259176974</v>
      </c>
      <c r="L568" s="81">
        <v>169.23422787021002</v>
      </c>
      <c r="M568" s="81">
        <v>37431.738495691745</v>
      </c>
      <c r="N568" s="81">
        <v>20501.715221434668</v>
      </c>
      <c r="O568" s="81">
        <v>6314.4549392910312</v>
      </c>
      <c r="P568" s="81">
        <v>3844.4678767301803</v>
      </c>
      <c r="Q568" s="81">
        <v>1002.0876959923301</v>
      </c>
      <c r="R568" s="81">
        <v>320.71533601796364</v>
      </c>
      <c r="S568" s="81">
        <v>1322.2141642321769</v>
      </c>
      <c r="T568" s="82"/>
      <c r="U568" s="81">
        <v>819804837</v>
      </c>
      <c r="V568" s="81">
        <v>502955</v>
      </c>
      <c r="W568" s="81">
        <v>4003</v>
      </c>
      <c r="X568" s="81">
        <v>8072200</v>
      </c>
      <c r="Y568" s="81">
        <v>6653367</v>
      </c>
      <c r="Z568" s="81">
        <v>3302604</v>
      </c>
      <c r="AA568" s="81">
        <v>772507</v>
      </c>
      <c r="AB568" s="81">
        <v>13142640</v>
      </c>
      <c r="AC568" s="81">
        <v>54465229</v>
      </c>
      <c r="AD568" s="81">
        <v>1322.214164232176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23.085999999999999</v>
      </c>
      <c r="BI568" s="81">
        <v>2218.5479999999998</v>
      </c>
      <c r="BJ568" s="81">
        <v>399.77600000000001</v>
      </c>
      <c r="BK568" s="81">
        <v>9008.0540000000019</v>
      </c>
      <c r="BL568" s="81">
        <v>7.2489999999999997</v>
      </c>
      <c r="BM568" s="82"/>
      <c r="BN568" s="81">
        <v>0</v>
      </c>
      <c r="BO568" s="81">
        <v>5</v>
      </c>
      <c r="BP568" s="81">
        <v>175</v>
      </c>
      <c r="BQ568" s="81">
        <v>73</v>
      </c>
      <c r="BR568" s="81">
        <v>1141</v>
      </c>
      <c r="BS568" s="81">
        <v>2</v>
      </c>
      <c r="BT568"/>
      <c r="BU568" s="80">
        <v>10863.965</v>
      </c>
      <c r="BV568" s="80">
        <v>327.78699999999998</v>
      </c>
      <c r="BW568" s="80">
        <v>71.049000000000007</v>
      </c>
      <c r="BX568" s="80">
        <v>120.605</v>
      </c>
      <c r="BY568" s="80">
        <v>260.315</v>
      </c>
      <c r="BZ568" s="80">
        <v>0</v>
      </c>
      <c r="CA568" s="80">
        <v>12.992000000000001</v>
      </c>
      <c r="CB568" s="80">
        <v>0</v>
      </c>
      <c r="CC568" s="80">
        <v>0</v>
      </c>
    </row>
    <row r="569" spans="1:81">
      <c r="A569" s="80" t="s">
        <v>2518</v>
      </c>
      <c r="B569" s="80">
        <v>520</v>
      </c>
      <c r="C569" s="80">
        <v>10</v>
      </c>
      <c r="D569" s="80">
        <v>31</v>
      </c>
      <c r="E569" s="80">
        <v>2013</v>
      </c>
      <c r="F569" s="80" t="s">
        <v>89</v>
      </c>
      <c r="G569" s="80" t="s">
        <v>2508</v>
      </c>
      <c r="H569" s="80" t="s">
        <v>2509</v>
      </c>
      <c r="I569" s="177"/>
      <c r="J569" s="81">
        <v>6065.4536108948232</v>
      </c>
      <c r="K569" s="81">
        <v>944.20619371324392</v>
      </c>
      <c r="L569" s="81">
        <v>155.10738353008253</v>
      </c>
      <c r="M569" s="81">
        <v>39828.095559838752</v>
      </c>
      <c r="N569" s="81">
        <v>19847.24091141321</v>
      </c>
      <c r="O569" s="81">
        <v>6070.3419431547754</v>
      </c>
      <c r="P569" s="81">
        <v>3840.5305168994273</v>
      </c>
      <c r="Q569" s="81">
        <v>1021.2596209382244</v>
      </c>
      <c r="R569" s="81">
        <v>344.31055614223806</v>
      </c>
      <c r="S569" s="81">
        <v>1413.0260314231782</v>
      </c>
      <c r="T569" s="82"/>
      <c r="U569" s="81">
        <v>785166980</v>
      </c>
      <c r="V569" s="81">
        <v>502955</v>
      </c>
      <c r="W569" s="81">
        <v>4003</v>
      </c>
      <c r="X569" s="81">
        <v>8072200</v>
      </c>
      <c r="Y569" s="81">
        <v>6699648</v>
      </c>
      <c r="Z569" s="81">
        <v>3316682</v>
      </c>
      <c r="AA569" s="81">
        <v>768819</v>
      </c>
      <c r="AB569" s="81">
        <v>13202037</v>
      </c>
      <c r="AC569" s="81">
        <v>57076984</v>
      </c>
      <c r="AD569" s="81">
        <v>1413.0260314231773</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34.387</v>
      </c>
      <c r="BI569" s="81">
        <v>2236.8409999999999</v>
      </c>
      <c r="BJ569" s="81">
        <v>370.73700000000002</v>
      </c>
      <c r="BK569" s="81">
        <v>11080.638000000003</v>
      </c>
      <c r="BL569" s="81">
        <v>8.2609999999999992</v>
      </c>
      <c r="BM569" s="82"/>
      <c r="BN569" s="81">
        <v>0</v>
      </c>
      <c r="BO569" s="81">
        <v>7</v>
      </c>
      <c r="BP569" s="81">
        <v>166</v>
      </c>
      <c r="BQ569" s="81">
        <v>70</v>
      </c>
      <c r="BR569" s="81">
        <v>1140</v>
      </c>
      <c r="BS569" s="81">
        <v>2</v>
      </c>
      <c r="BT569"/>
      <c r="BU569" s="80">
        <v>11473.92</v>
      </c>
      <c r="BV569" s="80">
        <v>1794.1210000000001</v>
      </c>
      <c r="BW569" s="80">
        <v>60.561</v>
      </c>
      <c r="BX569" s="80">
        <v>110.196</v>
      </c>
      <c r="BY569" s="80">
        <v>292.06599999999997</v>
      </c>
      <c r="BZ569" s="80">
        <v>0</v>
      </c>
      <c r="CA569" s="80">
        <v>0</v>
      </c>
      <c r="CB569" s="80">
        <v>0</v>
      </c>
      <c r="CC569" s="80">
        <v>0</v>
      </c>
    </row>
    <row r="570" spans="1:81">
      <c r="A570" s="80" t="s">
        <v>2519</v>
      </c>
      <c r="B570" s="80">
        <v>521</v>
      </c>
      <c r="C570" s="80">
        <v>11</v>
      </c>
      <c r="D570" s="80">
        <v>31</v>
      </c>
      <c r="E570" s="80">
        <v>2014</v>
      </c>
      <c r="F570" s="80" t="s">
        <v>90</v>
      </c>
      <c r="G570" s="80" t="s">
        <v>2508</v>
      </c>
      <c r="H570" s="80" t="s">
        <v>2509</v>
      </c>
      <c r="I570" s="177"/>
      <c r="J570" s="81">
        <v>5495.0743503093172</v>
      </c>
      <c r="K570" s="81">
        <v>917.96245090629475</v>
      </c>
      <c r="L570" s="81">
        <v>365.38888848517945</v>
      </c>
      <c r="M570" s="81">
        <v>37756.990795587662</v>
      </c>
      <c r="N570" s="81">
        <v>18030.51290068185</v>
      </c>
      <c r="O570" s="81">
        <v>5767.5801465619388</v>
      </c>
      <c r="P570" s="81">
        <v>3852.0796251482652</v>
      </c>
      <c r="Q570" s="81">
        <v>986.94404357935286</v>
      </c>
      <c r="R570" s="81">
        <v>363.38676771425435</v>
      </c>
      <c r="S570" s="81">
        <v>1351.6149861328204</v>
      </c>
      <c r="T570" s="82"/>
      <c r="U570" s="81">
        <v>815919259</v>
      </c>
      <c r="V570" s="81">
        <v>467537</v>
      </c>
      <c r="W570" s="81">
        <v>4129</v>
      </c>
      <c r="X570" s="81">
        <v>8450906</v>
      </c>
      <c r="Y570" s="81">
        <v>6784194</v>
      </c>
      <c r="Z570" s="81">
        <v>3318943</v>
      </c>
      <c r="AA570" s="81">
        <v>767141</v>
      </c>
      <c r="AB570" s="81">
        <v>13297585</v>
      </c>
      <c r="AC570" s="81">
        <v>60428697</v>
      </c>
      <c r="AD570" s="81">
        <v>1351.6149861328201</v>
      </c>
      <c r="AE570" s="82"/>
      <c r="AF570" s="81">
        <v>7636337857.2402725</v>
      </c>
      <c r="AG570" s="81">
        <v>864857989.12475777</v>
      </c>
      <c r="AH570" s="81">
        <v>91964670.875182226</v>
      </c>
      <c r="AI570" s="81">
        <v>51850350525.029907</v>
      </c>
      <c r="AJ570" s="81">
        <v>25055566414.783279</v>
      </c>
      <c r="AK570" s="81">
        <v>0</v>
      </c>
      <c r="AL570" s="81">
        <v>0</v>
      </c>
      <c r="AM570" s="81">
        <v>1825559711.8287961</v>
      </c>
      <c r="AN570" s="81">
        <v>0</v>
      </c>
      <c r="AO570" s="81">
        <v>0</v>
      </c>
      <c r="AP570" s="82"/>
      <c r="AQ570" s="81">
        <v>82723</v>
      </c>
      <c r="AR570" s="81">
        <v>3598</v>
      </c>
      <c r="AS570" s="81">
        <v>2</v>
      </c>
      <c r="AT570" s="81">
        <v>2</v>
      </c>
      <c r="AU570" s="81">
        <v>0</v>
      </c>
      <c r="AV570" s="81">
        <v>23</v>
      </c>
      <c r="AW570" s="81" t="s">
        <v>564</v>
      </c>
      <c r="AX570" s="82"/>
      <c r="AY570" s="81">
        <v>300347.22000000003</v>
      </c>
      <c r="AZ570" s="81">
        <v>73921.100000000006</v>
      </c>
      <c r="BA570" s="81">
        <v>3650</v>
      </c>
      <c r="BB570" s="81">
        <v>640</v>
      </c>
      <c r="BC570" s="81">
        <v>0</v>
      </c>
      <c r="BD570" s="81">
        <v>144960.19999999998</v>
      </c>
      <c r="BE570" s="81" t="s">
        <v>564</v>
      </c>
      <c r="BF570" s="82"/>
      <c r="BG570" s="81">
        <v>0</v>
      </c>
      <c r="BH570" s="81">
        <v>35.787999999999997</v>
      </c>
      <c r="BI570" s="81">
        <v>2182.654</v>
      </c>
      <c r="BJ570" s="81">
        <v>327.16899999999998</v>
      </c>
      <c r="BK570" s="81">
        <v>10960.632999999998</v>
      </c>
      <c r="BL570" s="81">
        <v>8.6340000000000003</v>
      </c>
      <c r="BM570" s="82"/>
      <c r="BN570" s="81">
        <v>0</v>
      </c>
      <c r="BO570" s="81">
        <v>7</v>
      </c>
      <c r="BP570" s="81">
        <v>160</v>
      </c>
      <c r="BQ570" s="81">
        <v>70</v>
      </c>
      <c r="BR570" s="81">
        <v>1124</v>
      </c>
      <c r="BS570" s="81">
        <v>2</v>
      </c>
      <c r="BT570"/>
      <c r="BU570" s="80">
        <v>11399.169</v>
      </c>
      <c r="BV570" s="80">
        <v>1703.027</v>
      </c>
      <c r="BW570" s="80">
        <v>54.969000000000001</v>
      </c>
      <c r="BX570" s="80">
        <v>91.707999999999998</v>
      </c>
      <c r="BY570" s="80">
        <v>266.005</v>
      </c>
      <c r="BZ570" s="80">
        <v>0</v>
      </c>
      <c r="CA570" s="80">
        <v>0</v>
      </c>
      <c r="CB570" s="80">
        <v>0</v>
      </c>
      <c r="CC570" s="80">
        <v>0</v>
      </c>
    </row>
    <row r="571" spans="1:81">
      <c r="A571" s="80" t="s">
        <v>2520</v>
      </c>
      <c r="B571" s="80">
        <v>522</v>
      </c>
      <c r="C571" s="80">
        <v>12</v>
      </c>
      <c r="D571" s="80">
        <v>31</v>
      </c>
      <c r="E571" s="80">
        <v>2015</v>
      </c>
      <c r="F571" s="80" t="s">
        <v>91</v>
      </c>
      <c r="G571" s="80" t="s">
        <v>2508</v>
      </c>
      <c r="H571" s="80" t="s">
        <v>2509</v>
      </c>
      <c r="I571" s="177"/>
      <c r="J571" s="81">
        <v>6216.387648820596</v>
      </c>
      <c r="K571" s="81">
        <v>976.26557644892796</v>
      </c>
      <c r="L571" s="81">
        <v>455.44755327349492</v>
      </c>
      <c r="M571" s="81">
        <v>40171.150490636377</v>
      </c>
      <c r="N571" s="81">
        <v>18229.98416507912</v>
      </c>
      <c r="O571" s="81">
        <v>5724.8821323903267</v>
      </c>
      <c r="P571" s="81">
        <v>3840.0496942927593</v>
      </c>
      <c r="Q571" s="81">
        <v>974.72566066099353</v>
      </c>
      <c r="R571" s="81">
        <v>347.28303236232938</v>
      </c>
      <c r="S571" s="81">
        <v>1429.4117067578234</v>
      </c>
      <c r="T571" s="82"/>
      <c r="U571" s="81">
        <v>837344514</v>
      </c>
      <c r="V571" s="81">
        <v>467537</v>
      </c>
      <c r="W571" s="81">
        <v>4129</v>
      </c>
      <c r="X571" s="81">
        <v>8450906</v>
      </c>
      <c r="Y571" s="81">
        <v>6889913</v>
      </c>
      <c r="Z571" s="81">
        <v>3326113</v>
      </c>
      <c r="AA571" s="81">
        <v>764144</v>
      </c>
      <c r="AB571" s="81">
        <v>13415349</v>
      </c>
      <c r="AC571" s="81">
        <v>59490554</v>
      </c>
      <c r="AD571" s="81">
        <v>1429.4117067578227</v>
      </c>
      <c r="AE571" s="82"/>
      <c r="AF571" s="81">
        <v>8420312874.2842655</v>
      </c>
      <c r="AG571" s="81">
        <v>809196670.11764526</v>
      </c>
      <c r="AH571" s="81">
        <v>92824598.220343336</v>
      </c>
      <c r="AI571" s="81">
        <v>49446262218.681923</v>
      </c>
      <c r="AJ571" s="81">
        <v>26010610974.335556</v>
      </c>
      <c r="AK571" s="81">
        <v>0</v>
      </c>
      <c r="AL571" s="81">
        <v>0</v>
      </c>
      <c r="AM571" s="81">
        <v>1838517305.1774981</v>
      </c>
      <c r="AN571" s="81">
        <v>0</v>
      </c>
      <c r="AO571" s="81">
        <v>0</v>
      </c>
      <c r="AP571" s="82"/>
      <c r="AQ571" s="81">
        <v>89456</v>
      </c>
      <c r="AR571" s="81">
        <v>4846</v>
      </c>
      <c r="AS571" s="81">
        <v>2</v>
      </c>
      <c r="AT571" s="81">
        <v>3</v>
      </c>
      <c r="AU571" s="81">
        <v>0</v>
      </c>
      <c r="AV571" s="81">
        <v>24</v>
      </c>
      <c r="AW571" s="81" t="s">
        <v>564</v>
      </c>
      <c r="AX571" s="82"/>
      <c r="AY571" s="81">
        <v>328075.92000000004</v>
      </c>
      <c r="AZ571" s="81">
        <v>98456</v>
      </c>
      <c r="BA571" s="81">
        <v>3650</v>
      </c>
      <c r="BB571" s="81">
        <v>647</v>
      </c>
      <c r="BC571" s="81">
        <v>0</v>
      </c>
      <c r="BD571" s="81">
        <v>155058.19999999998</v>
      </c>
      <c r="BE571" s="81" t="s">
        <v>564</v>
      </c>
      <c r="BF571" s="82"/>
      <c r="BG571" s="81">
        <v>0</v>
      </c>
      <c r="BH571" s="81">
        <v>25.771999999999998</v>
      </c>
      <c r="BI571" s="81">
        <v>2132.8589999999999</v>
      </c>
      <c r="BJ571" s="81">
        <v>329.505</v>
      </c>
      <c r="BK571" s="81">
        <v>10648.537000000002</v>
      </c>
      <c r="BL571" s="81">
        <v>7.5910000000000002</v>
      </c>
      <c r="BM571" s="82"/>
      <c r="BN571" s="81">
        <v>0</v>
      </c>
      <c r="BO571" s="81">
        <v>6</v>
      </c>
      <c r="BP571" s="81">
        <v>156</v>
      </c>
      <c r="BQ571" s="81">
        <v>69</v>
      </c>
      <c r="BR571" s="81">
        <v>1110</v>
      </c>
      <c r="BS571" s="81">
        <v>2</v>
      </c>
      <c r="BT571"/>
      <c r="BU571" s="80">
        <v>10873.716</v>
      </c>
      <c r="BV571" s="80">
        <v>1862.3030000000001</v>
      </c>
      <c r="BW571" s="80">
        <v>52.738999999999997</v>
      </c>
      <c r="BX571" s="80">
        <v>130.82599999999999</v>
      </c>
      <c r="BY571" s="80">
        <v>219.107</v>
      </c>
      <c r="BZ571" s="80">
        <v>5.5730000000000004</v>
      </c>
      <c r="CA571" s="80">
        <v>0</v>
      </c>
      <c r="CB571" s="80">
        <v>0</v>
      </c>
      <c r="CC571" s="80">
        <v>0</v>
      </c>
    </row>
    <row r="572" spans="1:81">
      <c r="A572" s="80" t="s">
        <v>2521</v>
      </c>
      <c r="B572" s="80">
        <v>523</v>
      </c>
      <c r="C572" s="80">
        <v>13</v>
      </c>
      <c r="D572" s="80">
        <v>31</v>
      </c>
      <c r="E572" s="80">
        <v>2016</v>
      </c>
      <c r="F572" s="80" t="s">
        <v>92</v>
      </c>
      <c r="G572" s="80" t="s">
        <v>2508</v>
      </c>
      <c r="H572" s="80" t="s">
        <v>2509</v>
      </c>
      <c r="I572" s="177"/>
      <c r="J572" s="81">
        <v>4942.6487094623481</v>
      </c>
      <c r="K572" s="81">
        <v>1005.5421627862351</v>
      </c>
      <c r="L572" s="81">
        <v>514.67539852854986</v>
      </c>
      <c r="M572" s="81">
        <v>30942.142785177577</v>
      </c>
      <c r="N572" s="81">
        <v>17553.548566811172</v>
      </c>
      <c r="O572" s="81">
        <v>5675.6757158342398</v>
      </c>
      <c r="P572" s="81">
        <v>3763.4542595189478</v>
      </c>
      <c r="Q572" s="81">
        <v>955.65508032564776</v>
      </c>
      <c r="R572" s="81">
        <v>363.23307861622834</v>
      </c>
      <c r="S572" s="81">
        <v>1664.4262389339488</v>
      </c>
      <c r="T572" s="82"/>
      <c r="U572" s="81">
        <v>778467282</v>
      </c>
      <c r="V572" s="81">
        <v>467537</v>
      </c>
      <c r="W572" s="81">
        <v>4129</v>
      </c>
      <c r="X572" s="81">
        <v>8450906</v>
      </c>
      <c r="Y572" s="81">
        <v>6994147</v>
      </c>
      <c r="Z572" s="81">
        <v>3338060</v>
      </c>
      <c r="AA572" s="81">
        <v>774577</v>
      </c>
      <c r="AB572" s="81">
        <v>13530053</v>
      </c>
      <c r="AC572" s="81">
        <v>62036634.35008987</v>
      </c>
      <c r="AD572" s="81">
        <v>1664.426238933949</v>
      </c>
      <c r="AE572" s="82"/>
      <c r="AF572" s="81">
        <v>7111741621.5813494</v>
      </c>
      <c r="AG572" s="81">
        <v>795461789.24685943</v>
      </c>
      <c r="AH572" s="81">
        <v>79830630.178426668</v>
      </c>
      <c r="AI572" s="81">
        <v>47807836359.324364</v>
      </c>
      <c r="AJ572" s="81">
        <v>25336198906.597832</v>
      </c>
      <c r="AK572" s="81"/>
      <c r="AL572" s="81"/>
      <c r="AM572" s="81">
        <v>1855677567.430815</v>
      </c>
      <c r="AN572" s="81"/>
      <c r="AO572" s="81"/>
      <c r="AP572" s="82"/>
      <c r="AQ572" s="81">
        <v>95250</v>
      </c>
      <c r="AR572" s="81">
        <v>5639</v>
      </c>
      <c r="AS572" s="81">
        <v>2</v>
      </c>
      <c r="AT572" s="81">
        <v>3</v>
      </c>
      <c r="AU572" s="81">
        <v>0</v>
      </c>
      <c r="AV572" s="81">
        <v>24</v>
      </c>
      <c r="AW572" s="81" t="s">
        <v>564</v>
      </c>
      <c r="AX572" s="82"/>
      <c r="AY572" s="81">
        <v>352796.90000000008</v>
      </c>
      <c r="AZ572" s="81">
        <v>111066.6</v>
      </c>
      <c r="BA572" s="81">
        <v>3650</v>
      </c>
      <c r="BB572" s="81">
        <v>647</v>
      </c>
      <c r="BC572" s="81">
        <v>0</v>
      </c>
      <c r="BD572" s="81">
        <v>155058.20000000001</v>
      </c>
      <c r="BE572" s="81" t="s">
        <v>564</v>
      </c>
      <c r="BF572" s="82"/>
      <c r="BG572" s="81">
        <v>0</v>
      </c>
      <c r="BH572" s="81">
        <v>28.741</v>
      </c>
      <c r="BI572" s="81">
        <v>2064.1419999999998</v>
      </c>
      <c r="BJ572" s="81">
        <v>188.95099999999999</v>
      </c>
      <c r="BK572" s="81">
        <v>10626.032000000001</v>
      </c>
      <c r="BL572" s="81">
        <v>0</v>
      </c>
      <c r="BM572" s="82"/>
      <c r="BN572" s="81">
        <v>0</v>
      </c>
      <c r="BO572" s="81">
        <v>6</v>
      </c>
      <c r="BP572" s="81">
        <v>160</v>
      </c>
      <c r="BQ572" s="81">
        <v>68</v>
      </c>
      <c r="BR572" s="81">
        <v>1139</v>
      </c>
      <c r="BS572" s="81">
        <v>0</v>
      </c>
      <c r="BT572"/>
      <c r="BU572" s="80">
        <v>10809.004000000001</v>
      </c>
      <c r="BV572" s="80">
        <v>1911.89</v>
      </c>
      <c r="BW572" s="80">
        <v>50.23</v>
      </c>
      <c r="BX572" s="80">
        <v>103.09</v>
      </c>
      <c r="BY572" s="80">
        <v>30.492000000000001</v>
      </c>
      <c r="BZ572" s="80">
        <v>0</v>
      </c>
      <c r="CA572" s="80">
        <v>0</v>
      </c>
      <c r="CB572" s="80">
        <v>3.16</v>
      </c>
      <c r="CC572" s="80">
        <v>0</v>
      </c>
    </row>
    <row r="573" spans="1:81">
      <c r="A573" s="80" t="s">
        <v>2522</v>
      </c>
      <c r="B573" s="80">
        <v>524</v>
      </c>
      <c r="C573" s="80">
        <v>14</v>
      </c>
      <c r="D573" s="80">
        <v>31</v>
      </c>
      <c r="E573" s="80">
        <v>2017</v>
      </c>
      <c r="F573" s="80" t="s">
        <v>71</v>
      </c>
      <c r="G573" s="80" t="s">
        <v>2508</v>
      </c>
      <c r="H573" s="80" t="s">
        <v>2509</v>
      </c>
      <c r="I573" s="177"/>
      <c r="J573" s="81">
        <v>4483.6747945057932</v>
      </c>
      <c r="K573" s="81">
        <v>1028.6872878117092</v>
      </c>
      <c r="L573" s="81">
        <v>423.88572480836632</v>
      </c>
      <c r="M573" s="81">
        <v>31042.790658276397</v>
      </c>
      <c r="N573" s="81">
        <v>18170.392140377768</v>
      </c>
      <c r="O573" s="81">
        <v>5589.9932465675747</v>
      </c>
      <c r="P573" s="81">
        <v>3727.7228954174848</v>
      </c>
      <c r="Q573" s="81">
        <v>931.43971697610505</v>
      </c>
      <c r="R573" s="81">
        <v>370.45724878007297</v>
      </c>
      <c r="S573" s="81">
        <v>1754.2449748292313</v>
      </c>
      <c r="T573" s="82"/>
      <c r="U573" s="81">
        <v>762768004</v>
      </c>
      <c r="V573" s="81">
        <v>467537</v>
      </c>
      <c r="W573" s="81">
        <v>4129</v>
      </c>
      <c r="X573" s="81">
        <v>8450906</v>
      </c>
      <c r="Y573" s="81">
        <v>7096622</v>
      </c>
      <c r="Z573" s="81">
        <v>3342204</v>
      </c>
      <c r="AA573" s="81">
        <v>772114</v>
      </c>
      <c r="AB573" s="81">
        <v>13637346</v>
      </c>
      <c r="AC573" s="81">
        <v>64525868.999999993</v>
      </c>
      <c r="AD573" s="81">
        <v>1754.2449748292311</v>
      </c>
      <c r="AE573" s="82"/>
      <c r="AF573" s="81">
        <v>6629051087.6252966</v>
      </c>
      <c r="AG573" s="81">
        <v>831916155.40790439</v>
      </c>
      <c r="AH573" s="81">
        <v>89339080.818462506</v>
      </c>
      <c r="AI573" s="81">
        <v>50036034193.268707</v>
      </c>
      <c r="AJ573" s="81">
        <v>26240153578.847721</v>
      </c>
      <c r="AK573" s="81"/>
      <c r="AL573" s="81"/>
      <c r="AM573" s="81">
        <v>1873319701.167558</v>
      </c>
      <c r="AN573" s="81"/>
      <c r="AO573" s="81"/>
      <c r="AP573" s="82"/>
      <c r="AQ573" s="81">
        <v>99752</v>
      </c>
      <c r="AR573" s="81">
        <v>6170</v>
      </c>
      <c r="AS573" s="81">
        <v>2</v>
      </c>
      <c r="AT573" s="81">
        <v>3</v>
      </c>
      <c r="AU573" s="81">
        <v>0</v>
      </c>
      <c r="AV573" s="81">
        <v>26</v>
      </c>
      <c r="AW573" s="81" t="s">
        <v>564</v>
      </c>
      <c r="AX573" s="82"/>
      <c r="AY573" s="81">
        <v>372187.7199999998</v>
      </c>
      <c r="AZ573" s="81">
        <v>124461.8</v>
      </c>
      <c r="BA573" s="81">
        <v>3650</v>
      </c>
      <c r="BB573" s="81">
        <v>647</v>
      </c>
      <c r="BC573" s="81">
        <v>0</v>
      </c>
      <c r="BD573" s="81">
        <v>155587</v>
      </c>
      <c r="BE573" s="81" t="s">
        <v>564</v>
      </c>
      <c r="BF573" s="82"/>
      <c r="BG573" s="81">
        <v>0</v>
      </c>
      <c r="BH573" s="81">
        <v>27.856000000000002</v>
      </c>
      <c r="BI573" s="81">
        <v>1951.307</v>
      </c>
      <c r="BJ573" s="81">
        <v>232.934</v>
      </c>
      <c r="BK573" s="81">
        <v>10750.623</v>
      </c>
      <c r="BL573" s="81">
        <v>0</v>
      </c>
      <c r="BM573" s="82"/>
      <c r="BN573" s="81">
        <v>0</v>
      </c>
      <c r="BO573" s="81">
        <v>6</v>
      </c>
      <c r="BP573" s="81">
        <v>155</v>
      </c>
      <c r="BQ573" s="81">
        <v>67</v>
      </c>
      <c r="BR573" s="81">
        <v>1114</v>
      </c>
      <c r="BS573" s="81">
        <v>0</v>
      </c>
      <c r="BT573"/>
      <c r="BU573" s="80">
        <v>10619.673000000001</v>
      </c>
      <c r="BV573" s="80">
        <v>1957.125</v>
      </c>
      <c r="BW573" s="80">
        <v>54.343000000000004</v>
      </c>
      <c r="BX573" s="80">
        <v>119.334</v>
      </c>
      <c r="BY573" s="80">
        <v>212.245</v>
      </c>
      <c r="BZ573" s="80">
        <v>0</v>
      </c>
      <c r="CA573" s="80">
        <v>0</v>
      </c>
      <c r="CB573" s="80">
        <v>0</v>
      </c>
      <c r="CC573" s="80">
        <v>0</v>
      </c>
    </row>
    <row r="574" spans="1:81">
      <c r="A574" s="80" t="s">
        <v>2523</v>
      </c>
      <c r="B574" s="80">
        <v>525</v>
      </c>
      <c r="C574" s="80">
        <v>15</v>
      </c>
      <c r="D574" s="80">
        <v>31</v>
      </c>
      <c r="E574" s="80">
        <v>2018</v>
      </c>
      <c r="F574" s="80" t="s">
        <v>93</v>
      </c>
      <c r="G574" s="80" t="s">
        <v>2508</v>
      </c>
      <c r="H574" s="80" t="s">
        <v>2509</v>
      </c>
      <c r="I574" s="177"/>
      <c r="J574" s="81">
        <v>4408.4421767010535</v>
      </c>
      <c r="K574" s="81">
        <v>967.09185024753731</v>
      </c>
      <c r="L574" s="81">
        <v>398.24461072148864</v>
      </c>
      <c r="M574" s="81">
        <v>30806.089872895373</v>
      </c>
      <c r="N574" s="81">
        <v>17535.069097898515</v>
      </c>
      <c r="O574" s="81">
        <v>5476.4684536607683</v>
      </c>
      <c r="P574" s="81">
        <v>3698.426589280929</v>
      </c>
      <c r="Q574" s="81">
        <v>870.88161109129783</v>
      </c>
      <c r="R574" s="81">
        <v>369.08182988713588</v>
      </c>
      <c r="S574" s="81">
        <v>1802.7568005333676</v>
      </c>
      <c r="T574" s="82"/>
      <c r="U574" s="81">
        <v>757710332</v>
      </c>
      <c r="V574" s="81">
        <v>467537</v>
      </c>
      <c r="W574" s="81">
        <v>4129</v>
      </c>
      <c r="X574" s="81">
        <v>8450906</v>
      </c>
      <c r="Y574" s="81">
        <v>7198348</v>
      </c>
      <c r="Z574" s="81">
        <v>3337024</v>
      </c>
      <c r="AA574" s="81">
        <v>773748</v>
      </c>
      <c r="AB574" s="81">
        <v>13740732</v>
      </c>
      <c r="AC574" s="81">
        <v>64034353</v>
      </c>
      <c r="AD574" s="81">
        <v>1802.7568005333681</v>
      </c>
      <c r="AE574" s="82"/>
      <c r="AF574" s="81">
        <v>6404888069.1038895</v>
      </c>
      <c r="AG574" s="81">
        <v>737849818.28750348</v>
      </c>
      <c r="AH574" s="81">
        <v>85097012.381742775</v>
      </c>
      <c r="AI574" s="81">
        <v>47914819600.46196</v>
      </c>
      <c r="AJ574" s="81">
        <v>26035716481.016251</v>
      </c>
      <c r="AK574" s="81"/>
      <c r="AL574" s="81"/>
      <c r="AM574" s="81">
        <v>1891427021.791096</v>
      </c>
      <c r="AN574" s="81"/>
      <c r="AO574" s="81"/>
      <c r="AP574" s="82"/>
      <c r="AQ574" s="81">
        <v>104767</v>
      </c>
      <c r="AR574" s="81">
        <v>6784</v>
      </c>
      <c r="AS574" s="81">
        <v>2</v>
      </c>
      <c r="AT574" s="81">
        <v>4</v>
      </c>
      <c r="AU574" s="81">
        <v>0</v>
      </c>
      <c r="AV574" s="81">
        <v>28</v>
      </c>
      <c r="AW574" s="81" t="s">
        <v>564</v>
      </c>
      <c r="AX574" s="82"/>
      <c r="AY574" s="81">
        <v>393826.62000000011</v>
      </c>
      <c r="AZ574" s="81">
        <v>138145.99999999991</v>
      </c>
      <c r="BA574" s="81">
        <v>3650</v>
      </c>
      <c r="BB574" s="81">
        <v>697</v>
      </c>
      <c r="BC574" s="81">
        <v>0</v>
      </c>
      <c r="BD574" s="81">
        <v>167770.5</v>
      </c>
      <c r="BE574" s="81" t="s">
        <v>564</v>
      </c>
      <c r="BF574" s="82"/>
      <c r="BG574" s="81">
        <v>0</v>
      </c>
      <c r="BH574" s="81">
        <v>27.686999999999998</v>
      </c>
      <c r="BI574" s="81">
        <v>2001.546</v>
      </c>
      <c r="BJ574" s="81">
        <v>196.15899999999999</v>
      </c>
      <c r="BK574" s="81">
        <v>10604.384999999998</v>
      </c>
      <c r="BL574" s="81">
        <v>0</v>
      </c>
      <c r="BM574" s="82"/>
      <c r="BN574" s="81">
        <v>0</v>
      </c>
      <c r="BO574" s="81">
        <v>6</v>
      </c>
      <c r="BP574" s="81">
        <v>151</v>
      </c>
      <c r="BQ574" s="81">
        <v>68</v>
      </c>
      <c r="BR574" s="81">
        <v>1124</v>
      </c>
      <c r="BS574" s="81">
        <v>0</v>
      </c>
      <c r="BT574"/>
      <c r="BU574" s="80">
        <v>10612.027</v>
      </c>
      <c r="BV574" s="80">
        <v>1797.3309999999999</v>
      </c>
      <c r="BW574" s="80">
        <v>99.48</v>
      </c>
      <c r="BX574" s="80">
        <v>117.38200000000001</v>
      </c>
      <c r="BY574" s="80">
        <v>203.55699999999999</v>
      </c>
      <c r="BZ574" s="80">
        <v>0</v>
      </c>
      <c r="CA574" s="80">
        <v>0</v>
      </c>
      <c r="CB574" s="80">
        <v>0</v>
      </c>
      <c r="CC574" s="80">
        <v>0</v>
      </c>
    </row>
    <row r="575" spans="1:81">
      <c r="A575" s="80" t="s">
        <v>2524</v>
      </c>
      <c r="B575" s="80">
        <v>526</v>
      </c>
      <c r="C575" s="80">
        <v>16</v>
      </c>
      <c r="D575" s="80">
        <v>31</v>
      </c>
      <c r="E575" s="80">
        <v>2019</v>
      </c>
      <c r="F575" s="80" t="s">
        <v>73</v>
      </c>
      <c r="G575" s="80" t="s">
        <v>2508</v>
      </c>
      <c r="H575" s="80" t="s">
        <v>2509</v>
      </c>
      <c r="I575" s="177"/>
      <c r="J575" s="81">
        <v>3984.0782251939531</v>
      </c>
      <c r="K575" s="81">
        <v>875.76107972594036</v>
      </c>
      <c r="L575" s="81">
        <v>401.65506825183667</v>
      </c>
      <c r="M575" s="81">
        <v>29806.265195429693</v>
      </c>
      <c r="N575" s="81">
        <v>16652.731723968242</v>
      </c>
      <c r="O575" s="81">
        <v>5313.5062412135703</v>
      </c>
      <c r="P575" s="81">
        <v>3662.4519647795823</v>
      </c>
      <c r="Q575" s="81">
        <v>853.73648039490843</v>
      </c>
      <c r="R575" s="81">
        <v>364.11192442868776</v>
      </c>
      <c r="S575" s="81">
        <v>1891.8084870622815</v>
      </c>
      <c r="T575" s="82"/>
      <c r="U575" s="81">
        <v>716011504</v>
      </c>
      <c r="V575" s="81">
        <v>467537</v>
      </c>
      <c r="W575" s="81">
        <v>4129</v>
      </c>
      <c r="X575" s="81">
        <v>8450906</v>
      </c>
      <c r="Y575" s="81">
        <v>7298690</v>
      </c>
      <c r="Z575" s="81">
        <v>3326619</v>
      </c>
      <c r="AA575" s="81">
        <v>760487</v>
      </c>
      <c r="AB575" s="81">
        <v>13834925</v>
      </c>
      <c r="AC575" s="81">
        <v>64206776</v>
      </c>
      <c r="AD575" s="81">
        <v>1891.808487062282</v>
      </c>
      <c r="AE575" s="82"/>
      <c r="AF575" s="81">
        <v>6089897626.2566481</v>
      </c>
      <c r="AG575" s="81">
        <v>711680240.48069203</v>
      </c>
      <c r="AH575" s="81">
        <v>90456047.967033207</v>
      </c>
      <c r="AI575" s="81">
        <v>48378364232.945541</v>
      </c>
      <c r="AJ575" s="81">
        <v>24800609445.025341</v>
      </c>
      <c r="AK575" s="81">
        <v>0</v>
      </c>
      <c r="AL575" s="81">
        <v>0</v>
      </c>
      <c r="AM575" s="81">
        <v>1884212635.7403607</v>
      </c>
      <c r="AN575" s="81">
        <v>0</v>
      </c>
      <c r="AO575" s="81">
        <v>0</v>
      </c>
      <c r="AP575" s="82"/>
      <c r="AQ575" s="81">
        <v>110045</v>
      </c>
      <c r="AR575" s="81">
        <v>7251</v>
      </c>
      <c r="AS575" s="81">
        <v>2</v>
      </c>
      <c r="AT575" s="81">
        <v>5</v>
      </c>
      <c r="AU575" s="81">
        <v>0</v>
      </c>
      <c r="AV575" s="81">
        <v>28</v>
      </c>
      <c r="AW575" s="81" t="s">
        <v>564</v>
      </c>
      <c r="AX575" s="82"/>
      <c r="AY575" s="81">
        <v>416258.51999999973</v>
      </c>
      <c r="AZ575" s="81">
        <v>147612</v>
      </c>
      <c r="BA575" s="81">
        <v>3650</v>
      </c>
      <c r="BB575" s="81">
        <v>746.8</v>
      </c>
      <c r="BC575" s="81">
        <v>0</v>
      </c>
      <c r="BD575" s="81">
        <v>168340</v>
      </c>
      <c r="BE575" s="81" t="s">
        <v>564</v>
      </c>
      <c r="BF575" s="82"/>
      <c r="BG575" s="81">
        <v>0</v>
      </c>
      <c r="BH575" s="81">
        <v>52.853999999999999</v>
      </c>
      <c r="BI575" s="81">
        <v>1947.7950000000001</v>
      </c>
      <c r="BJ575" s="81">
        <v>194.04499999999999</v>
      </c>
      <c r="BK575" s="81">
        <v>10651.837050000002</v>
      </c>
      <c r="BL575" s="81">
        <v>2.677</v>
      </c>
      <c r="BM575" s="82"/>
      <c r="BN575" s="81">
        <v>0</v>
      </c>
      <c r="BO575" s="81">
        <v>9</v>
      </c>
      <c r="BP575" s="81">
        <v>152</v>
      </c>
      <c r="BQ575" s="81">
        <v>73</v>
      </c>
      <c r="BR575" s="81">
        <v>1115</v>
      </c>
      <c r="BS575" s="81">
        <v>1</v>
      </c>
      <c r="BT575"/>
      <c r="BU575" s="80">
        <v>10370.19405</v>
      </c>
      <c r="BV575" s="80">
        <v>2105.6080000000002</v>
      </c>
      <c r="BW575" s="80">
        <v>58.021000000000001</v>
      </c>
      <c r="BX575" s="80">
        <v>116.325</v>
      </c>
      <c r="BY575" s="80">
        <v>195.52</v>
      </c>
      <c r="BZ575" s="80">
        <v>3.5259999999999998</v>
      </c>
      <c r="CA575" s="80">
        <v>0</v>
      </c>
      <c r="CB575" s="80">
        <v>1.4E-2</v>
      </c>
      <c r="CC575" s="80">
        <v>0</v>
      </c>
    </row>
    <row r="576" spans="1:81">
      <c r="A576" s="80" t="s">
        <v>2525</v>
      </c>
      <c r="B576" s="80">
        <v>527</v>
      </c>
      <c r="C576" s="80">
        <v>17</v>
      </c>
      <c r="D576" s="80">
        <v>31</v>
      </c>
      <c r="E576" s="80">
        <v>2020</v>
      </c>
      <c r="F576" s="80" t="s">
        <v>218</v>
      </c>
      <c r="G576" s="80" t="s">
        <v>2508</v>
      </c>
      <c r="H576" s="80" t="s">
        <v>2509</v>
      </c>
      <c r="I576" s="177"/>
      <c r="J576" s="81">
        <v>3586.8449940572932</v>
      </c>
      <c r="K576" s="81">
        <v>918.82111901869996</v>
      </c>
      <c r="L576" s="81">
        <v>383.82537871803765</v>
      </c>
      <c r="M576" s="81">
        <v>27790.020150386041</v>
      </c>
      <c r="N576" s="81">
        <v>16834.271107219382</v>
      </c>
      <c r="O576" s="81">
        <v>4652.9273300268578</v>
      </c>
      <c r="P576" s="81">
        <v>3423.0379640334913</v>
      </c>
      <c r="Q576" s="81">
        <v>816.25813254037951</v>
      </c>
      <c r="R576" s="81">
        <v>372.94436176085111</v>
      </c>
      <c r="S576" s="81">
        <v>1768.2120540707817</v>
      </c>
      <c r="T576" s="82"/>
      <c r="U576" s="81">
        <v>708047420</v>
      </c>
      <c r="V576" s="81">
        <v>486232</v>
      </c>
      <c r="W576" s="81">
        <v>4844</v>
      </c>
      <c r="X576" s="81">
        <v>9028256</v>
      </c>
      <c r="Y576" s="81">
        <v>7341487</v>
      </c>
      <c r="Z576" s="81">
        <v>3324864</v>
      </c>
      <c r="AA576" s="81">
        <v>772244</v>
      </c>
      <c r="AB576" s="81">
        <v>13843525</v>
      </c>
      <c r="AC576" s="81">
        <v>66107358</v>
      </c>
      <c r="AD576" s="81">
        <v>1768.2120540707817</v>
      </c>
      <c r="AE576" s="82"/>
      <c r="AF576" s="81">
        <v>5640941203.6691275</v>
      </c>
      <c r="AG576" s="81">
        <v>702958041.31547463</v>
      </c>
      <c r="AH576" s="81">
        <v>89788002.662156388</v>
      </c>
      <c r="AI576" s="81">
        <v>45805726990.289116</v>
      </c>
      <c r="AJ576" s="81">
        <v>25002827047.151108</v>
      </c>
      <c r="AK576" s="81">
        <v>0</v>
      </c>
      <c r="AL576" s="81">
        <v>0</v>
      </c>
      <c r="AM576" s="81">
        <v>1806733817.2706637</v>
      </c>
      <c r="AN576" s="81">
        <v>0</v>
      </c>
      <c r="AO576" s="81">
        <v>0</v>
      </c>
      <c r="AP576" s="82"/>
      <c r="AQ576" s="81">
        <v>115807</v>
      </c>
      <c r="AR576" s="81">
        <v>7360</v>
      </c>
      <c r="AS576" s="81">
        <v>2</v>
      </c>
      <c r="AT576" s="81">
        <v>5</v>
      </c>
      <c r="AU576" s="81">
        <v>0</v>
      </c>
      <c r="AV576" s="81">
        <v>30</v>
      </c>
      <c r="AW576" s="81">
        <v>2</v>
      </c>
      <c r="AX576" s="82"/>
      <c r="AY576" s="81">
        <v>441810.91999999969</v>
      </c>
      <c r="AZ576" s="81">
        <v>150922.29999999999</v>
      </c>
      <c r="BA576" s="81">
        <v>3650</v>
      </c>
      <c r="BB576" s="81">
        <v>746.8</v>
      </c>
      <c r="BC576" s="81">
        <v>0</v>
      </c>
      <c r="BD576" s="81">
        <v>171662.65400000001</v>
      </c>
      <c r="BE576" s="81">
        <v>3650</v>
      </c>
      <c r="BF576" s="82"/>
      <c r="BG576" s="81">
        <v>0</v>
      </c>
      <c r="BH576" s="81">
        <v>20.288</v>
      </c>
      <c r="BI576" s="81">
        <v>1701.134</v>
      </c>
      <c r="BJ576" s="81">
        <v>157.73400000000001</v>
      </c>
      <c r="BK576" s="81">
        <v>9559.4678300000014</v>
      </c>
      <c r="BL576" s="81">
        <v>0</v>
      </c>
      <c r="BM576" s="82"/>
      <c r="BN576" s="81">
        <v>0</v>
      </c>
      <c r="BO576" s="81">
        <v>4</v>
      </c>
      <c r="BP576" s="81">
        <v>141</v>
      </c>
      <c r="BQ576" s="81">
        <v>73</v>
      </c>
      <c r="BR576" s="81">
        <v>1109</v>
      </c>
      <c r="BS576" s="81">
        <v>0</v>
      </c>
      <c r="BT576"/>
      <c r="BU576" s="80">
        <v>9228.10383</v>
      </c>
      <c r="BV576" s="80">
        <v>1847.001</v>
      </c>
      <c r="BW576" s="80">
        <v>54.350999999999999</v>
      </c>
      <c r="BX576" s="80">
        <v>127.407</v>
      </c>
      <c r="BY576" s="80">
        <v>178.11</v>
      </c>
      <c r="BZ576" s="80">
        <v>3.6509999999999998</v>
      </c>
      <c r="CA576" s="80">
        <v>0</v>
      </c>
      <c r="CB576" s="80">
        <v>0</v>
      </c>
      <c r="CC576" s="80">
        <v>0</v>
      </c>
    </row>
    <row r="577" spans="1:81">
      <c r="A577" s="80" t="s">
        <v>2526</v>
      </c>
      <c r="B577" s="80">
        <v>527</v>
      </c>
      <c r="C577" s="80">
        <v>18</v>
      </c>
      <c r="D577" s="80">
        <v>31</v>
      </c>
      <c r="E577" s="80">
        <v>2021</v>
      </c>
      <c r="F577" s="80" t="s">
        <v>75</v>
      </c>
      <c r="G577" s="174" t="s">
        <v>2508</v>
      </c>
      <c r="H577" s="80" t="s">
        <v>2509</v>
      </c>
      <c r="I577" s="177"/>
      <c r="J577" s="81">
        <v>3914.296503607306</v>
      </c>
      <c r="K577" s="81">
        <v>1052.3682033982479</v>
      </c>
      <c r="L577" s="81">
        <v>412.5591008390254</v>
      </c>
      <c r="M577" s="81">
        <v>30293.683391204573</v>
      </c>
      <c r="N577" s="81">
        <v>16158.521215331741</v>
      </c>
      <c r="O577" s="81">
        <v>4525.8544519952384</v>
      </c>
      <c r="P577" s="81">
        <v>3506.9336104100698</v>
      </c>
      <c r="Q577" s="81">
        <v>823.15436964072694</v>
      </c>
      <c r="R577" s="81">
        <v>393.6950040656057</v>
      </c>
      <c r="S577" s="81">
        <v>1743.396946816667</v>
      </c>
      <c r="T577" s="82"/>
      <c r="U577" s="81">
        <v>762269142</v>
      </c>
      <c r="V577" s="81">
        <v>486232</v>
      </c>
      <c r="W577" s="81">
        <v>4844</v>
      </c>
      <c r="X577" s="81">
        <v>9028256</v>
      </c>
      <c r="Y577" s="81">
        <v>7354402</v>
      </c>
      <c r="Z577" s="81">
        <v>3330065</v>
      </c>
      <c r="AA577" s="81">
        <v>771553</v>
      </c>
      <c r="AB577" s="81">
        <v>13794933</v>
      </c>
      <c r="AC577" s="81">
        <v>67640630</v>
      </c>
      <c r="AD577" s="81">
        <v>1743.396946816667</v>
      </c>
      <c r="AE577" s="82"/>
      <c r="AF577" s="81">
        <v>6055605470.0142622</v>
      </c>
      <c r="AG577" s="81">
        <v>806847470.94214559</v>
      </c>
      <c r="AH577" s="81">
        <v>91827026.922516376</v>
      </c>
      <c r="AI577" s="81">
        <v>49353580142.055023</v>
      </c>
      <c r="AJ577" s="81">
        <v>23327687306.065361</v>
      </c>
      <c r="AK577" s="81">
        <v>0</v>
      </c>
      <c r="AL577" s="81">
        <v>0</v>
      </c>
      <c r="AM577" s="81">
        <v>1810776537.6281588</v>
      </c>
      <c r="AN577" s="81">
        <v>0</v>
      </c>
      <c r="AO577" s="81">
        <v>0</v>
      </c>
      <c r="AP577" s="82"/>
      <c r="AQ577" s="81">
        <v>123148</v>
      </c>
      <c r="AR577" s="81">
        <v>7388</v>
      </c>
      <c r="AS577" s="81">
        <v>2</v>
      </c>
      <c r="AT577" s="81">
        <v>5</v>
      </c>
      <c r="AU577" s="81">
        <v>0</v>
      </c>
      <c r="AV577" s="81">
        <v>32</v>
      </c>
      <c r="AW577" s="81"/>
      <c r="AX577" s="82"/>
      <c r="AY577" s="81">
        <v>473239.01999997778</v>
      </c>
      <c r="AZ577" s="81">
        <v>153379.09999999969</v>
      </c>
      <c r="BA577" s="81">
        <v>3650</v>
      </c>
      <c r="BB577" s="81">
        <v>746.8</v>
      </c>
      <c r="BC577" s="81">
        <v>0</v>
      </c>
      <c r="BD577" s="81">
        <v>177537.948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2527</v>
      </c>
      <c r="B578" s="80">
        <v>527</v>
      </c>
      <c r="C578" s="80">
        <v>19</v>
      </c>
      <c r="D578" s="80">
        <v>31</v>
      </c>
      <c r="E578" s="80">
        <v>2022</v>
      </c>
      <c r="F578" s="80" t="s">
        <v>568</v>
      </c>
      <c r="G578" s="174" t="s">
        <v>2508</v>
      </c>
      <c r="H578" s="80" t="s">
        <v>2509</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132852</v>
      </c>
      <c r="AR578" s="81">
        <v>7421</v>
      </c>
      <c r="AS578" s="81">
        <v>2</v>
      </c>
      <c r="AT578" s="81">
        <v>5</v>
      </c>
      <c r="AU578" s="81">
        <v>0</v>
      </c>
      <c r="AV578" s="81">
        <v>35</v>
      </c>
      <c r="AW578" s="81"/>
      <c r="AX578" s="82"/>
      <c r="AY578" s="81">
        <v>514123.9199999884</v>
      </c>
      <c r="AZ578" s="81">
        <v>156911.79999999978</v>
      </c>
      <c r="BA578" s="81">
        <v>3650</v>
      </c>
      <c r="BB578" s="81">
        <v>746.8</v>
      </c>
      <c r="BC578" s="81">
        <v>0</v>
      </c>
      <c r="BD578" s="81">
        <v>188419.22</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1862</v>
      </c>
      <c r="B9" s="80">
        <v>1</v>
      </c>
      <c r="C9" s="80">
        <v>1</v>
      </c>
      <c r="D9" s="80">
        <v>1</v>
      </c>
      <c r="E9" s="80">
        <v>1990</v>
      </c>
      <c r="F9" s="80" t="s">
        <v>562</v>
      </c>
      <c r="G9" s="182" t="s">
        <v>1863</v>
      </c>
      <c r="H9" s="80" t="s">
        <v>1864</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1865</v>
      </c>
      <c r="B10" s="80">
        <v>2</v>
      </c>
      <c r="C10" s="80">
        <v>2</v>
      </c>
      <c r="D10" s="80">
        <v>1</v>
      </c>
      <c r="E10" s="80">
        <v>2005</v>
      </c>
      <c r="F10" s="80" t="s">
        <v>565</v>
      </c>
      <c r="G10" s="182" t="s">
        <v>1863</v>
      </c>
      <c r="H10" s="80" t="s">
        <v>1864</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1866</v>
      </c>
      <c r="B11" s="80">
        <v>3</v>
      </c>
      <c r="C11" s="80">
        <v>3</v>
      </c>
      <c r="D11" s="80">
        <v>1</v>
      </c>
      <c r="E11" s="80">
        <v>2006</v>
      </c>
      <c r="F11" s="80" t="s">
        <v>566</v>
      </c>
      <c r="G11" s="182" t="s">
        <v>1863</v>
      </c>
      <c r="H11" s="80" t="s">
        <v>1864</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1867</v>
      </c>
      <c r="B12" s="80">
        <v>4</v>
      </c>
      <c r="C12" s="80">
        <v>4</v>
      </c>
      <c r="D12" s="80">
        <v>1</v>
      </c>
      <c r="E12" s="80">
        <v>2007</v>
      </c>
      <c r="F12" s="80" t="s">
        <v>567</v>
      </c>
      <c r="G12" s="182" t="s">
        <v>1863</v>
      </c>
      <c r="H12" s="80" t="s">
        <v>1864</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1868</v>
      </c>
      <c r="B13" s="80">
        <v>5</v>
      </c>
      <c r="C13" s="80">
        <v>5</v>
      </c>
      <c r="D13" s="80">
        <v>1</v>
      </c>
      <c r="E13" s="80">
        <v>2008</v>
      </c>
      <c r="F13" s="80" t="s">
        <v>84</v>
      </c>
      <c r="G13" s="182" t="s">
        <v>1863</v>
      </c>
      <c r="H13" s="80" t="s">
        <v>1864</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1869</v>
      </c>
      <c r="B14" s="80">
        <v>6</v>
      </c>
      <c r="C14" s="80">
        <v>6</v>
      </c>
      <c r="D14" s="80">
        <v>1</v>
      </c>
      <c r="E14" s="80">
        <v>2009</v>
      </c>
      <c r="F14" s="80" t="s">
        <v>85</v>
      </c>
      <c r="G14" s="182" t="s">
        <v>1863</v>
      </c>
      <c r="H14" s="80" t="s">
        <v>1864</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0.41899999999999998</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0.41899999999999998</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0.41899999999999998</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0</v>
      </c>
      <c r="HY14" s="83">
        <v>0</v>
      </c>
      <c r="HZ14" s="83">
        <v>0</v>
      </c>
      <c r="IA14" s="83">
        <v>0.41899999999999998</v>
      </c>
      <c r="IB14" s="83">
        <v>0</v>
      </c>
      <c r="IC14" s="83">
        <v>0</v>
      </c>
      <c r="ID14" s="83">
        <v>0</v>
      </c>
      <c r="IE14" s="83">
        <v>0</v>
      </c>
      <c r="IF14" s="83">
        <v>0</v>
      </c>
      <c r="IG14" s="83">
        <v>0.41899999999999998</v>
      </c>
      <c r="IH14" s="83">
        <v>0</v>
      </c>
      <c r="II14" s="83">
        <v>0</v>
      </c>
      <c r="IJ14" s="83">
        <v>0</v>
      </c>
      <c r="IK14" s="83">
        <v>0</v>
      </c>
      <c r="IL14" s="83">
        <v>0</v>
      </c>
      <c r="IM14" s="83">
        <v>0</v>
      </c>
      <c r="IN14" s="83">
        <v>0</v>
      </c>
      <c r="IO14" s="83">
        <v>0</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1</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1</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1</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0</v>
      </c>
      <c r="RL14" s="81">
        <v>0</v>
      </c>
      <c r="RM14" s="81">
        <v>0</v>
      </c>
      <c r="RN14" s="81">
        <v>1</v>
      </c>
      <c r="RO14" s="81">
        <v>0</v>
      </c>
      <c r="RP14" s="81">
        <v>0</v>
      </c>
      <c r="RQ14" s="81">
        <v>0</v>
      </c>
      <c r="RR14" s="81">
        <v>0</v>
      </c>
      <c r="RS14" s="81">
        <v>0</v>
      </c>
      <c r="RT14" s="81">
        <v>1</v>
      </c>
      <c r="RU14" s="81">
        <v>0</v>
      </c>
      <c r="RV14" s="81">
        <v>0</v>
      </c>
      <c r="RW14" s="81">
        <v>0</v>
      </c>
      <c r="RX14" s="81">
        <v>0</v>
      </c>
      <c r="RY14" s="81">
        <v>0</v>
      </c>
      <c r="RZ14" s="81">
        <v>0</v>
      </c>
      <c r="SA14" s="81">
        <v>0</v>
      </c>
      <c r="SB14" s="81">
        <v>0</v>
      </c>
      <c r="SC14" s="81">
        <v>0</v>
      </c>
      <c r="SD14" s="81">
        <v>0</v>
      </c>
      <c r="SE14" s="81">
        <v>0</v>
      </c>
      <c r="SF14" s="81">
        <v>0</v>
      </c>
      <c r="SG14" s="81">
        <v>0</v>
      </c>
      <c r="SH14" s="81">
        <v>0</v>
      </c>
    </row>
    <row r="15" spans="1:503">
      <c r="A15" s="18" t="s">
        <v>1870</v>
      </c>
      <c r="B15" s="80">
        <v>7</v>
      </c>
      <c r="C15" s="80">
        <v>7</v>
      </c>
      <c r="D15" s="80">
        <v>1</v>
      </c>
      <c r="E15" s="80">
        <v>2010</v>
      </c>
      <c r="F15" s="80" t="s">
        <v>86</v>
      </c>
      <c r="G15" s="182" t="s">
        <v>1863</v>
      </c>
      <c r="H15" s="80" t="s">
        <v>1864</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0.443</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0.443</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0.443</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0</v>
      </c>
      <c r="HY15" s="83">
        <v>0</v>
      </c>
      <c r="HZ15" s="83">
        <v>0</v>
      </c>
      <c r="IA15" s="83">
        <v>0.443</v>
      </c>
      <c r="IB15" s="83">
        <v>0</v>
      </c>
      <c r="IC15" s="83">
        <v>0</v>
      </c>
      <c r="ID15" s="83">
        <v>0</v>
      </c>
      <c r="IE15" s="83">
        <v>0</v>
      </c>
      <c r="IF15" s="83">
        <v>0</v>
      </c>
      <c r="IG15" s="83">
        <v>0.443</v>
      </c>
      <c r="IH15" s="83">
        <v>0</v>
      </c>
      <c r="II15" s="83">
        <v>0</v>
      </c>
      <c r="IJ15" s="83">
        <v>0</v>
      </c>
      <c r="IK15" s="83">
        <v>0</v>
      </c>
      <c r="IL15" s="83">
        <v>0</v>
      </c>
      <c r="IM15" s="83">
        <v>0</v>
      </c>
      <c r="IN15" s="83">
        <v>0</v>
      </c>
      <c r="IO15" s="83">
        <v>0</v>
      </c>
      <c r="IP15" s="83">
        <v>0</v>
      </c>
      <c r="IQ15" s="83">
        <v>0</v>
      </c>
      <c r="IR15" s="83">
        <v>0</v>
      </c>
      <c r="IS15" s="83">
        <v>0</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1</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1</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1</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0</v>
      </c>
      <c r="RL15" s="81">
        <v>0</v>
      </c>
      <c r="RM15" s="81">
        <v>0</v>
      </c>
      <c r="RN15" s="81">
        <v>1</v>
      </c>
      <c r="RO15" s="81">
        <v>0</v>
      </c>
      <c r="RP15" s="81">
        <v>0</v>
      </c>
      <c r="RQ15" s="81">
        <v>0</v>
      </c>
      <c r="RR15" s="81">
        <v>0</v>
      </c>
      <c r="RS15" s="81">
        <v>0</v>
      </c>
      <c r="RT15" s="81">
        <v>1</v>
      </c>
      <c r="RU15" s="81">
        <v>0</v>
      </c>
      <c r="RV15" s="81">
        <v>0</v>
      </c>
      <c r="RW15" s="81">
        <v>0</v>
      </c>
      <c r="RX15" s="81">
        <v>0</v>
      </c>
      <c r="RY15" s="81">
        <v>0</v>
      </c>
      <c r="RZ15" s="81">
        <v>0</v>
      </c>
      <c r="SA15" s="81">
        <v>0</v>
      </c>
      <c r="SB15" s="81">
        <v>0</v>
      </c>
      <c r="SC15" s="81">
        <v>0</v>
      </c>
      <c r="SD15" s="81">
        <v>0</v>
      </c>
      <c r="SE15" s="81">
        <v>0</v>
      </c>
      <c r="SF15" s="81">
        <v>0</v>
      </c>
      <c r="SG15" s="81">
        <v>0</v>
      </c>
      <c r="SH15" s="81">
        <v>0</v>
      </c>
    </row>
    <row r="16" spans="1:503">
      <c r="A16" s="18" t="s">
        <v>1871</v>
      </c>
      <c r="B16" s="80">
        <v>8</v>
      </c>
      <c r="C16" s="80">
        <v>8</v>
      </c>
      <c r="D16" s="80">
        <v>1</v>
      </c>
      <c r="E16" s="80">
        <v>2011</v>
      </c>
      <c r="F16" s="80" t="s">
        <v>87</v>
      </c>
      <c r="G16" s="182" t="s">
        <v>1863</v>
      </c>
      <c r="H16" s="80" t="s">
        <v>1864</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0.39700000000000002</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0.39700000000000002</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0.39700000000000002</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0</v>
      </c>
      <c r="HY16" s="83">
        <v>0</v>
      </c>
      <c r="HZ16" s="83">
        <v>0</v>
      </c>
      <c r="IA16" s="83">
        <v>0.39700000000000002</v>
      </c>
      <c r="IB16" s="83">
        <v>0</v>
      </c>
      <c r="IC16" s="83">
        <v>0</v>
      </c>
      <c r="ID16" s="83">
        <v>0</v>
      </c>
      <c r="IE16" s="83">
        <v>0</v>
      </c>
      <c r="IF16" s="83">
        <v>0</v>
      </c>
      <c r="IG16" s="83">
        <v>0.39700000000000002</v>
      </c>
      <c r="IH16" s="83">
        <v>0</v>
      </c>
      <c r="II16" s="83">
        <v>0</v>
      </c>
      <c r="IJ16" s="83">
        <v>0</v>
      </c>
      <c r="IK16" s="83">
        <v>0</v>
      </c>
      <c r="IL16" s="83">
        <v>0</v>
      </c>
      <c r="IM16" s="83">
        <v>0</v>
      </c>
      <c r="IN16" s="83">
        <v>0</v>
      </c>
      <c r="IO16" s="83">
        <v>0</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1</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1</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1</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0</v>
      </c>
      <c r="RL16" s="81">
        <v>0</v>
      </c>
      <c r="RM16" s="81">
        <v>0</v>
      </c>
      <c r="RN16" s="81">
        <v>1</v>
      </c>
      <c r="RO16" s="81">
        <v>0</v>
      </c>
      <c r="RP16" s="81">
        <v>0</v>
      </c>
      <c r="RQ16" s="81">
        <v>0</v>
      </c>
      <c r="RR16" s="81">
        <v>0</v>
      </c>
      <c r="RS16" s="81">
        <v>0</v>
      </c>
      <c r="RT16" s="81">
        <v>1</v>
      </c>
      <c r="RU16" s="81">
        <v>0</v>
      </c>
      <c r="RV16" s="81">
        <v>0</v>
      </c>
      <c r="RW16" s="81">
        <v>0</v>
      </c>
      <c r="RX16" s="81">
        <v>0</v>
      </c>
      <c r="RY16" s="81">
        <v>0</v>
      </c>
      <c r="RZ16" s="81">
        <v>0</v>
      </c>
      <c r="SA16" s="81">
        <v>0</v>
      </c>
      <c r="SB16" s="81">
        <v>0</v>
      </c>
      <c r="SC16" s="81">
        <v>0</v>
      </c>
      <c r="SD16" s="81">
        <v>0</v>
      </c>
      <c r="SE16" s="81">
        <v>0</v>
      </c>
      <c r="SF16" s="81">
        <v>0</v>
      </c>
      <c r="SG16" s="81">
        <v>0</v>
      </c>
      <c r="SH16" s="81">
        <v>0</v>
      </c>
    </row>
    <row r="17" spans="1:502">
      <c r="A17" s="18" t="s">
        <v>1872</v>
      </c>
      <c r="B17" s="80">
        <v>9</v>
      </c>
      <c r="C17" s="80">
        <v>9</v>
      </c>
      <c r="D17" s="80">
        <v>1</v>
      </c>
      <c r="E17" s="80">
        <v>2012</v>
      </c>
      <c r="F17" s="80" t="s">
        <v>88</v>
      </c>
      <c r="G17" s="182" t="s">
        <v>1863</v>
      </c>
      <c r="H17" s="80" t="s">
        <v>1864</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0.40300000000000002</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0.40300000000000002</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0.40300000000000002</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0</v>
      </c>
      <c r="HY17" s="83">
        <v>0</v>
      </c>
      <c r="HZ17" s="83">
        <v>0</v>
      </c>
      <c r="IA17" s="83">
        <v>0.40300000000000002</v>
      </c>
      <c r="IB17" s="83">
        <v>0</v>
      </c>
      <c r="IC17" s="83">
        <v>0</v>
      </c>
      <c r="ID17" s="83">
        <v>0</v>
      </c>
      <c r="IE17" s="83">
        <v>0</v>
      </c>
      <c r="IF17" s="83">
        <v>0</v>
      </c>
      <c r="IG17" s="83">
        <v>0.40300000000000002</v>
      </c>
      <c r="IH17" s="83">
        <v>0</v>
      </c>
      <c r="II17" s="83">
        <v>0</v>
      </c>
      <c r="IJ17" s="83">
        <v>0</v>
      </c>
      <c r="IK17" s="83">
        <v>0</v>
      </c>
      <c r="IL17" s="83">
        <v>0</v>
      </c>
      <c r="IM17" s="83">
        <v>0</v>
      </c>
      <c r="IN17" s="83">
        <v>0</v>
      </c>
      <c r="IO17" s="83">
        <v>0</v>
      </c>
      <c r="IP17" s="83">
        <v>0</v>
      </c>
      <c r="IQ17" s="83">
        <v>0</v>
      </c>
      <c r="IR17" s="83">
        <v>0</v>
      </c>
      <c r="IS17" s="83">
        <v>0</v>
      </c>
      <c r="IT17" s="83">
        <v>0</v>
      </c>
      <c r="IU17" s="83">
        <v>0</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1</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1</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1</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0</v>
      </c>
      <c r="RL17" s="81">
        <v>0</v>
      </c>
      <c r="RM17" s="81">
        <v>0</v>
      </c>
      <c r="RN17" s="81">
        <v>1</v>
      </c>
      <c r="RO17" s="81">
        <v>0</v>
      </c>
      <c r="RP17" s="81">
        <v>0</v>
      </c>
      <c r="RQ17" s="81">
        <v>0</v>
      </c>
      <c r="RR17" s="81">
        <v>0</v>
      </c>
      <c r="RS17" s="81">
        <v>0</v>
      </c>
      <c r="RT17" s="81">
        <v>1</v>
      </c>
      <c r="RU17" s="81">
        <v>0</v>
      </c>
      <c r="RV17" s="81">
        <v>0</v>
      </c>
      <c r="RW17" s="81">
        <v>0</v>
      </c>
      <c r="RX17" s="81">
        <v>0</v>
      </c>
      <c r="RY17" s="81">
        <v>0</v>
      </c>
      <c r="RZ17" s="81">
        <v>0</v>
      </c>
      <c r="SA17" s="81">
        <v>0</v>
      </c>
      <c r="SB17" s="81">
        <v>0</v>
      </c>
      <c r="SC17" s="81">
        <v>0</v>
      </c>
      <c r="SD17" s="81">
        <v>0</v>
      </c>
      <c r="SE17" s="81">
        <v>0</v>
      </c>
      <c r="SF17" s="81">
        <v>0</v>
      </c>
      <c r="SG17" s="81">
        <v>0</v>
      </c>
      <c r="SH17" s="81">
        <v>0</v>
      </c>
    </row>
    <row r="18" spans="1:502">
      <c r="A18" s="18" t="s">
        <v>1873</v>
      </c>
      <c r="B18" s="80">
        <v>10</v>
      </c>
      <c r="C18" s="80">
        <v>10</v>
      </c>
      <c r="D18" s="80">
        <v>1</v>
      </c>
      <c r="E18" s="80">
        <v>2013</v>
      </c>
      <c r="F18" s="80" t="s">
        <v>89</v>
      </c>
      <c r="G18" s="182" t="s">
        <v>1863</v>
      </c>
      <c r="H18" s="80" t="s">
        <v>1864</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0.438</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0.438</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0.438</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0</v>
      </c>
      <c r="HY18" s="83">
        <v>0</v>
      </c>
      <c r="HZ18" s="83">
        <v>0</v>
      </c>
      <c r="IA18" s="83">
        <v>0.438</v>
      </c>
      <c r="IB18" s="83">
        <v>0</v>
      </c>
      <c r="IC18" s="83">
        <v>0</v>
      </c>
      <c r="ID18" s="83">
        <v>0</v>
      </c>
      <c r="IE18" s="83">
        <v>0</v>
      </c>
      <c r="IF18" s="83">
        <v>0</v>
      </c>
      <c r="IG18" s="83">
        <v>0.438</v>
      </c>
      <c r="IH18" s="83">
        <v>0</v>
      </c>
      <c r="II18" s="83">
        <v>0</v>
      </c>
      <c r="IJ18" s="83">
        <v>0</v>
      </c>
      <c r="IK18" s="83">
        <v>0</v>
      </c>
      <c r="IL18" s="83">
        <v>0</v>
      </c>
      <c r="IM18" s="83">
        <v>0</v>
      </c>
      <c r="IN18" s="83">
        <v>0</v>
      </c>
      <c r="IO18" s="83">
        <v>0</v>
      </c>
      <c r="IP18" s="83">
        <v>0</v>
      </c>
      <c r="IQ18" s="83">
        <v>0</v>
      </c>
      <c r="IR18" s="83">
        <v>0</v>
      </c>
      <c r="IS18" s="83">
        <v>0</v>
      </c>
      <c r="IT18" s="83">
        <v>0</v>
      </c>
      <c r="IU18" s="83">
        <v>0</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1</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1</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1</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0</v>
      </c>
      <c r="RL18" s="81">
        <v>0</v>
      </c>
      <c r="RM18" s="81">
        <v>0</v>
      </c>
      <c r="RN18" s="81">
        <v>1</v>
      </c>
      <c r="RO18" s="81">
        <v>0</v>
      </c>
      <c r="RP18" s="81">
        <v>0</v>
      </c>
      <c r="RQ18" s="81">
        <v>0</v>
      </c>
      <c r="RR18" s="81">
        <v>0</v>
      </c>
      <c r="RS18" s="81">
        <v>0</v>
      </c>
      <c r="RT18" s="81">
        <v>1</v>
      </c>
      <c r="RU18" s="81">
        <v>0</v>
      </c>
      <c r="RV18" s="81">
        <v>0</v>
      </c>
      <c r="RW18" s="81">
        <v>0</v>
      </c>
      <c r="RX18" s="81">
        <v>0</v>
      </c>
      <c r="RY18" s="81">
        <v>0</v>
      </c>
      <c r="RZ18" s="81">
        <v>0</v>
      </c>
      <c r="SA18" s="81">
        <v>0</v>
      </c>
      <c r="SB18" s="81">
        <v>0</v>
      </c>
      <c r="SC18" s="81">
        <v>0</v>
      </c>
      <c r="SD18" s="81">
        <v>0</v>
      </c>
      <c r="SE18" s="81">
        <v>0</v>
      </c>
      <c r="SF18" s="81">
        <v>0</v>
      </c>
      <c r="SG18" s="81">
        <v>0</v>
      </c>
      <c r="SH18" s="81">
        <v>0</v>
      </c>
    </row>
    <row r="19" spans="1:502">
      <c r="A19" s="18" t="s">
        <v>1874</v>
      </c>
      <c r="B19" s="80">
        <v>11</v>
      </c>
      <c r="C19" s="80">
        <v>11</v>
      </c>
      <c r="D19" s="80">
        <v>1</v>
      </c>
      <c r="E19" s="80">
        <v>2014</v>
      </c>
      <c r="F19" s="80" t="s">
        <v>90</v>
      </c>
      <c r="G19" s="182" t="s">
        <v>1863</v>
      </c>
      <c r="H19" s="80" t="s">
        <v>1864</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0.4</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0.4</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0.4</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0</v>
      </c>
      <c r="HY19" s="83">
        <v>0</v>
      </c>
      <c r="HZ19" s="83">
        <v>0</v>
      </c>
      <c r="IA19" s="83">
        <v>0.4</v>
      </c>
      <c r="IB19" s="83">
        <v>0</v>
      </c>
      <c r="IC19" s="83">
        <v>0</v>
      </c>
      <c r="ID19" s="83">
        <v>0</v>
      </c>
      <c r="IE19" s="83">
        <v>0</v>
      </c>
      <c r="IF19" s="83">
        <v>0</v>
      </c>
      <c r="IG19" s="83">
        <v>0.4</v>
      </c>
      <c r="IH19" s="83">
        <v>0</v>
      </c>
      <c r="II19" s="83">
        <v>0</v>
      </c>
      <c r="IJ19" s="83">
        <v>0</v>
      </c>
      <c r="IK19" s="83">
        <v>0</v>
      </c>
      <c r="IL19" s="83">
        <v>0</v>
      </c>
      <c r="IM19" s="83">
        <v>0</v>
      </c>
      <c r="IN19" s="83">
        <v>0</v>
      </c>
      <c r="IO19" s="83">
        <v>0</v>
      </c>
      <c r="IP19" s="83">
        <v>0</v>
      </c>
      <c r="IQ19" s="83">
        <v>0</v>
      </c>
      <c r="IR19" s="83">
        <v>0</v>
      </c>
      <c r="IS19" s="83">
        <v>0</v>
      </c>
      <c r="IT19" s="83">
        <v>0</v>
      </c>
      <c r="IU19" s="83">
        <v>0</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1</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1</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1</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0</v>
      </c>
      <c r="RL19" s="81">
        <v>0</v>
      </c>
      <c r="RM19" s="81">
        <v>0</v>
      </c>
      <c r="RN19" s="81">
        <v>1</v>
      </c>
      <c r="RO19" s="81">
        <v>0</v>
      </c>
      <c r="RP19" s="81">
        <v>0</v>
      </c>
      <c r="RQ19" s="81">
        <v>0</v>
      </c>
      <c r="RR19" s="81">
        <v>0</v>
      </c>
      <c r="RS19" s="81">
        <v>0</v>
      </c>
      <c r="RT19" s="81">
        <v>1</v>
      </c>
      <c r="RU19" s="81">
        <v>0</v>
      </c>
      <c r="RV19" s="81">
        <v>0</v>
      </c>
      <c r="RW19" s="81">
        <v>0</v>
      </c>
      <c r="RX19" s="81">
        <v>0</v>
      </c>
      <c r="RY19" s="81">
        <v>0</v>
      </c>
      <c r="RZ19" s="81">
        <v>0</v>
      </c>
      <c r="SA19" s="81">
        <v>0</v>
      </c>
      <c r="SB19" s="81">
        <v>0</v>
      </c>
      <c r="SC19" s="81">
        <v>0</v>
      </c>
      <c r="SD19" s="81">
        <v>0</v>
      </c>
      <c r="SE19" s="81">
        <v>0</v>
      </c>
      <c r="SF19" s="81">
        <v>0</v>
      </c>
      <c r="SG19" s="81">
        <v>0</v>
      </c>
      <c r="SH19" s="81">
        <v>0</v>
      </c>
    </row>
    <row r="20" spans="1:502">
      <c r="A20" s="18" t="s">
        <v>1875</v>
      </c>
      <c r="B20" s="80">
        <v>12</v>
      </c>
      <c r="C20" s="80">
        <v>12</v>
      </c>
      <c r="D20" s="80">
        <v>1</v>
      </c>
      <c r="E20" s="80">
        <v>2015</v>
      </c>
      <c r="F20" s="80" t="s">
        <v>91</v>
      </c>
      <c r="G20" s="182" t="s">
        <v>1863</v>
      </c>
      <c r="H20" s="80" t="s">
        <v>1864</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0.53700000000000003</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0.53700000000000003</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0.53700000000000003</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0</v>
      </c>
      <c r="HY20" s="83">
        <v>0</v>
      </c>
      <c r="HZ20" s="83">
        <v>0</v>
      </c>
      <c r="IA20" s="83">
        <v>0.53700000000000003</v>
      </c>
      <c r="IB20" s="83">
        <v>0</v>
      </c>
      <c r="IC20" s="83">
        <v>0</v>
      </c>
      <c r="ID20" s="83">
        <v>0</v>
      </c>
      <c r="IE20" s="83">
        <v>0</v>
      </c>
      <c r="IF20" s="83">
        <v>0</v>
      </c>
      <c r="IG20" s="83">
        <v>0.53700000000000003</v>
      </c>
      <c r="IH20" s="83">
        <v>0</v>
      </c>
      <c r="II20" s="83">
        <v>0</v>
      </c>
      <c r="IJ20" s="83">
        <v>0</v>
      </c>
      <c r="IK20" s="83">
        <v>0</v>
      </c>
      <c r="IL20" s="83">
        <v>0</v>
      </c>
      <c r="IM20" s="83">
        <v>0</v>
      </c>
      <c r="IN20" s="83">
        <v>0</v>
      </c>
      <c r="IO20" s="83">
        <v>0</v>
      </c>
      <c r="IP20" s="83">
        <v>0</v>
      </c>
      <c r="IQ20" s="83">
        <v>0</v>
      </c>
      <c r="IR20" s="83">
        <v>0</v>
      </c>
      <c r="IS20" s="83">
        <v>0</v>
      </c>
      <c r="IT20" s="83">
        <v>0</v>
      </c>
      <c r="IU20" s="83">
        <v>0</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1</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1</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1</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0</v>
      </c>
      <c r="RL20" s="81">
        <v>0</v>
      </c>
      <c r="RM20" s="81">
        <v>0</v>
      </c>
      <c r="RN20" s="81">
        <v>1</v>
      </c>
      <c r="RO20" s="81">
        <v>0</v>
      </c>
      <c r="RP20" s="81">
        <v>0</v>
      </c>
      <c r="RQ20" s="81">
        <v>0</v>
      </c>
      <c r="RR20" s="81">
        <v>0</v>
      </c>
      <c r="RS20" s="81">
        <v>0</v>
      </c>
      <c r="RT20" s="81">
        <v>1</v>
      </c>
      <c r="RU20" s="81">
        <v>0</v>
      </c>
      <c r="RV20" s="81">
        <v>0</v>
      </c>
      <c r="RW20" s="81">
        <v>0</v>
      </c>
      <c r="RX20" s="81">
        <v>0</v>
      </c>
      <c r="RY20" s="81">
        <v>0</v>
      </c>
      <c r="RZ20" s="81">
        <v>0</v>
      </c>
      <c r="SA20" s="81">
        <v>0</v>
      </c>
      <c r="SB20" s="81">
        <v>0</v>
      </c>
      <c r="SC20" s="81">
        <v>0</v>
      </c>
      <c r="SD20" s="81">
        <v>0</v>
      </c>
      <c r="SE20" s="81">
        <v>0</v>
      </c>
      <c r="SF20" s="81">
        <v>0</v>
      </c>
      <c r="SG20" s="81">
        <v>0</v>
      </c>
      <c r="SH20" s="81">
        <v>0</v>
      </c>
    </row>
    <row r="21" spans="1:502">
      <c r="A21" s="18" t="s">
        <v>1876</v>
      </c>
      <c r="B21" s="80">
        <v>13</v>
      </c>
      <c r="C21" s="80">
        <v>13</v>
      </c>
      <c r="D21" s="80">
        <v>1</v>
      </c>
      <c r="E21" s="80">
        <v>2016</v>
      </c>
      <c r="F21" s="80" t="s">
        <v>92</v>
      </c>
      <c r="G21" s="182" t="s">
        <v>1863</v>
      </c>
      <c r="H21" s="80" t="s">
        <v>1864</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0.45300000000000001</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0.45300000000000001</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0.45300000000000001</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0</v>
      </c>
      <c r="HY21" s="83">
        <v>0</v>
      </c>
      <c r="HZ21" s="83">
        <v>0</v>
      </c>
      <c r="IA21" s="83">
        <v>0.45300000000000001</v>
      </c>
      <c r="IB21" s="83">
        <v>0</v>
      </c>
      <c r="IC21" s="83">
        <v>0</v>
      </c>
      <c r="ID21" s="83">
        <v>0</v>
      </c>
      <c r="IE21" s="83">
        <v>0</v>
      </c>
      <c r="IF21" s="83">
        <v>0</v>
      </c>
      <c r="IG21" s="83">
        <v>0.45300000000000001</v>
      </c>
      <c r="IH21" s="83">
        <v>0</v>
      </c>
      <c r="II21" s="83">
        <v>0</v>
      </c>
      <c r="IJ21" s="83">
        <v>0</v>
      </c>
      <c r="IK21" s="83">
        <v>0</v>
      </c>
      <c r="IL21" s="83">
        <v>0</v>
      </c>
      <c r="IM21" s="83">
        <v>0</v>
      </c>
      <c r="IN21" s="83">
        <v>0</v>
      </c>
      <c r="IO21" s="83">
        <v>0</v>
      </c>
      <c r="IP21" s="83">
        <v>0</v>
      </c>
      <c r="IQ21" s="83">
        <v>0</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1</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1</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1</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0</v>
      </c>
      <c r="RL21" s="81">
        <v>0</v>
      </c>
      <c r="RM21" s="81">
        <v>0</v>
      </c>
      <c r="RN21" s="81">
        <v>1</v>
      </c>
      <c r="RO21" s="81">
        <v>0</v>
      </c>
      <c r="RP21" s="81">
        <v>0</v>
      </c>
      <c r="RQ21" s="81">
        <v>0</v>
      </c>
      <c r="RR21" s="81">
        <v>0</v>
      </c>
      <c r="RS21" s="81">
        <v>0</v>
      </c>
      <c r="RT21" s="81">
        <v>1</v>
      </c>
      <c r="RU21" s="81">
        <v>0</v>
      </c>
      <c r="RV21" s="81">
        <v>0</v>
      </c>
      <c r="RW21" s="81">
        <v>0</v>
      </c>
      <c r="RX21" s="81">
        <v>0</v>
      </c>
      <c r="RY21" s="81">
        <v>0</v>
      </c>
      <c r="RZ21" s="81">
        <v>0</v>
      </c>
      <c r="SA21" s="81">
        <v>0</v>
      </c>
      <c r="SB21" s="81">
        <v>0</v>
      </c>
      <c r="SC21" s="81">
        <v>0</v>
      </c>
      <c r="SD21" s="81">
        <v>0</v>
      </c>
      <c r="SE21" s="81">
        <v>0</v>
      </c>
      <c r="SF21" s="81">
        <v>0</v>
      </c>
      <c r="SG21" s="81">
        <v>0</v>
      </c>
      <c r="SH21" s="81">
        <v>0</v>
      </c>
    </row>
    <row r="22" spans="1:502">
      <c r="A22" s="18" t="s">
        <v>1877</v>
      </c>
      <c r="B22" s="80">
        <v>14</v>
      </c>
      <c r="C22" s="80">
        <v>14</v>
      </c>
      <c r="D22" s="80">
        <v>1</v>
      </c>
      <c r="E22" s="80">
        <v>2017</v>
      </c>
      <c r="F22" s="80" t="s">
        <v>71</v>
      </c>
      <c r="G22" s="182" t="s">
        <v>1863</v>
      </c>
      <c r="H22" s="80" t="s">
        <v>1864</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0.41799999999999998</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0.41799999999999998</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0.41799999999999998</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0</v>
      </c>
      <c r="HY22" s="83">
        <v>0</v>
      </c>
      <c r="HZ22" s="83">
        <v>0</v>
      </c>
      <c r="IA22" s="83">
        <v>0.41799999999999998</v>
      </c>
      <c r="IB22" s="83">
        <v>0</v>
      </c>
      <c r="IC22" s="83">
        <v>0</v>
      </c>
      <c r="ID22" s="83">
        <v>0</v>
      </c>
      <c r="IE22" s="83">
        <v>0</v>
      </c>
      <c r="IF22" s="83">
        <v>0</v>
      </c>
      <c r="IG22" s="83">
        <v>0.41799999999999998</v>
      </c>
      <c r="IH22" s="83">
        <v>0</v>
      </c>
      <c r="II22" s="83">
        <v>0</v>
      </c>
      <c r="IJ22" s="83">
        <v>0</v>
      </c>
      <c r="IK22" s="83">
        <v>0</v>
      </c>
      <c r="IL22" s="83">
        <v>0</v>
      </c>
      <c r="IM22" s="83">
        <v>0</v>
      </c>
      <c r="IN22" s="83">
        <v>0</v>
      </c>
      <c r="IO22" s="83">
        <v>0</v>
      </c>
      <c r="IP22" s="83">
        <v>0</v>
      </c>
      <c r="IQ22" s="83">
        <v>0</v>
      </c>
      <c r="IR22" s="83">
        <v>0</v>
      </c>
      <c r="IS22" s="83">
        <v>0</v>
      </c>
      <c r="IT22" s="83">
        <v>0</v>
      </c>
      <c r="IU22" s="83">
        <v>0</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1</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1</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1</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0</v>
      </c>
      <c r="RL22" s="81">
        <v>0</v>
      </c>
      <c r="RM22" s="81">
        <v>0</v>
      </c>
      <c r="RN22" s="81">
        <v>1</v>
      </c>
      <c r="RO22" s="81">
        <v>0</v>
      </c>
      <c r="RP22" s="81">
        <v>0</v>
      </c>
      <c r="RQ22" s="81">
        <v>0</v>
      </c>
      <c r="RR22" s="81">
        <v>0</v>
      </c>
      <c r="RS22" s="81">
        <v>0</v>
      </c>
      <c r="RT22" s="81">
        <v>1</v>
      </c>
      <c r="RU22" s="81">
        <v>0</v>
      </c>
      <c r="RV22" s="81">
        <v>0</v>
      </c>
      <c r="RW22" s="81">
        <v>0</v>
      </c>
      <c r="RX22" s="81">
        <v>0</v>
      </c>
      <c r="RY22" s="81">
        <v>0</v>
      </c>
      <c r="RZ22" s="81">
        <v>0</v>
      </c>
      <c r="SA22" s="81">
        <v>0</v>
      </c>
      <c r="SB22" s="81">
        <v>0</v>
      </c>
      <c r="SC22" s="81">
        <v>0</v>
      </c>
      <c r="SD22" s="81">
        <v>0</v>
      </c>
      <c r="SE22" s="81">
        <v>0</v>
      </c>
      <c r="SF22" s="81">
        <v>0</v>
      </c>
      <c r="SG22" s="81">
        <v>0</v>
      </c>
      <c r="SH22" s="81">
        <v>0</v>
      </c>
    </row>
    <row r="23" spans="1:502">
      <c r="A23" s="18" t="s">
        <v>1878</v>
      </c>
      <c r="B23" s="80">
        <v>15</v>
      </c>
      <c r="C23" s="80">
        <v>15</v>
      </c>
      <c r="D23" s="80">
        <v>1</v>
      </c>
      <c r="E23" s="80">
        <v>2018</v>
      </c>
      <c r="F23" s="80" t="s">
        <v>93</v>
      </c>
      <c r="G23" s="182" t="s">
        <v>1863</v>
      </c>
      <c r="H23" s="80" t="s">
        <v>1864</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0.42699999999999999</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0.42699999999999999</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0.42699999999999999</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0</v>
      </c>
      <c r="HY23" s="83">
        <v>0</v>
      </c>
      <c r="HZ23" s="83">
        <v>0</v>
      </c>
      <c r="IA23" s="83">
        <v>0.42699999999999999</v>
      </c>
      <c r="IB23" s="83">
        <v>0</v>
      </c>
      <c r="IC23" s="83">
        <v>0</v>
      </c>
      <c r="ID23" s="83">
        <v>0</v>
      </c>
      <c r="IE23" s="83">
        <v>0</v>
      </c>
      <c r="IF23" s="83">
        <v>0</v>
      </c>
      <c r="IG23" s="83">
        <v>0.42699999999999999</v>
      </c>
      <c r="IH23" s="83">
        <v>0</v>
      </c>
      <c r="II23" s="83">
        <v>0</v>
      </c>
      <c r="IJ23" s="83">
        <v>0</v>
      </c>
      <c r="IK23" s="83">
        <v>0</v>
      </c>
      <c r="IL23" s="83">
        <v>0</v>
      </c>
      <c r="IM23" s="83">
        <v>0</v>
      </c>
      <c r="IN23" s="83">
        <v>0</v>
      </c>
      <c r="IO23" s="83">
        <v>0</v>
      </c>
      <c r="IP23" s="83">
        <v>0</v>
      </c>
      <c r="IQ23" s="83">
        <v>0</v>
      </c>
      <c r="IR23" s="83">
        <v>0</v>
      </c>
      <c r="IS23" s="83">
        <v>0</v>
      </c>
      <c r="IT23" s="83">
        <v>0</v>
      </c>
      <c r="IU23" s="83">
        <v>0</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1</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1</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1</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0</v>
      </c>
      <c r="RL23" s="81">
        <v>0</v>
      </c>
      <c r="RM23" s="81">
        <v>0</v>
      </c>
      <c r="RN23" s="81">
        <v>1</v>
      </c>
      <c r="RO23" s="81">
        <v>0</v>
      </c>
      <c r="RP23" s="81">
        <v>0</v>
      </c>
      <c r="RQ23" s="81">
        <v>0</v>
      </c>
      <c r="RR23" s="81">
        <v>0</v>
      </c>
      <c r="RS23" s="81">
        <v>0</v>
      </c>
      <c r="RT23" s="81">
        <v>1</v>
      </c>
      <c r="RU23" s="81">
        <v>0</v>
      </c>
      <c r="RV23" s="81">
        <v>0</v>
      </c>
      <c r="RW23" s="81">
        <v>0</v>
      </c>
      <c r="RX23" s="81">
        <v>0</v>
      </c>
      <c r="RY23" s="81">
        <v>0</v>
      </c>
      <c r="RZ23" s="81">
        <v>0</v>
      </c>
      <c r="SA23" s="81">
        <v>0</v>
      </c>
      <c r="SB23" s="81">
        <v>0</v>
      </c>
      <c r="SC23" s="81">
        <v>0</v>
      </c>
      <c r="SD23" s="81">
        <v>0</v>
      </c>
      <c r="SE23" s="81">
        <v>0</v>
      </c>
      <c r="SF23" s="81">
        <v>0</v>
      </c>
      <c r="SG23" s="81">
        <v>0</v>
      </c>
      <c r="SH23" s="81">
        <v>0</v>
      </c>
    </row>
    <row r="24" spans="1:502">
      <c r="A24" s="18" t="s">
        <v>1879</v>
      </c>
      <c r="B24" s="80">
        <v>16</v>
      </c>
      <c r="C24" s="80">
        <v>16</v>
      </c>
      <c r="D24" s="80">
        <v>1</v>
      </c>
      <c r="E24" s="80">
        <v>2019</v>
      </c>
      <c r="F24" s="80" t="s">
        <v>73</v>
      </c>
      <c r="G24" s="182" t="s">
        <v>1863</v>
      </c>
      <c r="H24" s="80" t="s">
        <v>1864</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0.376</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0.376</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0.376</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0</v>
      </c>
      <c r="HZ24" s="83">
        <v>0</v>
      </c>
      <c r="IA24" s="83">
        <v>0.376</v>
      </c>
      <c r="IB24" s="83">
        <v>0</v>
      </c>
      <c r="IC24" s="83">
        <v>0</v>
      </c>
      <c r="ID24" s="83">
        <v>0</v>
      </c>
      <c r="IE24" s="83">
        <v>0</v>
      </c>
      <c r="IF24" s="83">
        <v>0</v>
      </c>
      <c r="IG24" s="83">
        <v>0.376</v>
      </c>
      <c r="IH24" s="83">
        <v>0</v>
      </c>
      <c r="II24" s="83">
        <v>0</v>
      </c>
      <c r="IJ24" s="83">
        <v>0</v>
      </c>
      <c r="IK24" s="83">
        <v>0</v>
      </c>
      <c r="IL24" s="83">
        <v>0</v>
      </c>
      <c r="IM24" s="83">
        <v>0</v>
      </c>
      <c r="IN24" s="83">
        <v>0</v>
      </c>
      <c r="IO24" s="83">
        <v>0</v>
      </c>
      <c r="IP24" s="83">
        <v>0</v>
      </c>
      <c r="IQ24" s="83">
        <v>0</v>
      </c>
      <c r="IR24" s="83">
        <v>0</v>
      </c>
      <c r="IS24" s="83">
        <v>0</v>
      </c>
      <c r="IT24" s="83">
        <v>0</v>
      </c>
      <c r="IU24" s="83">
        <v>0</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1</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1</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1</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0</v>
      </c>
      <c r="RM24" s="81">
        <v>0</v>
      </c>
      <c r="RN24" s="81">
        <v>1</v>
      </c>
      <c r="RO24" s="81">
        <v>0</v>
      </c>
      <c r="RP24" s="81">
        <v>0</v>
      </c>
      <c r="RQ24" s="81">
        <v>0</v>
      </c>
      <c r="RR24" s="81">
        <v>0</v>
      </c>
      <c r="RS24" s="81">
        <v>0</v>
      </c>
      <c r="RT24" s="81">
        <v>1</v>
      </c>
      <c r="RU24" s="81">
        <v>0</v>
      </c>
      <c r="RV24" s="81">
        <v>0</v>
      </c>
      <c r="RW24" s="81">
        <v>0</v>
      </c>
      <c r="RX24" s="81">
        <v>0</v>
      </c>
      <c r="RY24" s="81">
        <v>0</v>
      </c>
      <c r="RZ24" s="81">
        <v>0</v>
      </c>
      <c r="SA24" s="81">
        <v>0</v>
      </c>
      <c r="SB24" s="81">
        <v>0</v>
      </c>
      <c r="SC24" s="81">
        <v>0</v>
      </c>
      <c r="SD24" s="81">
        <v>0</v>
      </c>
      <c r="SE24" s="81">
        <v>0</v>
      </c>
      <c r="SF24" s="81">
        <v>0</v>
      </c>
      <c r="SG24" s="81">
        <v>0</v>
      </c>
      <c r="SH24" s="81">
        <v>0</v>
      </c>
    </row>
    <row r="25" spans="1:502">
      <c r="A25" s="18" t="s">
        <v>1880</v>
      </c>
      <c r="B25" s="80">
        <v>17</v>
      </c>
      <c r="C25" s="80">
        <v>17</v>
      </c>
      <c r="D25" s="80">
        <v>1</v>
      </c>
      <c r="E25" s="80">
        <v>2020</v>
      </c>
      <c r="F25" s="80" t="s">
        <v>218</v>
      </c>
      <c r="G25" s="182" t="s">
        <v>1863</v>
      </c>
      <c r="H25" s="80" t="s">
        <v>1864</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0.443</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0.443</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0.443</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0</v>
      </c>
      <c r="HY25" s="83">
        <v>0</v>
      </c>
      <c r="HZ25" s="83">
        <v>0</v>
      </c>
      <c r="IA25" s="83">
        <v>0.443</v>
      </c>
      <c r="IB25" s="83">
        <v>0</v>
      </c>
      <c r="IC25" s="83">
        <v>0</v>
      </c>
      <c r="ID25" s="83">
        <v>0</v>
      </c>
      <c r="IE25" s="83">
        <v>0</v>
      </c>
      <c r="IF25" s="83">
        <v>0</v>
      </c>
      <c r="IG25" s="83">
        <v>0.443</v>
      </c>
      <c r="IH25" s="83">
        <v>0</v>
      </c>
      <c r="II25" s="83">
        <v>0</v>
      </c>
      <c r="IJ25" s="83">
        <v>0</v>
      </c>
      <c r="IK25" s="83">
        <v>0</v>
      </c>
      <c r="IL25" s="83">
        <v>0</v>
      </c>
      <c r="IM25" s="83">
        <v>0</v>
      </c>
      <c r="IN25" s="83">
        <v>0</v>
      </c>
      <c r="IO25" s="83">
        <v>0</v>
      </c>
      <c r="IP25" s="83">
        <v>0</v>
      </c>
      <c r="IQ25" s="83">
        <v>0</v>
      </c>
      <c r="IR25" s="83">
        <v>0</v>
      </c>
      <c r="IS25" s="83">
        <v>0</v>
      </c>
      <c r="IT25" s="83">
        <v>0</v>
      </c>
      <c r="IU25" s="83">
        <v>0</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1</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1</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1</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0</v>
      </c>
      <c r="RL25" s="81">
        <v>0</v>
      </c>
      <c r="RM25" s="81">
        <v>0</v>
      </c>
      <c r="RN25" s="81">
        <v>1</v>
      </c>
      <c r="RO25" s="81">
        <v>0</v>
      </c>
      <c r="RP25" s="81">
        <v>0</v>
      </c>
      <c r="RQ25" s="81">
        <v>0</v>
      </c>
      <c r="RR25" s="81">
        <v>0</v>
      </c>
      <c r="RS25" s="81">
        <v>0</v>
      </c>
      <c r="RT25" s="81">
        <v>1</v>
      </c>
      <c r="RU25" s="81">
        <v>0</v>
      </c>
      <c r="RV25" s="81">
        <v>0</v>
      </c>
      <c r="RW25" s="81">
        <v>0</v>
      </c>
      <c r="RX25" s="81">
        <v>0</v>
      </c>
      <c r="RY25" s="81">
        <v>0</v>
      </c>
      <c r="RZ25" s="81">
        <v>0</v>
      </c>
      <c r="SA25" s="81">
        <v>0</v>
      </c>
      <c r="SB25" s="81">
        <v>0</v>
      </c>
      <c r="SC25" s="81">
        <v>0</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2414</v>
      </c>
      <c r="B10" s="80">
        <v>2</v>
      </c>
      <c r="C10" s="80">
        <v>18</v>
      </c>
      <c r="D10" s="80">
        <v>2</v>
      </c>
      <c r="E10" s="80">
        <v>2022</v>
      </c>
      <c r="F10" s="80" t="s">
        <v>568</v>
      </c>
      <c r="G10" s="182" t="s">
        <v>2411</v>
      </c>
      <c r="H10" s="80" t="s">
        <v>2412</v>
      </c>
      <c r="I10" s="173"/>
      <c r="J10" s="83">
        <v>1852</v>
      </c>
      <c r="K10" s="81">
        <v>2207952</v>
      </c>
      <c r="L10" s="81">
        <v>11362</v>
      </c>
      <c r="M10" s="81">
        <v>13555239</v>
      </c>
      <c r="N10" s="81">
        <v>0</v>
      </c>
      <c r="O10" s="81">
        <v>0</v>
      </c>
      <c r="P10" s="81">
        <v>0</v>
      </c>
      <c r="Q10" s="81">
        <v>0</v>
      </c>
      <c r="R10" s="81">
        <v>0</v>
      </c>
      <c r="S10" s="81">
        <v>0</v>
      </c>
      <c r="T10" s="81">
        <v>0</v>
      </c>
      <c r="U10" s="81">
        <v>0</v>
      </c>
      <c r="V10" s="81">
        <v>300</v>
      </c>
      <c r="W10" s="81">
        <v>0</v>
      </c>
      <c r="X10" s="81">
        <v>0</v>
      </c>
      <c r="Y10" s="81">
        <v>1838619</v>
      </c>
      <c r="Z10" s="81">
        <v>17601810</v>
      </c>
      <c r="AA10" s="81">
        <v>778312</v>
      </c>
      <c r="AB10" s="81">
        <v>8244785</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1769</v>
      </c>
      <c r="B11" s="80">
        <v>3</v>
      </c>
      <c r="C11" s="80">
        <v>18</v>
      </c>
      <c r="D11" s="80">
        <v>3</v>
      </c>
      <c r="E11" s="80">
        <v>2022</v>
      </c>
      <c r="F11" s="80" t="s">
        <v>568</v>
      </c>
      <c r="G11" s="182" t="s">
        <v>1766</v>
      </c>
      <c r="H11" s="80" t="s">
        <v>1767</v>
      </c>
      <c r="I11" s="173"/>
      <c r="J11" s="83">
        <v>221681</v>
      </c>
      <c r="K11" s="81">
        <v>301153365</v>
      </c>
      <c r="L11" s="81">
        <v>39921</v>
      </c>
      <c r="M11" s="81">
        <v>53769332.999999993</v>
      </c>
      <c r="N11" s="81">
        <v>0</v>
      </c>
      <c r="O11" s="81">
        <v>0</v>
      </c>
      <c r="P11" s="81">
        <v>0</v>
      </c>
      <c r="Q11" s="81">
        <v>0</v>
      </c>
      <c r="R11" s="81">
        <v>0</v>
      </c>
      <c r="S11" s="81">
        <v>0</v>
      </c>
      <c r="T11" s="81">
        <v>0</v>
      </c>
      <c r="U11" s="81">
        <v>0</v>
      </c>
      <c r="V11" s="81">
        <v>0</v>
      </c>
      <c r="W11" s="81">
        <v>0</v>
      </c>
      <c r="X11" s="81">
        <v>0</v>
      </c>
      <c r="Y11" s="81">
        <v>0</v>
      </c>
      <c r="Z11" s="81">
        <v>354922698.00000006</v>
      </c>
      <c r="AA11" s="81">
        <v>573237223</v>
      </c>
      <c r="AB11" s="81">
        <v>1959229286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2466</v>
      </c>
      <c r="B12" s="80">
        <v>4</v>
      </c>
      <c r="C12" s="80">
        <v>18</v>
      </c>
      <c r="D12" s="80">
        <v>4</v>
      </c>
      <c r="E12" s="80">
        <v>2022</v>
      </c>
      <c r="F12" s="80" t="s">
        <v>568</v>
      </c>
      <c r="G12" s="182" t="s">
        <v>2463</v>
      </c>
      <c r="H12" s="80" t="s">
        <v>2464</v>
      </c>
      <c r="I12" s="173"/>
      <c r="J12" s="83">
        <v>232320</v>
      </c>
      <c r="K12" s="81">
        <v>316425286</v>
      </c>
      <c r="L12" s="81">
        <v>265066</v>
      </c>
      <c r="M12" s="81">
        <v>357418289</v>
      </c>
      <c r="N12" s="81">
        <v>0</v>
      </c>
      <c r="O12" s="81">
        <v>0</v>
      </c>
      <c r="P12" s="81">
        <v>523</v>
      </c>
      <c r="Q12" s="81">
        <v>3239981</v>
      </c>
      <c r="R12" s="81">
        <v>0</v>
      </c>
      <c r="S12" s="81">
        <v>0</v>
      </c>
      <c r="T12" s="81">
        <v>0</v>
      </c>
      <c r="U12" s="81">
        <v>0</v>
      </c>
      <c r="V12" s="81">
        <v>0</v>
      </c>
      <c r="W12" s="81">
        <v>0</v>
      </c>
      <c r="X12" s="81">
        <v>0</v>
      </c>
      <c r="Y12" s="81">
        <v>0</v>
      </c>
      <c r="Z12" s="81">
        <v>677083556.00000012</v>
      </c>
      <c r="AA12" s="81">
        <v>533676954.99999994</v>
      </c>
      <c r="AB12" s="81">
        <v>2147282005</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1697</v>
      </c>
      <c r="B13" s="80">
        <v>5</v>
      </c>
      <c r="C13" s="80">
        <v>18</v>
      </c>
      <c r="D13" s="80">
        <v>5</v>
      </c>
      <c r="E13" s="80">
        <v>2022</v>
      </c>
      <c r="F13" s="80" t="s">
        <v>568</v>
      </c>
      <c r="G13" s="182" t="s">
        <v>1694</v>
      </c>
      <c r="H13" s="80" t="s">
        <v>1695</v>
      </c>
      <c r="I13" s="173"/>
      <c r="J13" s="83">
        <v>909295</v>
      </c>
      <c r="K13" s="81">
        <v>1218525598</v>
      </c>
      <c r="L13" s="81">
        <v>41</v>
      </c>
      <c r="M13" s="81">
        <v>54377</v>
      </c>
      <c r="N13" s="81">
        <v>0</v>
      </c>
      <c r="O13" s="81">
        <v>0</v>
      </c>
      <c r="P13" s="81">
        <v>0</v>
      </c>
      <c r="Q13" s="81">
        <v>0</v>
      </c>
      <c r="R13" s="81">
        <v>0</v>
      </c>
      <c r="S13" s="81">
        <v>0</v>
      </c>
      <c r="T13" s="81">
        <v>0</v>
      </c>
      <c r="U13" s="81">
        <v>0</v>
      </c>
      <c r="V13" s="81">
        <v>0</v>
      </c>
      <c r="W13" s="81">
        <v>0</v>
      </c>
      <c r="X13" s="81">
        <v>0</v>
      </c>
      <c r="Y13" s="81">
        <v>0</v>
      </c>
      <c r="Z13" s="81">
        <v>1218579974.9999998</v>
      </c>
      <c r="AA13" s="81">
        <v>2685895311</v>
      </c>
      <c r="AB13" s="81">
        <v>12189327542</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2426</v>
      </c>
      <c r="B14" s="80">
        <v>6</v>
      </c>
      <c r="C14" s="80">
        <v>18</v>
      </c>
      <c r="D14" s="80">
        <v>6</v>
      </c>
      <c r="E14" s="80">
        <v>2022</v>
      </c>
      <c r="F14" s="80" t="s">
        <v>568</v>
      </c>
      <c r="G14" s="182" t="s">
        <v>2423</v>
      </c>
      <c r="H14" s="80" t="s">
        <v>2424</v>
      </c>
      <c r="I14" s="173"/>
      <c r="J14" s="83">
        <v>222032</v>
      </c>
      <c r="K14" s="81">
        <v>296817337</v>
      </c>
      <c r="L14" s="81">
        <v>0</v>
      </c>
      <c r="M14" s="81">
        <v>0</v>
      </c>
      <c r="N14" s="81">
        <v>0</v>
      </c>
      <c r="O14" s="81">
        <v>0</v>
      </c>
      <c r="P14" s="81">
        <v>0</v>
      </c>
      <c r="Q14" s="81">
        <v>0</v>
      </c>
      <c r="R14" s="81">
        <v>0</v>
      </c>
      <c r="S14" s="81">
        <v>0</v>
      </c>
      <c r="T14" s="81">
        <v>0</v>
      </c>
      <c r="U14" s="81">
        <v>0</v>
      </c>
      <c r="V14" s="81">
        <v>1</v>
      </c>
      <c r="W14" s="81">
        <v>0</v>
      </c>
      <c r="X14" s="81">
        <v>0</v>
      </c>
      <c r="Y14" s="81">
        <v>5887</v>
      </c>
      <c r="Z14" s="81">
        <v>296823224</v>
      </c>
      <c r="AA14" s="81">
        <v>727896541</v>
      </c>
      <c r="AB14" s="81">
        <v>4202872824</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2486</v>
      </c>
      <c r="B15" s="80">
        <v>7</v>
      </c>
      <c r="C15" s="80">
        <v>18</v>
      </c>
      <c r="D15" s="80">
        <v>7</v>
      </c>
      <c r="E15" s="80">
        <v>2022</v>
      </c>
      <c r="F15" s="80" t="s">
        <v>568</v>
      </c>
      <c r="G15" s="182" t="s">
        <v>2483</v>
      </c>
      <c r="H15" s="80" t="s">
        <v>2484</v>
      </c>
      <c r="I15" s="173"/>
      <c r="J15" s="83">
        <v>656488</v>
      </c>
      <c r="K15" s="81">
        <v>874691833</v>
      </c>
      <c r="L15" s="81">
        <v>2032</v>
      </c>
      <c r="M15" s="81">
        <v>2684542</v>
      </c>
      <c r="N15" s="81">
        <v>0</v>
      </c>
      <c r="O15" s="81">
        <v>0</v>
      </c>
      <c r="P15" s="81">
        <v>0</v>
      </c>
      <c r="Q15" s="81">
        <v>0</v>
      </c>
      <c r="R15" s="81">
        <v>0</v>
      </c>
      <c r="S15" s="81">
        <v>0</v>
      </c>
      <c r="T15" s="81">
        <v>0</v>
      </c>
      <c r="U15" s="81">
        <v>0</v>
      </c>
      <c r="V15" s="81">
        <v>25</v>
      </c>
      <c r="W15" s="81">
        <v>0</v>
      </c>
      <c r="X15" s="81">
        <v>0</v>
      </c>
      <c r="Y15" s="81">
        <v>155017</v>
      </c>
      <c r="Z15" s="81">
        <v>877531392</v>
      </c>
      <c r="AA15" s="81">
        <v>1928872073.9999998</v>
      </c>
      <c r="AB15" s="81">
        <v>10393786220</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2454</v>
      </c>
      <c r="B16" s="80">
        <v>8</v>
      </c>
      <c r="C16" s="80">
        <v>18</v>
      </c>
      <c r="D16" s="80">
        <v>8</v>
      </c>
      <c r="E16" s="80">
        <v>2022</v>
      </c>
      <c r="F16" s="80" t="s">
        <v>568</v>
      </c>
      <c r="G16" s="182" t="s">
        <v>2451</v>
      </c>
      <c r="H16" s="80" t="s">
        <v>2452</v>
      </c>
      <c r="I16" s="173"/>
      <c r="J16" s="83">
        <v>141868</v>
      </c>
      <c r="K16" s="81">
        <v>194205590</v>
      </c>
      <c r="L16" s="81">
        <v>71241</v>
      </c>
      <c r="M16" s="81">
        <v>96770522</v>
      </c>
      <c r="N16" s="81">
        <v>0</v>
      </c>
      <c r="O16" s="81">
        <v>0</v>
      </c>
      <c r="P16" s="81">
        <v>0</v>
      </c>
      <c r="Q16" s="81">
        <v>0</v>
      </c>
      <c r="R16" s="81">
        <v>0</v>
      </c>
      <c r="S16" s="81">
        <v>0</v>
      </c>
      <c r="T16" s="81">
        <v>0</v>
      </c>
      <c r="U16" s="81">
        <v>0</v>
      </c>
      <c r="V16" s="81">
        <v>0</v>
      </c>
      <c r="W16" s="81">
        <v>0</v>
      </c>
      <c r="X16" s="81">
        <v>0</v>
      </c>
      <c r="Y16" s="81">
        <v>0</v>
      </c>
      <c r="Z16" s="81">
        <v>290976112</v>
      </c>
      <c r="AA16" s="81">
        <v>328911038</v>
      </c>
      <c r="AB16" s="81">
        <v>1410446544</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1701</v>
      </c>
      <c r="B17" s="80">
        <v>9</v>
      </c>
      <c r="C17" s="80">
        <v>18</v>
      </c>
      <c r="D17" s="80">
        <v>9</v>
      </c>
      <c r="E17" s="80">
        <v>2022</v>
      </c>
      <c r="F17" s="80" t="s">
        <v>568</v>
      </c>
      <c r="G17" s="182" t="s">
        <v>1698</v>
      </c>
      <c r="H17" s="80" t="s">
        <v>1699</v>
      </c>
      <c r="I17" s="173"/>
      <c r="J17" s="83">
        <v>775643</v>
      </c>
      <c r="K17" s="81">
        <v>1047763719</v>
      </c>
      <c r="L17" s="81">
        <v>0</v>
      </c>
      <c r="M17" s="81">
        <v>0</v>
      </c>
      <c r="N17" s="81">
        <v>800</v>
      </c>
      <c r="O17" s="81">
        <v>1646765</v>
      </c>
      <c r="P17" s="81">
        <v>0</v>
      </c>
      <c r="Q17" s="81">
        <v>0</v>
      </c>
      <c r="R17" s="81">
        <v>0</v>
      </c>
      <c r="S17" s="81">
        <v>0</v>
      </c>
      <c r="T17" s="81">
        <v>0</v>
      </c>
      <c r="U17" s="81">
        <v>0</v>
      </c>
      <c r="V17" s="81">
        <v>14</v>
      </c>
      <c r="W17" s="81">
        <v>0</v>
      </c>
      <c r="X17" s="81">
        <v>0</v>
      </c>
      <c r="Y17" s="81">
        <v>87565</v>
      </c>
      <c r="Z17" s="81">
        <v>1049498049.0000001</v>
      </c>
      <c r="AA17" s="81">
        <v>2369516170</v>
      </c>
      <c r="AB17" s="81">
        <v>9402618219</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1777</v>
      </c>
      <c r="B18" s="80">
        <v>10</v>
      </c>
      <c r="C18" s="80">
        <v>18</v>
      </c>
      <c r="D18" s="80">
        <v>10</v>
      </c>
      <c r="E18" s="80">
        <v>2022</v>
      </c>
      <c r="F18" s="80" t="s">
        <v>568</v>
      </c>
      <c r="G18" s="182" t="s">
        <v>1774</v>
      </c>
      <c r="H18" s="80" t="s">
        <v>1775</v>
      </c>
      <c r="I18" s="173"/>
      <c r="J18" s="83">
        <v>347924</v>
      </c>
      <c r="K18" s="81">
        <v>468830498.00000006</v>
      </c>
      <c r="L18" s="81">
        <v>274280</v>
      </c>
      <c r="M18" s="81">
        <v>366304451</v>
      </c>
      <c r="N18" s="81">
        <v>3700</v>
      </c>
      <c r="O18" s="81">
        <v>5993586.0000000009</v>
      </c>
      <c r="P18" s="81">
        <v>301</v>
      </c>
      <c r="Q18" s="81">
        <v>1787384</v>
      </c>
      <c r="R18" s="81">
        <v>0</v>
      </c>
      <c r="S18" s="81">
        <v>0</v>
      </c>
      <c r="T18" s="81">
        <v>0</v>
      </c>
      <c r="U18" s="81">
        <v>0</v>
      </c>
      <c r="V18" s="81">
        <v>0</v>
      </c>
      <c r="W18" s="81">
        <v>0</v>
      </c>
      <c r="X18" s="81">
        <v>0</v>
      </c>
      <c r="Y18" s="81">
        <v>0</v>
      </c>
      <c r="Z18" s="81">
        <v>842915919</v>
      </c>
      <c r="AA18" s="81">
        <v>906640071</v>
      </c>
      <c r="AB18" s="81">
        <v>3741609068.9999995</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1814</v>
      </c>
      <c r="B19" s="80">
        <v>11</v>
      </c>
      <c r="C19" s="80">
        <v>18</v>
      </c>
      <c r="D19" s="80">
        <v>11</v>
      </c>
      <c r="E19" s="80">
        <v>2022</v>
      </c>
      <c r="F19" s="80" t="s">
        <v>568</v>
      </c>
      <c r="G19" s="182" t="s">
        <v>1811</v>
      </c>
      <c r="H19" s="80" t="s">
        <v>1812</v>
      </c>
      <c r="I19" s="173"/>
      <c r="J19" s="83">
        <v>62217</v>
      </c>
      <c r="K19" s="81">
        <v>82081355</v>
      </c>
      <c r="L19" s="81">
        <v>161990</v>
      </c>
      <c r="M19" s="81">
        <v>212898081.00000003</v>
      </c>
      <c r="N19" s="81">
        <v>172800</v>
      </c>
      <c r="O19" s="81">
        <v>623588893</v>
      </c>
      <c r="P19" s="81">
        <v>0</v>
      </c>
      <c r="Q19" s="81">
        <v>0</v>
      </c>
      <c r="R19" s="81">
        <v>0</v>
      </c>
      <c r="S19" s="81">
        <v>0</v>
      </c>
      <c r="T19" s="81">
        <v>0</v>
      </c>
      <c r="U19" s="81">
        <v>0</v>
      </c>
      <c r="V19" s="81">
        <v>46</v>
      </c>
      <c r="W19" s="81">
        <v>0</v>
      </c>
      <c r="X19" s="81">
        <v>0</v>
      </c>
      <c r="Y19" s="81">
        <v>280600</v>
      </c>
      <c r="Z19" s="81">
        <v>918848929</v>
      </c>
      <c r="AA19" s="81">
        <v>26658791.999999996</v>
      </c>
      <c r="AB19" s="81">
        <v>344455730</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1693</v>
      </c>
      <c r="B20" s="80">
        <v>12</v>
      </c>
      <c r="C20" s="80">
        <v>18</v>
      </c>
      <c r="D20" s="80">
        <v>12</v>
      </c>
      <c r="E20" s="80">
        <v>2022</v>
      </c>
      <c r="F20" s="80" t="s">
        <v>568</v>
      </c>
      <c r="G20" s="182" t="s">
        <v>1690</v>
      </c>
      <c r="H20" s="80" t="s">
        <v>1691</v>
      </c>
      <c r="I20" s="173"/>
      <c r="J20" s="83">
        <v>1013119</v>
      </c>
      <c r="K20" s="81">
        <v>1376093583</v>
      </c>
      <c r="L20" s="81">
        <v>223</v>
      </c>
      <c r="M20" s="81">
        <v>300329</v>
      </c>
      <c r="N20" s="81">
        <v>0</v>
      </c>
      <c r="O20" s="81">
        <v>0</v>
      </c>
      <c r="P20" s="81">
        <v>0</v>
      </c>
      <c r="Q20" s="81">
        <v>0</v>
      </c>
      <c r="R20" s="81">
        <v>0</v>
      </c>
      <c r="S20" s="81">
        <v>0</v>
      </c>
      <c r="T20" s="81">
        <v>0</v>
      </c>
      <c r="U20" s="81">
        <v>0</v>
      </c>
      <c r="V20" s="81">
        <v>23</v>
      </c>
      <c r="W20" s="81">
        <v>0</v>
      </c>
      <c r="X20" s="81">
        <v>0</v>
      </c>
      <c r="Y20" s="81">
        <v>140300</v>
      </c>
      <c r="Z20" s="81">
        <v>1376534212</v>
      </c>
      <c r="AA20" s="81">
        <v>2882885096</v>
      </c>
      <c r="AB20" s="81">
        <v>10667203464</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1822</v>
      </c>
      <c r="B21" s="80">
        <v>13</v>
      </c>
      <c r="C21" s="80">
        <v>18</v>
      </c>
      <c r="D21" s="80">
        <v>13</v>
      </c>
      <c r="E21" s="80">
        <v>2022</v>
      </c>
      <c r="F21" s="80" t="s">
        <v>568</v>
      </c>
      <c r="G21" s="182" t="s">
        <v>1819</v>
      </c>
      <c r="H21" s="80" t="s">
        <v>1820</v>
      </c>
      <c r="I21" s="173"/>
      <c r="J21" s="83">
        <v>12941</v>
      </c>
      <c r="K21" s="81">
        <v>18958686</v>
      </c>
      <c r="L21" s="81">
        <v>2698</v>
      </c>
      <c r="M21" s="81">
        <v>3963878.0000000005</v>
      </c>
      <c r="N21" s="81">
        <v>25400</v>
      </c>
      <c r="O21" s="81">
        <v>70340363</v>
      </c>
      <c r="P21" s="81">
        <v>0</v>
      </c>
      <c r="Q21" s="81">
        <v>0</v>
      </c>
      <c r="R21" s="81">
        <v>0</v>
      </c>
      <c r="S21" s="81">
        <v>0</v>
      </c>
      <c r="T21" s="81">
        <v>0</v>
      </c>
      <c r="U21" s="81">
        <v>0</v>
      </c>
      <c r="V21" s="81">
        <v>0</v>
      </c>
      <c r="W21" s="81">
        <v>0</v>
      </c>
      <c r="X21" s="81">
        <v>0</v>
      </c>
      <c r="Y21" s="81">
        <v>0</v>
      </c>
      <c r="Z21" s="81">
        <v>93262927</v>
      </c>
      <c r="AA21" s="81">
        <v>11016975</v>
      </c>
      <c r="AB21" s="81">
        <v>113279444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1802</v>
      </c>
      <c r="B22" s="80">
        <v>14</v>
      </c>
      <c r="C22" s="80">
        <v>18</v>
      </c>
      <c r="D22" s="80">
        <v>14</v>
      </c>
      <c r="E22" s="80">
        <v>2022</v>
      </c>
      <c r="F22" s="80" t="s">
        <v>568</v>
      </c>
      <c r="G22" s="182" t="s">
        <v>1799</v>
      </c>
      <c r="H22" s="80" t="s">
        <v>1800</v>
      </c>
      <c r="I22" s="173"/>
      <c r="J22" s="83">
        <v>33622</v>
      </c>
      <c r="K22" s="81">
        <v>44536420</v>
      </c>
      <c r="L22" s="81">
        <v>26037</v>
      </c>
      <c r="M22" s="81">
        <v>34222832.000000007</v>
      </c>
      <c r="N22" s="81">
        <v>2000</v>
      </c>
      <c r="O22" s="81">
        <v>3300311</v>
      </c>
      <c r="P22" s="81">
        <v>12491</v>
      </c>
      <c r="Q22" s="81">
        <v>77340860</v>
      </c>
      <c r="R22" s="81">
        <v>0</v>
      </c>
      <c r="S22" s="81">
        <v>0</v>
      </c>
      <c r="T22" s="81">
        <v>0</v>
      </c>
      <c r="U22" s="81">
        <v>0</v>
      </c>
      <c r="V22" s="81">
        <v>0</v>
      </c>
      <c r="W22" s="81">
        <v>0</v>
      </c>
      <c r="X22" s="81">
        <v>0</v>
      </c>
      <c r="Y22" s="81">
        <v>0</v>
      </c>
      <c r="Z22" s="81">
        <v>159400422.99999997</v>
      </c>
      <c r="AA22" s="81">
        <v>74791426</v>
      </c>
      <c r="AB22" s="81">
        <v>284038425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2498</v>
      </c>
      <c r="B23" s="80">
        <v>15</v>
      </c>
      <c r="C23" s="80">
        <v>18</v>
      </c>
      <c r="D23" s="80">
        <v>15</v>
      </c>
      <c r="E23" s="80">
        <v>2022</v>
      </c>
      <c r="F23" s="80" t="s">
        <v>568</v>
      </c>
      <c r="G23" s="182" t="s">
        <v>2495</v>
      </c>
      <c r="H23" s="80" t="s">
        <v>2496</v>
      </c>
      <c r="I23" s="173"/>
      <c r="J23" s="83">
        <v>594037</v>
      </c>
      <c r="K23" s="81">
        <v>800180866</v>
      </c>
      <c r="L23" s="81">
        <v>17</v>
      </c>
      <c r="M23" s="81">
        <v>23275.999999999996</v>
      </c>
      <c r="N23" s="81">
        <v>0</v>
      </c>
      <c r="O23" s="81">
        <v>0</v>
      </c>
      <c r="P23" s="81">
        <v>0</v>
      </c>
      <c r="Q23" s="81">
        <v>0</v>
      </c>
      <c r="R23" s="81">
        <v>0</v>
      </c>
      <c r="S23" s="81">
        <v>0</v>
      </c>
      <c r="T23" s="81">
        <v>0</v>
      </c>
      <c r="U23" s="81">
        <v>0</v>
      </c>
      <c r="V23" s="81">
        <v>0</v>
      </c>
      <c r="W23" s="81">
        <v>0</v>
      </c>
      <c r="X23" s="81">
        <v>0</v>
      </c>
      <c r="Y23" s="81">
        <v>491</v>
      </c>
      <c r="Z23" s="81">
        <v>800204633</v>
      </c>
      <c r="AA23" s="81">
        <v>1815129479.9999998</v>
      </c>
      <c r="AB23" s="81">
        <v>8060734415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1729</v>
      </c>
      <c r="B24" s="80">
        <v>16</v>
      </c>
      <c r="C24" s="80">
        <v>18</v>
      </c>
      <c r="D24" s="80">
        <v>16</v>
      </c>
      <c r="E24" s="80">
        <v>2022</v>
      </c>
      <c r="F24" s="80" t="s">
        <v>568</v>
      </c>
      <c r="G24" s="182" t="s">
        <v>1726</v>
      </c>
      <c r="H24" s="80" t="s">
        <v>1727</v>
      </c>
      <c r="I24" s="173"/>
      <c r="J24" s="83">
        <v>405261</v>
      </c>
      <c r="K24" s="81">
        <v>541876463</v>
      </c>
      <c r="L24" s="81">
        <v>0</v>
      </c>
      <c r="M24" s="81">
        <v>0</v>
      </c>
      <c r="N24" s="81">
        <v>0</v>
      </c>
      <c r="O24" s="81">
        <v>0</v>
      </c>
      <c r="P24" s="81">
        <v>0</v>
      </c>
      <c r="Q24" s="81">
        <v>0</v>
      </c>
      <c r="R24" s="81">
        <v>0</v>
      </c>
      <c r="S24" s="81">
        <v>0</v>
      </c>
      <c r="T24" s="81">
        <v>0</v>
      </c>
      <c r="U24" s="81">
        <v>0</v>
      </c>
      <c r="V24" s="81">
        <v>11</v>
      </c>
      <c r="W24" s="81">
        <v>0</v>
      </c>
      <c r="X24" s="81">
        <v>0</v>
      </c>
      <c r="Y24" s="81">
        <v>68924.000000000015</v>
      </c>
      <c r="Z24" s="81">
        <v>541945387</v>
      </c>
      <c r="AA24" s="81">
        <v>1192607600</v>
      </c>
      <c r="AB24" s="81">
        <v>6296116853</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1753</v>
      </c>
      <c r="B25" s="80">
        <v>17</v>
      </c>
      <c r="C25" s="80">
        <v>18</v>
      </c>
      <c r="D25" s="80">
        <v>17</v>
      </c>
      <c r="E25" s="80">
        <v>2022</v>
      </c>
      <c r="F25" s="80" t="s">
        <v>568</v>
      </c>
      <c r="G25" s="182" t="s">
        <v>1750</v>
      </c>
      <c r="H25" s="80" t="s">
        <v>1751</v>
      </c>
      <c r="I25" s="173"/>
      <c r="J25" s="83">
        <v>132286</v>
      </c>
      <c r="K25" s="81">
        <v>180088070.00000003</v>
      </c>
      <c r="L25" s="81">
        <v>126514</v>
      </c>
      <c r="M25" s="81">
        <v>170558978</v>
      </c>
      <c r="N25" s="81">
        <v>0</v>
      </c>
      <c r="O25" s="81">
        <v>0</v>
      </c>
      <c r="P25" s="81">
        <v>0</v>
      </c>
      <c r="Q25" s="81">
        <v>0</v>
      </c>
      <c r="R25" s="81">
        <v>0</v>
      </c>
      <c r="S25" s="81">
        <v>0</v>
      </c>
      <c r="T25" s="81">
        <v>0</v>
      </c>
      <c r="U25" s="81">
        <v>0</v>
      </c>
      <c r="V25" s="81">
        <v>0</v>
      </c>
      <c r="W25" s="81">
        <v>0</v>
      </c>
      <c r="X25" s="81">
        <v>0</v>
      </c>
      <c r="Y25" s="81">
        <v>0</v>
      </c>
      <c r="Z25" s="81">
        <v>350647048.00000006</v>
      </c>
      <c r="AA25" s="81">
        <v>380297718</v>
      </c>
      <c r="AB25" s="81">
        <v>2694325425</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1749</v>
      </c>
      <c r="B26" s="80">
        <v>18</v>
      </c>
      <c r="C26" s="80">
        <v>18</v>
      </c>
      <c r="D26" s="80">
        <v>18</v>
      </c>
      <c r="E26" s="80">
        <v>2022</v>
      </c>
      <c r="F26" s="80" t="s">
        <v>568</v>
      </c>
      <c r="G26" s="182" t="s">
        <v>1746</v>
      </c>
      <c r="H26" s="80" t="s">
        <v>1747</v>
      </c>
      <c r="I26" s="173"/>
      <c r="J26" s="83">
        <v>133394</v>
      </c>
      <c r="K26" s="81">
        <v>180899016.00000003</v>
      </c>
      <c r="L26" s="81">
        <v>29883</v>
      </c>
      <c r="M26" s="81">
        <v>40210378</v>
      </c>
      <c r="N26" s="81">
        <v>0</v>
      </c>
      <c r="O26" s="81">
        <v>0</v>
      </c>
      <c r="P26" s="81">
        <v>0</v>
      </c>
      <c r="Q26" s="81">
        <v>0</v>
      </c>
      <c r="R26" s="81">
        <v>0</v>
      </c>
      <c r="S26" s="81">
        <v>0</v>
      </c>
      <c r="T26" s="81">
        <v>0</v>
      </c>
      <c r="U26" s="81">
        <v>0</v>
      </c>
      <c r="V26" s="81">
        <v>0</v>
      </c>
      <c r="W26" s="81">
        <v>0</v>
      </c>
      <c r="X26" s="81">
        <v>0</v>
      </c>
      <c r="Y26" s="81">
        <v>0</v>
      </c>
      <c r="Z26" s="81">
        <v>221109394</v>
      </c>
      <c r="AA26" s="81">
        <v>347735076</v>
      </c>
      <c r="AB26" s="81">
        <v>2065537561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1882</v>
      </c>
      <c r="B27" s="80">
        <v>19</v>
      </c>
      <c r="C27" s="80">
        <v>18</v>
      </c>
      <c r="D27" s="80">
        <v>19</v>
      </c>
      <c r="E27" s="80">
        <v>2022</v>
      </c>
      <c r="F27" s="80" t="s">
        <v>568</v>
      </c>
      <c r="G27" s="182" t="s">
        <v>1863</v>
      </c>
      <c r="H27" s="80" t="s">
        <v>1864</v>
      </c>
      <c r="I27" s="173"/>
      <c r="J27" s="83">
        <v>10450</v>
      </c>
      <c r="K27" s="81">
        <v>13719822</v>
      </c>
      <c r="L27" s="81">
        <v>20152</v>
      </c>
      <c r="M27" s="81">
        <v>26404968</v>
      </c>
      <c r="N27" s="81">
        <v>27200</v>
      </c>
      <c r="O27" s="81">
        <v>108697147</v>
      </c>
      <c r="P27" s="81">
        <v>0</v>
      </c>
      <c r="Q27" s="81">
        <v>0</v>
      </c>
      <c r="R27" s="81">
        <v>0</v>
      </c>
      <c r="S27" s="81">
        <v>0</v>
      </c>
      <c r="T27" s="81">
        <v>0</v>
      </c>
      <c r="U27" s="81">
        <v>0</v>
      </c>
      <c r="V27" s="81">
        <v>102</v>
      </c>
      <c r="W27" s="81">
        <v>0</v>
      </c>
      <c r="X27" s="81">
        <v>0</v>
      </c>
      <c r="Y27" s="81">
        <v>626200.00000000012</v>
      </c>
      <c r="Z27" s="81">
        <v>149448137.00000003</v>
      </c>
      <c r="AA27" s="81">
        <v>5502624</v>
      </c>
      <c r="AB27" s="81">
        <v>77568197</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2494</v>
      </c>
      <c r="B28" s="80">
        <v>20</v>
      </c>
      <c r="C28" s="80">
        <v>18</v>
      </c>
      <c r="D28" s="80">
        <v>20</v>
      </c>
      <c r="E28" s="80">
        <v>2022</v>
      </c>
      <c r="F28" s="80" t="s">
        <v>568</v>
      </c>
      <c r="G28" s="182" t="s">
        <v>2491</v>
      </c>
      <c r="H28" s="80" t="s">
        <v>2492</v>
      </c>
      <c r="I28" s="173"/>
      <c r="J28" s="83">
        <v>573758</v>
      </c>
      <c r="K28" s="81">
        <v>772389218</v>
      </c>
      <c r="L28" s="81">
        <v>0</v>
      </c>
      <c r="M28" s="81">
        <v>0</v>
      </c>
      <c r="N28" s="81">
        <v>0</v>
      </c>
      <c r="O28" s="81">
        <v>0</v>
      </c>
      <c r="P28" s="81">
        <v>0</v>
      </c>
      <c r="Q28" s="81">
        <v>0</v>
      </c>
      <c r="R28" s="81">
        <v>0</v>
      </c>
      <c r="S28" s="81">
        <v>0</v>
      </c>
      <c r="T28" s="81">
        <v>0</v>
      </c>
      <c r="U28" s="81">
        <v>0</v>
      </c>
      <c r="V28" s="81">
        <v>48</v>
      </c>
      <c r="W28" s="81">
        <v>0</v>
      </c>
      <c r="X28" s="81">
        <v>0</v>
      </c>
      <c r="Y28" s="81">
        <v>292619</v>
      </c>
      <c r="Z28" s="81">
        <v>772681837</v>
      </c>
      <c r="AA28" s="81">
        <v>1494568896</v>
      </c>
      <c r="AB28" s="81">
        <v>4324680780</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1785</v>
      </c>
      <c r="B29" s="80">
        <v>21</v>
      </c>
      <c r="C29" s="80">
        <v>18</v>
      </c>
      <c r="D29" s="80">
        <v>21</v>
      </c>
      <c r="E29" s="80">
        <v>2022</v>
      </c>
      <c r="F29" s="80" t="s">
        <v>568</v>
      </c>
      <c r="G29" s="182" t="s">
        <v>1782</v>
      </c>
      <c r="H29" s="80" t="s">
        <v>1783</v>
      </c>
      <c r="I29" s="173"/>
      <c r="J29" s="83">
        <v>198838</v>
      </c>
      <c r="K29" s="81">
        <v>270321838.99999994</v>
      </c>
      <c r="L29" s="81">
        <v>43079</v>
      </c>
      <c r="M29" s="81">
        <v>58013574</v>
      </c>
      <c r="N29" s="81">
        <v>0</v>
      </c>
      <c r="O29" s="81">
        <v>0</v>
      </c>
      <c r="P29" s="81">
        <v>0</v>
      </c>
      <c r="Q29" s="81">
        <v>0</v>
      </c>
      <c r="R29" s="81">
        <v>0</v>
      </c>
      <c r="S29" s="81">
        <v>0</v>
      </c>
      <c r="T29" s="81">
        <v>0</v>
      </c>
      <c r="U29" s="81">
        <v>0</v>
      </c>
      <c r="V29" s="81">
        <v>0</v>
      </c>
      <c r="W29" s="81">
        <v>0</v>
      </c>
      <c r="X29" s="81">
        <v>0</v>
      </c>
      <c r="Y29" s="81">
        <v>0</v>
      </c>
      <c r="Z29" s="81">
        <v>328335412.99999994</v>
      </c>
      <c r="AA29" s="81">
        <v>485496584</v>
      </c>
      <c r="AB29" s="81">
        <v>2669020402</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1781</v>
      </c>
      <c r="B30" s="80">
        <v>22</v>
      </c>
      <c r="C30" s="80">
        <v>18</v>
      </c>
      <c r="D30" s="80">
        <v>22</v>
      </c>
      <c r="E30" s="80">
        <v>2022</v>
      </c>
      <c r="F30" s="80" t="s">
        <v>568</v>
      </c>
      <c r="G30" s="182" t="s">
        <v>1778</v>
      </c>
      <c r="H30" s="80" t="s">
        <v>1779</v>
      </c>
      <c r="I30" s="173"/>
      <c r="J30" s="83">
        <v>207621</v>
      </c>
      <c r="K30" s="81">
        <v>281639945</v>
      </c>
      <c r="L30" s="81">
        <v>89363</v>
      </c>
      <c r="M30" s="81">
        <v>119959553</v>
      </c>
      <c r="N30" s="81">
        <v>0</v>
      </c>
      <c r="O30" s="81">
        <v>0</v>
      </c>
      <c r="P30" s="81">
        <v>0</v>
      </c>
      <c r="Q30" s="81">
        <v>0</v>
      </c>
      <c r="R30" s="81">
        <v>0</v>
      </c>
      <c r="S30" s="81">
        <v>0</v>
      </c>
      <c r="T30" s="81">
        <v>0</v>
      </c>
      <c r="U30" s="81">
        <v>0</v>
      </c>
      <c r="V30" s="81">
        <v>0</v>
      </c>
      <c r="W30" s="81">
        <v>0</v>
      </c>
      <c r="X30" s="81">
        <v>0</v>
      </c>
      <c r="Y30" s="81">
        <v>0</v>
      </c>
      <c r="Z30" s="81">
        <v>401599498</v>
      </c>
      <c r="AA30" s="81">
        <v>462073760</v>
      </c>
      <c r="AB30" s="81">
        <v>3851147596</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2438</v>
      </c>
      <c r="B31" s="80">
        <v>23</v>
      </c>
      <c r="C31" s="80">
        <v>18</v>
      </c>
      <c r="D31" s="80">
        <v>23</v>
      </c>
      <c r="E31" s="80">
        <v>2022</v>
      </c>
      <c r="F31" s="80" t="s">
        <v>568</v>
      </c>
      <c r="G31" s="182" t="s">
        <v>2435</v>
      </c>
      <c r="H31" s="80" t="s">
        <v>2436</v>
      </c>
      <c r="I31" s="173"/>
      <c r="J31" s="83">
        <v>341282</v>
      </c>
      <c r="K31" s="81">
        <v>463117179</v>
      </c>
      <c r="L31" s="81">
        <v>121148</v>
      </c>
      <c r="M31" s="81">
        <v>162736023</v>
      </c>
      <c r="N31" s="81">
        <v>0</v>
      </c>
      <c r="O31" s="81">
        <v>0</v>
      </c>
      <c r="P31" s="81">
        <v>0</v>
      </c>
      <c r="Q31" s="81">
        <v>0</v>
      </c>
      <c r="R31" s="81">
        <v>0</v>
      </c>
      <c r="S31" s="81">
        <v>0</v>
      </c>
      <c r="T31" s="81">
        <v>0</v>
      </c>
      <c r="U31" s="81">
        <v>0</v>
      </c>
      <c r="V31" s="81">
        <v>0</v>
      </c>
      <c r="W31" s="81">
        <v>0</v>
      </c>
      <c r="X31" s="81">
        <v>0</v>
      </c>
      <c r="Y31" s="81">
        <v>0</v>
      </c>
      <c r="Z31" s="81">
        <v>625853202</v>
      </c>
      <c r="AA31" s="81">
        <v>906734822</v>
      </c>
      <c r="AB31" s="81">
        <v>4977378161</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2462</v>
      </c>
      <c r="B32" s="80">
        <v>24</v>
      </c>
      <c r="C32" s="80">
        <v>18</v>
      </c>
      <c r="D32" s="80">
        <v>24</v>
      </c>
      <c r="E32" s="80">
        <v>2022</v>
      </c>
      <c r="F32" s="80" t="s">
        <v>568</v>
      </c>
      <c r="G32" s="182" t="s">
        <v>2459</v>
      </c>
      <c r="H32" s="80" t="s">
        <v>2460</v>
      </c>
      <c r="I32" s="173"/>
      <c r="J32" s="83">
        <v>118285</v>
      </c>
      <c r="K32" s="81">
        <v>160940897</v>
      </c>
      <c r="L32" s="81">
        <v>19852</v>
      </c>
      <c r="M32" s="81">
        <v>26749188.999999996</v>
      </c>
      <c r="N32" s="81">
        <v>0</v>
      </c>
      <c r="O32" s="81">
        <v>0</v>
      </c>
      <c r="P32" s="81">
        <v>0</v>
      </c>
      <c r="Q32" s="81">
        <v>0</v>
      </c>
      <c r="R32" s="81">
        <v>0</v>
      </c>
      <c r="S32" s="81">
        <v>0</v>
      </c>
      <c r="T32" s="81">
        <v>0</v>
      </c>
      <c r="U32" s="81">
        <v>0</v>
      </c>
      <c r="V32" s="81">
        <v>0</v>
      </c>
      <c r="W32" s="81">
        <v>0</v>
      </c>
      <c r="X32" s="81">
        <v>0</v>
      </c>
      <c r="Y32" s="81">
        <v>0</v>
      </c>
      <c r="Z32" s="81">
        <v>187690086</v>
      </c>
      <c r="AA32" s="81">
        <v>288298038</v>
      </c>
      <c r="AB32" s="81">
        <v>1749505892.0000002</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2506</v>
      </c>
      <c r="B33" s="80">
        <v>25</v>
      </c>
      <c r="C33" s="80">
        <v>18</v>
      </c>
      <c r="D33" s="80">
        <v>25</v>
      </c>
      <c r="E33" s="80">
        <v>2022</v>
      </c>
      <c r="F33" s="80" t="s">
        <v>568</v>
      </c>
      <c r="G33" s="182" t="s">
        <v>2503</v>
      </c>
      <c r="H33" s="80" t="s">
        <v>2504</v>
      </c>
      <c r="I33" s="173"/>
      <c r="J33" s="83">
        <v>445507</v>
      </c>
      <c r="K33" s="81">
        <v>599555881</v>
      </c>
      <c r="L33" s="81">
        <v>0</v>
      </c>
      <c r="M33" s="81">
        <v>0</v>
      </c>
      <c r="N33" s="81">
        <v>0</v>
      </c>
      <c r="O33" s="81">
        <v>0</v>
      </c>
      <c r="P33" s="81">
        <v>0</v>
      </c>
      <c r="Q33" s="81">
        <v>0</v>
      </c>
      <c r="R33" s="81">
        <v>0</v>
      </c>
      <c r="S33" s="81">
        <v>0</v>
      </c>
      <c r="T33" s="81">
        <v>0</v>
      </c>
      <c r="U33" s="81">
        <v>0</v>
      </c>
      <c r="V33" s="81">
        <v>22</v>
      </c>
      <c r="W33" s="81">
        <v>0</v>
      </c>
      <c r="X33" s="81">
        <v>0</v>
      </c>
      <c r="Y33" s="81">
        <v>134413</v>
      </c>
      <c r="Z33" s="81">
        <v>599690294</v>
      </c>
      <c r="AA33" s="81">
        <v>1397622208</v>
      </c>
      <c r="AB33" s="81">
        <v>5172711283</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2422</v>
      </c>
      <c r="B34" s="80">
        <v>26</v>
      </c>
      <c r="C34" s="80">
        <v>18</v>
      </c>
      <c r="D34" s="80">
        <v>26</v>
      </c>
      <c r="E34" s="80">
        <v>2022</v>
      </c>
      <c r="F34" s="80" t="s">
        <v>568</v>
      </c>
      <c r="G34" s="182" t="s">
        <v>2419</v>
      </c>
      <c r="H34" s="80" t="s">
        <v>2420</v>
      </c>
      <c r="I34" s="173"/>
      <c r="J34" s="83">
        <v>331707</v>
      </c>
      <c r="K34" s="81">
        <v>444120954.00000006</v>
      </c>
      <c r="L34" s="81">
        <v>0</v>
      </c>
      <c r="M34" s="81">
        <v>0</v>
      </c>
      <c r="N34" s="81">
        <v>0</v>
      </c>
      <c r="O34" s="81">
        <v>0</v>
      </c>
      <c r="P34" s="81">
        <v>0</v>
      </c>
      <c r="Q34" s="81">
        <v>0</v>
      </c>
      <c r="R34" s="81">
        <v>0</v>
      </c>
      <c r="S34" s="81">
        <v>0</v>
      </c>
      <c r="T34" s="81">
        <v>0</v>
      </c>
      <c r="U34" s="81">
        <v>0</v>
      </c>
      <c r="V34" s="81">
        <v>42</v>
      </c>
      <c r="W34" s="81">
        <v>0</v>
      </c>
      <c r="X34" s="81">
        <v>0</v>
      </c>
      <c r="Y34" s="81">
        <v>258279.99999999994</v>
      </c>
      <c r="Z34" s="81">
        <v>444379234.00000006</v>
      </c>
      <c r="AA34" s="81">
        <v>1313624494</v>
      </c>
      <c r="AB34" s="81">
        <v>6203913811</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1733</v>
      </c>
      <c r="B35" s="80">
        <v>27</v>
      </c>
      <c r="C35" s="80">
        <v>18</v>
      </c>
      <c r="D35" s="80">
        <v>27</v>
      </c>
      <c r="E35" s="80">
        <v>2022</v>
      </c>
      <c r="F35" s="80" t="s">
        <v>568</v>
      </c>
      <c r="G35" s="182" t="s">
        <v>1730</v>
      </c>
      <c r="H35" s="80" t="s">
        <v>1731</v>
      </c>
      <c r="I35" s="173"/>
      <c r="J35" s="83">
        <v>419327</v>
      </c>
      <c r="K35" s="81">
        <v>557877523</v>
      </c>
      <c r="L35" s="81">
        <v>0</v>
      </c>
      <c r="M35" s="81">
        <v>0</v>
      </c>
      <c r="N35" s="81">
        <v>0</v>
      </c>
      <c r="O35" s="81">
        <v>0</v>
      </c>
      <c r="P35" s="81">
        <v>0</v>
      </c>
      <c r="Q35" s="81">
        <v>0</v>
      </c>
      <c r="R35" s="81">
        <v>0</v>
      </c>
      <c r="S35" s="81">
        <v>0</v>
      </c>
      <c r="T35" s="81">
        <v>0</v>
      </c>
      <c r="U35" s="81">
        <v>0</v>
      </c>
      <c r="V35" s="81">
        <v>17</v>
      </c>
      <c r="W35" s="81">
        <v>0</v>
      </c>
      <c r="X35" s="81">
        <v>0</v>
      </c>
      <c r="Y35" s="81">
        <v>106697</v>
      </c>
      <c r="Z35" s="81">
        <v>557984220.00000012</v>
      </c>
      <c r="AA35" s="81">
        <v>1651531695</v>
      </c>
      <c r="AB35" s="81">
        <v>8743081905</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1705</v>
      </c>
      <c r="B36" s="80">
        <v>28</v>
      </c>
      <c r="C36" s="80">
        <v>18</v>
      </c>
      <c r="D36" s="80">
        <v>28</v>
      </c>
      <c r="E36" s="80">
        <v>2022</v>
      </c>
      <c r="F36" s="80" t="s">
        <v>568</v>
      </c>
      <c r="G36" s="182" t="s">
        <v>1702</v>
      </c>
      <c r="H36" s="80" t="s">
        <v>1703</v>
      </c>
      <c r="I36" s="173"/>
      <c r="J36" s="83">
        <v>801264</v>
      </c>
      <c r="K36" s="81">
        <v>1074647642</v>
      </c>
      <c r="L36" s="81">
        <v>7288</v>
      </c>
      <c r="M36" s="81">
        <v>9685141.9999999981</v>
      </c>
      <c r="N36" s="81">
        <v>0</v>
      </c>
      <c r="O36" s="81">
        <v>0</v>
      </c>
      <c r="P36" s="81">
        <v>0</v>
      </c>
      <c r="Q36" s="81">
        <v>0</v>
      </c>
      <c r="R36" s="81">
        <v>0</v>
      </c>
      <c r="S36" s="81">
        <v>0</v>
      </c>
      <c r="T36" s="81">
        <v>0</v>
      </c>
      <c r="U36" s="81">
        <v>0</v>
      </c>
      <c r="V36" s="81">
        <v>17</v>
      </c>
      <c r="W36" s="81">
        <v>0</v>
      </c>
      <c r="X36" s="81">
        <v>0</v>
      </c>
      <c r="Y36" s="81">
        <v>103753</v>
      </c>
      <c r="Z36" s="81">
        <v>1084436537</v>
      </c>
      <c r="AA36" s="81">
        <v>2397647189</v>
      </c>
      <c r="AB36" s="81">
        <v>11589393887</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1640</v>
      </c>
      <c r="B37" s="80">
        <v>29</v>
      </c>
      <c r="C37" s="80">
        <v>18</v>
      </c>
      <c r="D37" s="80">
        <v>29</v>
      </c>
      <c r="E37" s="80">
        <v>2022</v>
      </c>
      <c r="F37" s="80" t="s">
        <v>568</v>
      </c>
      <c r="G37" s="182" t="s">
        <v>1637</v>
      </c>
      <c r="H37" s="80" t="s">
        <v>1638</v>
      </c>
      <c r="I37" s="173"/>
      <c r="J37" s="83">
        <v>283186</v>
      </c>
      <c r="K37" s="81">
        <v>378146505</v>
      </c>
      <c r="L37" s="81">
        <v>0</v>
      </c>
      <c r="M37" s="81">
        <v>0</v>
      </c>
      <c r="N37" s="81">
        <v>0</v>
      </c>
      <c r="O37" s="81">
        <v>0</v>
      </c>
      <c r="P37" s="81">
        <v>0</v>
      </c>
      <c r="Q37" s="81">
        <v>0</v>
      </c>
      <c r="R37" s="81">
        <v>0</v>
      </c>
      <c r="S37" s="81">
        <v>0</v>
      </c>
      <c r="T37" s="81">
        <v>0</v>
      </c>
      <c r="U37" s="81">
        <v>0</v>
      </c>
      <c r="V37" s="81">
        <v>1</v>
      </c>
      <c r="W37" s="81">
        <v>0</v>
      </c>
      <c r="X37" s="81">
        <v>0</v>
      </c>
      <c r="Y37" s="81">
        <v>4660</v>
      </c>
      <c r="Z37" s="81">
        <v>378151165</v>
      </c>
      <c r="AA37" s="81">
        <v>945708094.00000012</v>
      </c>
      <c r="AB37" s="81">
        <v>4132099934</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1685</v>
      </c>
      <c r="B38" s="80">
        <v>30</v>
      </c>
      <c r="C38" s="80">
        <v>18</v>
      </c>
      <c r="D38" s="80">
        <v>30</v>
      </c>
      <c r="E38" s="80">
        <v>2022</v>
      </c>
      <c r="F38" s="80" t="s">
        <v>568</v>
      </c>
      <c r="G38" s="182" t="s">
        <v>1682</v>
      </c>
      <c r="H38" s="80" t="s">
        <v>1683</v>
      </c>
      <c r="I38" s="173"/>
      <c r="J38" s="83">
        <v>1252355</v>
      </c>
      <c r="K38" s="81">
        <v>1680651827.0000002</v>
      </c>
      <c r="L38" s="81">
        <v>13287</v>
      </c>
      <c r="M38" s="81">
        <v>17685813.999999996</v>
      </c>
      <c r="N38" s="81">
        <v>0</v>
      </c>
      <c r="O38" s="81">
        <v>0</v>
      </c>
      <c r="P38" s="81">
        <v>0</v>
      </c>
      <c r="Q38" s="81">
        <v>0</v>
      </c>
      <c r="R38" s="81">
        <v>0</v>
      </c>
      <c r="S38" s="81">
        <v>0</v>
      </c>
      <c r="T38" s="81">
        <v>0</v>
      </c>
      <c r="U38" s="81">
        <v>0</v>
      </c>
      <c r="V38" s="81">
        <v>55</v>
      </c>
      <c r="W38" s="81">
        <v>0</v>
      </c>
      <c r="X38" s="81">
        <v>0</v>
      </c>
      <c r="Y38" s="81">
        <v>336034</v>
      </c>
      <c r="Z38" s="81">
        <v>1698673675</v>
      </c>
      <c r="AA38" s="81">
        <v>3817213566</v>
      </c>
      <c r="AB38" s="81">
        <v>17294064383</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2430</v>
      </c>
      <c r="B39" s="80">
        <v>31</v>
      </c>
      <c r="C39" s="80">
        <v>18</v>
      </c>
      <c r="D39" s="80">
        <v>31</v>
      </c>
      <c r="E39" s="80">
        <v>2022</v>
      </c>
      <c r="F39" s="80" t="s">
        <v>568</v>
      </c>
      <c r="G39" s="182" t="s">
        <v>2427</v>
      </c>
      <c r="H39" s="80" t="s">
        <v>2428</v>
      </c>
      <c r="I39" s="173"/>
      <c r="J39" s="83">
        <v>220038</v>
      </c>
      <c r="K39" s="81">
        <v>292698574</v>
      </c>
      <c r="L39" s="81">
        <v>0</v>
      </c>
      <c r="M39" s="81">
        <v>0</v>
      </c>
      <c r="N39" s="81">
        <v>0</v>
      </c>
      <c r="O39" s="81">
        <v>0</v>
      </c>
      <c r="P39" s="81">
        <v>0</v>
      </c>
      <c r="Q39" s="81">
        <v>0</v>
      </c>
      <c r="R39" s="81">
        <v>0</v>
      </c>
      <c r="S39" s="81">
        <v>0</v>
      </c>
      <c r="T39" s="81">
        <v>0</v>
      </c>
      <c r="U39" s="81">
        <v>0</v>
      </c>
      <c r="V39" s="81">
        <v>17</v>
      </c>
      <c r="W39" s="81">
        <v>0</v>
      </c>
      <c r="X39" s="81">
        <v>0</v>
      </c>
      <c r="Y39" s="81">
        <v>102282</v>
      </c>
      <c r="Z39" s="81">
        <v>292800856</v>
      </c>
      <c r="AA39" s="81">
        <v>767140139</v>
      </c>
      <c r="AB39" s="81">
        <v>5564029970</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1757</v>
      </c>
      <c r="B40" s="80">
        <v>32</v>
      </c>
      <c r="C40" s="80">
        <v>18</v>
      </c>
      <c r="D40" s="80">
        <v>32</v>
      </c>
      <c r="E40" s="80">
        <v>2022</v>
      </c>
      <c r="F40" s="80" t="s">
        <v>568</v>
      </c>
      <c r="G40" s="182" t="s">
        <v>1754</v>
      </c>
      <c r="H40" s="80" t="s">
        <v>1755</v>
      </c>
      <c r="I40" s="173"/>
      <c r="J40" s="83">
        <v>323719</v>
      </c>
      <c r="K40" s="81">
        <v>439667227</v>
      </c>
      <c r="L40" s="81">
        <v>168389</v>
      </c>
      <c r="M40" s="81">
        <v>226839127.00000003</v>
      </c>
      <c r="N40" s="81">
        <v>0</v>
      </c>
      <c r="O40" s="81">
        <v>0</v>
      </c>
      <c r="P40" s="81">
        <v>0</v>
      </c>
      <c r="Q40" s="81">
        <v>0</v>
      </c>
      <c r="R40" s="81">
        <v>0</v>
      </c>
      <c r="S40" s="81">
        <v>0</v>
      </c>
      <c r="T40" s="81">
        <v>0</v>
      </c>
      <c r="U40" s="81">
        <v>0</v>
      </c>
      <c r="V40" s="81">
        <v>0</v>
      </c>
      <c r="W40" s="81">
        <v>0</v>
      </c>
      <c r="X40" s="81">
        <v>0</v>
      </c>
      <c r="Y40" s="81">
        <v>0</v>
      </c>
      <c r="Z40" s="81">
        <v>666506354</v>
      </c>
      <c r="AA40" s="81">
        <v>891674806</v>
      </c>
      <c r="AB40" s="81">
        <v>4861476360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2478</v>
      </c>
      <c r="B41" s="80">
        <v>33</v>
      </c>
      <c r="C41" s="80">
        <v>18</v>
      </c>
      <c r="D41" s="80">
        <v>33</v>
      </c>
      <c r="E41" s="80">
        <v>2022</v>
      </c>
      <c r="F41" s="80" t="s">
        <v>568</v>
      </c>
      <c r="G41" s="182" t="s">
        <v>2475</v>
      </c>
      <c r="H41" s="80" t="s">
        <v>2476</v>
      </c>
      <c r="I41" s="173"/>
      <c r="J41" s="83">
        <v>213820</v>
      </c>
      <c r="K41" s="81">
        <v>293158098</v>
      </c>
      <c r="L41" s="81">
        <v>23090</v>
      </c>
      <c r="M41" s="81">
        <v>31485811</v>
      </c>
      <c r="N41" s="81">
        <v>0</v>
      </c>
      <c r="O41" s="81">
        <v>0</v>
      </c>
      <c r="P41" s="81">
        <v>0</v>
      </c>
      <c r="Q41" s="81">
        <v>0</v>
      </c>
      <c r="R41" s="81">
        <v>0</v>
      </c>
      <c r="S41" s="81">
        <v>0</v>
      </c>
      <c r="T41" s="81">
        <v>0</v>
      </c>
      <c r="U41" s="81">
        <v>0</v>
      </c>
      <c r="V41" s="81">
        <v>0</v>
      </c>
      <c r="W41" s="81">
        <v>0</v>
      </c>
      <c r="X41" s="81">
        <v>0</v>
      </c>
      <c r="Y41" s="81">
        <v>0</v>
      </c>
      <c r="Z41" s="81">
        <v>324643909</v>
      </c>
      <c r="AA41" s="81">
        <v>568541212</v>
      </c>
      <c r="AB41" s="81">
        <v>2232867777</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1761</v>
      </c>
      <c r="B42" s="80">
        <v>34</v>
      </c>
      <c r="C42" s="80">
        <v>18</v>
      </c>
      <c r="D42" s="80">
        <v>34</v>
      </c>
      <c r="E42" s="80">
        <v>2022</v>
      </c>
      <c r="F42" s="80" t="s">
        <v>568</v>
      </c>
      <c r="G42" s="182" t="s">
        <v>1758</v>
      </c>
      <c r="H42" s="80" t="s">
        <v>1759</v>
      </c>
      <c r="I42" s="173"/>
      <c r="J42" s="83">
        <v>169439</v>
      </c>
      <c r="K42" s="81">
        <v>225030233</v>
      </c>
      <c r="L42" s="81">
        <v>0</v>
      </c>
      <c r="M42" s="81">
        <v>0</v>
      </c>
      <c r="N42" s="81">
        <v>0</v>
      </c>
      <c r="O42" s="81">
        <v>0</v>
      </c>
      <c r="P42" s="81">
        <v>0</v>
      </c>
      <c r="Q42" s="81">
        <v>0</v>
      </c>
      <c r="R42" s="81">
        <v>0</v>
      </c>
      <c r="S42" s="81">
        <v>0</v>
      </c>
      <c r="T42" s="81">
        <v>0</v>
      </c>
      <c r="U42" s="81">
        <v>0</v>
      </c>
      <c r="V42" s="81">
        <v>21</v>
      </c>
      <c r="W42" s="81">
        <v>0</v>
      </c>
      <c r="X42" s="81">
        <v>0</v>
      </c>
      <c r="Y42" s="81">
        <v>127055</v>
      </c>
      <c r="Z42" s="81">
        <v>225157288.00000003</v>
      </c>
      <c r="AA42" s="81">
        <v>819464646</v>
      </c>
      <c r="AB42" s="81">
        <v>2276048448</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1656</v>
      </c>
      <c r="B43" s="80">
        <v>35</v>
      </c>
      <c r="C43" s="80">
        <v>18</v>
      </c>
      <c r="D43" s="80">
        <v>35</v>
      </c>
      <c r="E43" s="80">
        <v>2022</v>
      </c>
      <c r="F43" s="80" t="s">
        <v>568</v>
      </c>
      <c r="G43" s="182" t="s">
        <v>1653</v>
      </c>
      <c r="H43" s="80" t="s">
        <v>1654</v>
      </c>
      <c r="I43" s="173"/>
      <c r="J43" s="83">
        <v>348414</v>
      </c>
      <c r="K43" s="81">
        <v>474060051</v>
      </c>
      <c r="L43" s="81">
        <v>88473</v>
      </c>
      <c r="M43" s="81">
        <v>119397640</v>
      </c>
      <c r="N43" s="81">
        <v>0</v>
      </c>
      <c r="O43" s="81">
        <v>0</v>
      </c>
      <c r="P43" s="81">
        <v>0</v>
      </c>
      <c r="Q43" s="81">
        <v>0</v>
      </c>
      <c r="R43" s="81">
        <v>0</v>
      </c>
      <c r="S43" s="81">
        <v>0</v>
      </c>
      <c r="T43" s="81">
        <v>0</v>
      </c>
      <c r="U43" s="81">
        <v>0</v>
      </c>
      <c r="V43" s="81">
        <v>5</v>
      </c>
      <c r="W43" s="81">
        <v>0</v>
      </c>
      <c r="X43" s="81">
        <v>0</v>
      </c>
      <c r="Y43" s="81">
        <v>27962</v>
      </c>
      <c r="Z43" s="81">
        <v>593485652.99999988</v>
      </c>
      <c r="AA43" s="81">
        <v>941340429.00000012</v>
      </c>
      <c r="AB43" s="81">
        <v>4897722485</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2470</v>
      </c>
      <c r="B44" s="80">
        <v>36</v>
      </c>
      <c r="C44" s="80">
        <v>18</v>
      </c>
      <c r="D44" s="80">
        <v>36</v>
      </c>
      <c r="E44" s="80">
        <v>2022</v>
      </c>
      <c r="F44" s="80" t="s">
        <v>568</v>
      </c>
      <c r="G44" s="182" t="s">
        <v>2467</v>
      </c>
      <c r="H44" s="80" t="s">
        <v>2468</v>
      </c>
      <c r="I44" s="173"/>
      <c r="J44" s="83">
        <v>183462</v>
      </c>
      <c r="K44" s="81">
        <v>242964917</v>
      </c>
      <c r="L44" s="81">
        <v>0</v>
      </c>
      <c r="M44" s="81">
        <v>0</v>
      </c>
      <c r="N44" s="81">
        <v>0</v>
      </c>
      <c r="O44" s="81">
        <v>0</v>
      </c>
      <c r="P44" s="81">
        <v>0</v>
      </c>
      <c r="Q44" s="81">
        <v>0</v>
      </c>
      <c r="R44" s="81">
        <v>0</v>
      </c>
      <c r="S44" s="81">
        <v>0</v>
      </c>
      <c r="T44" s="81">
        <v>0</v>
      </c>
      <c r="U44" s="81">
        <v>0</v>
      </c>
      <c r="V44" s="81">
        <v>85</v>
      </c>
      <c r="W44" s="81">
        <v>0</v>
      </c>
      <c r="X44" s="81">
        <v>0</v>
      </c>
      <c r="Y44" s="81">
        <v>520239</v>
      </c>
      <c r="Z44" s="81">
        <v>243485156</v>
      </c>
      <c r="AA44" s="81">
        <v>891173263</v>
      </c>
      <c r="AB44" s="81">
        <v>5150159206</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1741</v>
      </c>
      <c r="B45" s="80">
        <v>37</v>
      </c>
      <c r="C45" s="80">
        <v>18</v>
      </c>
      <c r="D45" s="80">
        <v>37</v>
      </c>
      <c r="E45" s="80">
        <v>2022</v>
      </c>
      <c r="F45" s="80" t="s">
        <v>568</v>
      </c>
      <c r="G45" s="182" t="s">
        <v>1738</v>
      </c>
      <c r="H45" s="80" t="s">
        <v>1739</v>
      </c>
      <c r="I45" s="173"/>
      <c r="J45" s="83">
        <v>332050</v>
      </c>
      <c r="K45" s="81">
        <v>442287668</v>
      </c>
      <c r="L45" s="81">
        <v>0</v>
      </c>
      <c r="M45" s="81">
        <v>0</v>
      </c>
      <c r="N45" s="81">
        <v>0</v>
      </c>
      <c r="O45" s="81">
        <v>0</v>
      </c>
      <c r="P45" s="81">
        <v>0</v>
      </c>
      <c r="Q45" s="81">
        <v>0</v>
      </c>
      <c r="R45" s="81">
        <v>0</v>
      </c>
      <c r="S45" s="81">
        <v>0</v>
      </c>
      <c r="T45" s="81">
        <v>0</v>
      </c>
      <c r="U45" s="81">
        <v>0</v>
      </c>
      <c r="V45" s="81">
        <v>3</v>
      </c>
      <c r="W45" s="81">
        <v>0</v>
      </c>
      <c r="X45" s="81">
        <v>0</v>
      </c>
      <c r="Y45" s="81">
        <v>19377</v>
      </c>
      <c r="Z45" s="81">
        <v>442307045.00000006</v>
      </c>
      <c r="AA45" s="81">
        <v>1025995631</v>
      </c>
      <c r="AB45" s="81">
        <v>7272471689</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2406</v>
      </c>
      <c r="B46" s="80">
        <v>38</v>
      </c>
      <c r="C46" s="80">
        <v>18</v>
      </c>
      <c r="D46" s="80">
        <v>38</v>
      </c>
      <c r="E46" s="80">
        <v>2022</v>
      </c>
      <c r="F46" s="80" t="s">
        <v>568</v>
      </c>
      <c r="G46" s="182" t="s">
        <v>2403</v>
      </c>
      <c r="H46" s="80" t="s">
        <v>2404</v>
      </c>
      <c r="I46" s="173"/>
      <c r="J46" s="83">
        <v>2454</v>
      </c>
      <c r="K46" s="81">
        <v>3270673</v>
      </c>
      <c r="L46" s="81">
        <v>81389</v>
      </c>
      <c r="M46" s="81">
        <v>108200379</v>
      </c>
      <c r="N46" s="81">
        <v>6800</v>
      </c>
      <c r="O46" s="81">
        <v>26375610</v>
      </c>
      <c r="P46" s="81">
        <v>0</v>
      </c>
      <c r="Q46" s="81">
        <v>0</v>
      </c>
      <c r="R46" s="81">
        <v>0</v>
      </c>
      <c r="S46" s="81">
        <v>0</v>
      </c>
      <c r="T46" s="81">
        <v>0</v>
      </c>
      <c r="U46" s="81">
        <v>0</v>
      </c>
      <c r="V46" s="81">
        <v>70</v>
      </c>
      <c r="W46" s="81">
        <v>0</v>
      </c>
      <c r="X46" s="81">
        <v>0</v>
      </c>
      <c r="Y46" s="81">
        <v>430957</v>
      </c>
      <c r="Z46" s="81">
        <v>138277619</v>
      </c>
      <c r="AA46" s="81">
        <v>1306069</v>
      </c>
      <c r="AB46" s="81">
        <v>13694435.999999998</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1737</v>
      </c>
      <c r="B47" s="80">
        <v>39</v>
      </c>
      <c r="C47" s="80">
        <v>18</v>
      </c>
      <c r="D47" s="80">
        <v>39</v>
      </c>
      <c r="E47" s="80">
        <v>2022</v>
      </c>
      <c r="F47" s="80" t="s">
        <v>568</v>
      </c>
      <c r="G47" s="182" t="s">
        <v>1734</v>
      </c>
      <c r="H47" s="80" t="s">
        <v>1735</v>
      </c>
      <c r="I47" s="173"/>
      <c r="J47" s="83">
        <v>403056</v>
      </c>
      <c r="K47" s="81">
        <v>537932086</v>
      </c>
      <c r="L47" s="81">
        <v>315</v>
      </c>
      <c r="M47" s="81">
        <v>416865</v>
      </c>
      <c r="N47" s="81">
        <v>0</v>
      </c>
      <c r="O47" s="81">
        <v>0</v>
      </c>
      <c r="P47" s="81">
        <v>0</v>
      </c>
      <c r="Q47" s="81">
        <v>0</v>
      </c>
      <c r="R47" s="81">
        <v>0</v>
      </c>
      <c r="S47" s="81">
        <v>0</v>
      </c>
      <c r="T47" s="81">
        <v>0</v>
      </c>
      <c r="U47" s="81">
        <v>0</v>
      </c>
      <c r="V47" s="81">
        <v>4</v>
      </c>
      <c r="W47" s="81">
        <v>0</v>
      </c>
      <c r="X47" s="81">
        <v>0</v>
      </c>
      <c r="Y47" s="81">
        <v>24037</v>
      </c>
      <c r="Z47" s="81">
        <v>538372988.00000012</v>
      </c>
      <c r="AA47" s="81">
        <v>1249051945</v>
      </c>
      <c r="AB47" s="81">
        <v>9383205246</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1826</v>
      </c>
      <c r="B48" s="80">
        <v>40</v>
      </c>
      <c r="C48" s="80">
        <v>18</v>
      </c>
      <c r="D48" s="80">
        <v>40</v>
      </c>
      <c r="E48" s="80">
        <v>2022</v>
      </c>
      <c r="F48" s="80" t="s">
        <v>568</v>
      </c>
      <c r="G48" s="182" t="s">
        <v>1823</v>
      </c>
      <c r="H48" s="80" t="s">
        <v>1824</v>
      </c>
      <c r="I48" s="173"/>
      <c r="J48" s="83">
        <v>23532</v>
      </c>
      <c r="K48" s="81">
        <v>31272101</v>
      </c>
      <c r="L48" s="81">
        <v>23238</v>
      </c>
      <c r="M48" s="81">
        <v>30817373</v>
      </c>
      <c r="N48" s="81">
        <v>67800</v>
      </c>
      <c r="O48" s="81">
        <v>266515261</v>
      </c>
      <c r="P48" s="81">
        <v>0</v>
      </c>
      <c r="Q48" s="81">
        <v>0</v>
      </c>
      <c r="R48" s="81">
        <v>0</v>
      </c>
      <c r="S48" s="81">
        <v>0</v>
      </c>
      <c r="T48" s="81">
        <v>0</v>
      </c>
      <c r="U48" s="81">
        <v>0</v>
      </c>
      <c r="V48" s="81">
        <v>412</v>
      </c>
      <c r="W48" s="81">
        <v>0</v>
      </c>
      <c r="X48" s="81">
        <v>0</v>
      </c>
      <c r="Y48" s="81">
        <v>2527610</v>
      </c>
      <c r="Z48" s="81">
        <v>331132345</v>
      </c>
      <c r="AA48" s="81">
        <v>8351327.9999999991</v>
      </c>
      <c r="AB48" s="81">
        <v>118224707</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2434</v>
      </c>
      <c r="B49" s="80">
        <v>41</v>
      </c>
      <c r="C49" s="80">
        <v>18</v>
      </c>
      <c r="D49" s="80">
        <v>41</v>
      </c>
      <c r="E49" s="80">
        <v>2022</v>
      </c>
      <c r="F49" s="80" t="s">
        <v>568</v>
      </c>
      <c r="G49" s="182" t="s">
        <v>2431</v>
      </c>
      <c r="H49" s="80" t="s">
        <v>2432</v>
      </c>
      <c r="I49" s="173"/>
      <c r="J49" s="83">
        <v>298279</v>
      </c>
      <c r="K49" s="81">
        <v>404002897</v>
      </c>
      <c r="L49" s="81">
        <v>94469</v>
      </c>
      <c r="M49" s="81">
        <v>126617341</v>
      </c>
      <c r="N49" s="81">
        <v>0</v>
      </c>
      <c r="O49" s="81">
        <v>0</v>
      </c>
      <c r="P49" s="81">
        <v>0</v>
      </c>
      <c r="Q49" s="81">
        <v>0</v>
      </c>
      <c r="R49" s="81">
        <v>0</v>
      </c>
      <c r="S49" s="81">
        <v>0</v>
      </c>
      <c r="T49" s="81">
        <v>0</v>
      </c>
      <c r="U49" s="81">
        <v>0</v>
      </c>
      <c r="V49" s="81">
        <v>0</v>
      </c>
      <c r="W49" s="81">
        <v>0</v>
      </c>
      <c r="X49" s="81">
        <v>0</v>
      </c>
      <c r="Y49" s="81">
        <v>0</v>
      </c>
      <c r="Z49" s="81">
        <v>530620238</v>
      </c>
      <c r="AA49" s="81">
        <v>732453619</v>
      </c>
      <c r="AB49" s="81">
        <v>3741122252.0000005</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1689</v>
      </c>
      <c r="B50" s="80">
        <v>42</v>
      </c>
      <c r="C50" s="80">
        <v>18</v>
      </c>
      <c r="D50" s="80">
        <v>42</v>
      </c>
      <c r="E50" s="80">
        <v>2022</v>
      </c>
      <c r="F50" s="80" t="s">
        <v>568</v>
      </c>
      <c r="G50" s="182" t="s">
        <v>1686</v>
      </c>
      <c r="H50" s="80" t="s">
        <v>1687</v>
      </c>
      <c r="I50" s="173"/>
      <c r="J50" s="83">
        <v>998476</v>
      </c>
      <c r="K50" s="81">
        <v>1336115480</v>
      </c>
      <c r="L50" s="81">
        <v>26080</v>
      </c>
      <c r="M50" s="81">
        <v>34553393</v>
      </c>
      <c r="N50" s="81">
        <v>0</v>
      </c>
      <c r="O50" s="81">
        <v>0</v>
      </c>
      <c r="P50" s="81">
        <v>0</v>
      </c>
      <c r="Q50" s="81">
        <v>0</v>
      </c>
      <c r="R50" s="81">
        <v>0</v>
      </c>
      <c r="S50" s="81">
        <v>0</v>
      </c>
      <c r="T50" s="81">
        <v>0</v>
      </c>
      <c r="U50" s="81">
        <v>0</v>
      </c>
      <c r="V50" s="81">
        <v>75</v>
      </c>
      <c r="W50" s="81">
        <v>0</v>
      </c>
      <c r="X50" s="81">
        <v>0</v>
      </c>
      <c r="Y50" s="81">
        <v>457938</v>
      </c>
      <c r="Z50" s="81">
        <v>1371126810.9999998</v>
      </c>
      <c r="AA50" s="81">
        <v>2937164326</v>
      </c>
      <c r="AB50" s="81">
        <v>14523370943</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2490</v>
      </c>
      <c r="B51" s="80">
        <v>43</v>
      </c>
      <c r="C51" s="80">
        <v>18</v>
      </c>
      <c r="D51" s="80">
        <v>43</v>
      </c>
      <c r="E51" s="80">
        <v>2022</v>
      </c>
      <c r="F51" s="80" t="s">
        <v>568</v>
      </c>
      <c r="G51" s="182" t="s">
        <v>2487</v>
      </c>
      <c r="H51" s="80" t="s">
        <v>2488</v>
      </c>
      <c r="I51" s="173"/>
      <c r="J51" s="83">
        <v>1177971</v>
      </c>
      <c r="K51" s="81">
        <v>1599618534</v>
      </c>
      <c r="L51" s="81">
        <v>456984</v>
      </c>
      <c r="M51" s="81">
        <v>614869650</v>
      </c>
      <c r="N51" s="81">
        <v>2300</v>
      </c>
      <c r="O51" s="81">
        <v>3778469</v>
      </c>
      <c r="P51" s="81">
        <v>86</v>
      </c>
      <c r="Q51" s="81">
        <v>633125</v>
      </c>
      <c r="R51" s="81">
        <v>0</v>
      </c>
      <c r="S51" s="81">
        <v>0</v>
      </c>
      <c r="T51" s="81">
        <v>0</v>
      </c>
      <c r="U51" s="81">
        <v>0</v>
      </c>
      <c r="V51" s="81">
        <v>0</v>
      </c>
      <c r="W51" s="81">
        <v>0</v>
      </c>
      <c r="X51" s="81">
        <v>0</v>
      </c>
      <c r="Y51" s="81">
        <v>0</v>
      </c>
      <c r="Z51" s="81">
        <v>2218899777.9999995</v>
      </c>
      <c r="AA51" s="81">
        <v>2821515519</v>
      </c>
      <c r="AB51" s="81">
        <v>10809683108</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1818</v>
      </c>
      <c r="B52" s="80">
        <v>44</v>
      </c>
      <c r="C52" s="80">
        <v>18</v>
      </c>
      <c r="D52" s="80">
        <v>44</v>
      </c>
      <c r="E52" s="80">
        <v>2022</v>
      </c>
      <c r="F52" s="80" t="s">
        <v>568</v>
      </c>
      <c r="G52" s="182" t="s">
        <v>1815</v>
      </c>
      <c r="H52" s="80" t="s">
        <v>1816</v>
      </c>
      <c r="I52" s="173"/>
      <c r="J52" s="83">
        <v>54951</v>
      </c>
      <c r="K52" s="81">
        <v>62884258</v>
      </c>
      <c r="L52" s="81">
        <v>267186</v>
      </c>
      <c r="M52" s="81">
        <v>306091805.99999994</v>
      </c>
      <c r="N52" s="81">
        <v>98100</v>
      </c>
      <c r="O52" s="81">
        <v>371988424</v>
      </c>
      <c r="P52" s="81">
        <v>0</v>
      </c>
      <c r="Q52" s="81">
        <v>0</v>
      </c>
      <c r="R52" s="81">
        <v>0</v>
      </c>
      <c r="S52" s="81">
        <v>0</v>
      </c>
      <c r="T52" s="81">
        <v>577693</v>
      </c>
      <c r="U52" s="81">
        <v>7824</v>
      </c>
      <c r="V52" s="81">
        <v>3765</v>
      </c>
      <c r="W52" s="81">
        <v>4045092707</v>
      </c>
      <c r="X52" s="81">
        <v>47976768</v>
      </c>
      <c r="Y52" s="81">
        <v>23086243.999999996</v>
      </c>
      <c r="Z52" s="81">
        <v>4857120207</v>
      </c>
      <c r="AA52" s="81">
        <v>24889460</v>
      </c>
      <c r="AB52" s="81">
        <v>335149589</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1798</v>
      </c>
      <c r="B53" s="80">
        <v>45</v>
      </c>
      <c r="C53" s="80">
        <v>18</v>
      </c>
      <c r="D53" s="80">
        <v>45</v>
      </c>
      <c r="E53" s="80">
        <v>2022</v>
      </c>
      <c r="F53" s="80" t="s">
        <v>568</v>
      </c>
      <c r="G53" s="182" t="s">
        <v>1795</v>
      </c>
      <c r="H53" s="80" t="s">
        <v>1796</v>
      </c>
      <c r="I53" s="173"/>
      <c r="J53" s="83">
        <v>144233</v>
      </c>
      <c r="K53" s="81">
        <v>194253598.99999997</v>
      </c>
      <c r="L53" s="81">
        <v>23062</v>
      </c>
      <c r="M53" s="81">
        <v>30834801</v>
      </c>
      <c r="N53" s="81">
        <v>0</v>
      </c>
      <c r="O53" s="81">
        <v>0</v>
      </c>
      <c r="P53" s="81">
        <v>0</v>
      </c>
      <c r="Q53" s="81">
        <v>0</v>
      </c>
      <c r="R53" s="81">
        <v>0</v>
      </c>
      <c r="S53" s="81">
        <v>0</v>
      </c>
      <c r="T53" s="81">
        <v>0</v>
      </c>
      <c r="U53" s="81">
        <v>0</v>
      </c>
      <c r="V53" s="81">
        <v>0</v>
      </c>
      <c r="W53" s="81">
        <v>0</v>
      </c>
      <c r="X53" s="81">
        <v>0</v>
      </c>
      <c r="Y53" s="81">
        <v>0</v>
      </c>
      <c r="Z53" s="81">
        <v>225088399.99999997</v>
      </c>
      <c r="AA53" s="81">
        <v>347158759</v>
      </c>
      <c r="AB53" s="81">
        <v>1643512052.0000002</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1765</v>
      </c>
      <c r="B54" s="80">
        <v>46</v>
      </c>
      <c r="C54" s="80">
        <v>18</v>
      </c>
      <c r="D54" s="80">
        <v>46</v>
      </c>
      <c r="E54" s="80">
        <v>2022</v>
      </c>
      <c r="F54" s="80" t="s">
        <v>568</v>
      </c>
      <c r="G54" s="182" t="s">
        <v>1762</v>
      </c>
      <c r="H54" s="80" t="s">
        <v>1763</v>
      </c>
      <c r="I54" s="173"/>
      <c r="J54" s="83">
        <v>208524</v>
      </c>
      <c r="K54" s="81">
        <v>282718115.99999994</v>
      </c>
      <c r="L54" s="81">
        <v>108474</v>
      </c>
      <c r="M54" s="81">
        <v>145607850</v>
      </c>
      <c r="N54" s="81">
        <v>0</v>
      </c>
      <c r="O54" s="81">
        <v>0</v>
      </c>
      <c r="P54" s="81">
        <v>0</v>
      </c>
      <c r="Q54" s="81">
        <v>0</v>
      </c>
      <c r="R54" s="81">
        <v>0</v>
      </c>
      <c r="S54" s="81">
        <v>0</v>
      </c>
      <c r="T54" s="81">
        <v>0</v>
      </c>
      <c r="U54" s="81">
        <v>0</v>
      </c>
      <c r="V54" s="81">
        <v>0</v>
      </c>
      <c r="W54" s="81">
        <v>0</v>
      </c>
      <c r="X54" s="81">
        <v>0</v>
      </c>
      <c r="Y54" s="81">
        <v>0</v>
      </c>
      <c r="Z54" s="81">
        <v>428325966</v>
      </c>
      <c r="AA54" s="81">
        <v>450990825.99999994</v>
      </c>
      <c r="AB54" s="81">
        <v>3268768677</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2474</v>
      </c>
      <c r="B55" s="80">
        <v>47</v>
      </c>
      <c r="C55" s="80">
        <v>18</v>
      </c>
      <c r="D55" s="80">
        <v>47</v>
      </c>
      <c r="E55" s="80">
        <v>2022</v>
      </c>
      <c r="F55" s="80" t="s">
        <v>568</v>
      </c>
      <c r="G55" s="182" t="s">
        <v>2471</v>
      </c>
      <c r="H55" s="80" t="s">
        <v>2472</v>
      </c>
      <c r="I55" s="173"/>
      <c r="J55" s="83">
        <v>264769</v>
      </c>
      <c r="K55" s="81">
        <v>359830820</v>
      </c>
      <c r="L55" s="81">
        <v>107710</v>
      </c>
      <c r="M55" s="81">
        <v>144855012</v>
      </c>
      <c r="N55" s="81">
        <v>0</v>
      </c>
      <c r="O55" s="81">
        <v>0</v>
      </c>
      <c r="P55" s="81">
        <v>0</v>
      </c>
      <c r="Q55" s="81">
        <v>0</v>
      </c>
      <c r="R55" s="81">
        <v>0</v>
      </c>
      <c r="S55" s="81">
        <v>0</v>
      </c>
      <c r="T55" s="81">
        <v>0</v>
      </c>
      <c r="U55" s="81">
        <v>0</v>
      </c>
      <c r="V55" s="81">
        <v>13</v>
      </c>
      <c r="W55" s="81">
        <v>0</v>
      </c>
      <c r="X55" s="81">
        <v>0</v>
      </c>
      <c r="Y55" s="81">
        <v>81924.000000000015</v>
      </c>
      <c r="Z55" s="81">
        <v>504767756</v>
      </c>
      <c r="AA55" s="81">
        <v>749834570</v>
      </c>
      <c r="AB55" s="81">
        <v>3881102366.9999995</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2458</v>
      </c>
      <c r="B56" s="80">
        <v>48</v>
      </c>
      <c r="C56" s="80">
        <v>18</v>
      </c>
      <c r="D56" s="80">
        <v>48</v>
      </c>
      <c r="E56" s="80">
        <v>2022</v>
      </c>
      <c r="F56" s="80" t="s">
        <v>568</v>
      </c>
      <c r="G56" s="182" t="s">
        <v>2455</v>
      </c>
      <c r="H56" s="80" t="s">
        <v>2456</v>
      </c>
      <c r="I56" s="173"/>
      <c r="J56" s="83">
        <v>153346</v>
      </c>
      <c r="K56" s="81">
        <v>208351370</v>
      </c>
      <c r="L56" s="81">
        <v>39916</v>
      </c>
      <c r="M56" s="81">
        <v>53712647</v>
      </c>
      <c r="N56" s="81">
        <v>800</v>
      </c>
      <c r="O56" s="81">
        <v>1351534</v>
      </c>
      <c r="P56" s="81">
        <v>0</v>
      </c>
      <c r="Q56" s="81">
        <v>0</v>
      </c>
      <c r="R56" s="81">
        <v>0</v>
      </c>
      <c r="S56" s="81">
        <v>0</v>
      </c>
      <c r="T56" s="81">
        <v>0</v>
      </c>
      <c r="U56" s="81">
        <v>0</v>
      </c>
      <c r="V56" s="81">
        <v>0</v>
      </c>
      <c r="W56" s="81">
        <v>0</v>
      </c>
      <c r="X56" s="81">
        <v>0</v>
      </c>
      <c r="Y56" s="81">
        <v>0</v>
      </c>
      <c r="Z56" s="81">
        <v>263415550.99999997</v>
      </c>
      <c r="AA56" s="81">
        <v>367310674</v>
      </c>
      <c r="AB56" s="81">
        <v>2101853755.9999998</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2446</v>
      </c>
      <c r="B57" s="80">
        <v>49</v>
      </c>
      <c r="C57" s="80">
        <v>18</v>
      </c>
      <c r="D57" s="80">
        <v>49</v>
      </c>
      <c r="E57" s="80">
        <v>2022</v>
      </c>
      <c r="F57" s="80" t="s">
        <v>568</v>
      </c>
      <c r="G57" s="182" t="s">
        <v>2443</v>
      </c>
      <c r="H57" s="80" t="s">
        <v>2444</v>
      </c>
      <c r="I57" s="173"/>
      <c r="J57" s="83">
        <v>350260</v>
      </c>
      <c r="K57" s="81">
        <v>476710723</v>
      </c>
      <c r="L57" s="81">
        <v>80832</v>
      </c>
      <c r="M57" s="81">
        <v>109061496</v>
      </c>
      <c r="N57" s="81">
        <v>0</v>
      </c>
      <c r="O57" s="81">
        <v>0</v>
      </c>
      <c r="P57" s="81">
        <v>0</v>
      </c>
      <c r="Q57" s="81">
        <v>0</v>
      </c>
      <c r="R57" s="81">
        <v>118.74907999999999</v>
      </c>
      <c r="S57" s="81">
        <v>987730.04548999993</v>
      </c>
      <c r="T57" s="81">
        <v>0</v>
      </c>
      <c r="U57" s="81">
        <v>0</v>
      </c>
      <c r="V57" s="81">
        <v>0</v>
      </c>
      <c r="W57" s="81">
        <v>0</v>
      </c>
      <c r="X57" s="81">
        <v>0</v>
      </c>
      <c r="Y57" s="81">
        <v>0</v>
      </c>
      <c r="Z57" s="81">
        <v>586759949.04549003</v>
      </c>
      <c r="AA57" s="81">
        <v>859631797</v>
      </c>
      <c r="AB57" s="81">
        <v>3638301578</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2450</v>
      </c>
      <c r="B58" s="80">
        <v>50</v>
      </c>
      <c r="C58" s="80">
        <v>18</v>
      </c>
      <c r="D58" s="80">
        <v>50</v>
      </c>
      <c r="E58" s="80">
        <v>2022</v>
      </c>
      <c r="F58" s="80" t="s">
        <v>568</v>
      </c>
      <c r="G58" s="182" t="s">
        <v>2447</v>
      </c>
      <c r="H58" s="80" t="s">
        <v>2448</v>
      </c>
      <c r="I58" s="173"/>
      <c r="J58" s="83">
        <v>61112</v>
      </c>
      <c r="K58" s="81">
        <v>83348188</v>
      </c>
      <c r="L58" s="81">
        <v>114382</v>
      </c>
      <c r="M58" s="81">
        <v>154691277</v>
      </c>
      <c r="N58" s="81">
        <v>0</v>
      </c>
      <c r="O58" s="81">
        <v>0</v>
      </c>
      <c r="P58" s="81">
        <v>0</v>
      </c>
      <c r="Q58" s="81">
        <v>0</v>
      </c>
      <c r="R58" s="81">
        <v>0</v>
      </c>
      <c r="S58" s="81">
        <v>0</v>
      </c>
      <c r="T58" s="81">
        <v>0</v>
      </c>
      <c r="U58" s="81">
        <v>0</v>
      </c>
      <c r="V58" s="81">
        <v>0</v>
      </c>
      <c r="W58" s="81">
        <v>0</v>
      </c>
      <c r="X58" s="81">
        <v>0</v>
      </c>
      <c r="Y58" s="81">
        <v>0</v>
      </c>
      <c r="Z58" s="81">
        <v>238039465</v>
      </c>
      <c r="AA58" s="81">
        <v>141055891</v>
      </c>
      <c r="AB58" s="81">
        <v>724167654</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1810</v>
      </c>
      <c r="B59" s="80">
        <v>51</v>
      </c>
      <c r="C59" s="80">
        <v>18</v>
      </c>
      <c r="D59" s="80">
        <v>51</v>
      </c>
      <c r="E59" s="80">
        <v>2022</v>
      </c>
      <c r="F59" s="80" t="s">
        <v>568</v>
      </c>
      <c r="G59" s="182" t="s">
        <v>1807</v>
      </c>
      <c r="H59" s="80" t="s">
        <v>1808</v>
      </c>
      <c r="I59" s="173"/>
      <c r="J59" s="83">
        <v>18095</v>
      </c>
      <c r="K59" s="81">
        <v>24463892</v>
      </c>
      <c r="L59" s="81">
        <v>34359</v>
      </c>
      <c r="M59" s="81">
        <v>46098502.999999993</v>
      </c>
      <c r="N59" s="81">
        <v>0</v>
      </c>
      <c r="O59" s="81">
        <v>0</v>
      </c>
      <c r="P59" s="81">
        <v>2105</v>
      </c>
      <c r="Q59" s="81">
        <v>13034002.000000002</v>
      </c>
      <c r="R59" s="81">
        <v>0</v>
      </c>
      <c r="S59" s="81">
        <v>0</v>
      </c>
      <c r="T59" s="81">
        <v>0</v>
      </c>
      <c r="U59" s="81">
        <v>0</v>
      </c>
      <c r="V59" s="81">
        <v>0</v>
      </c>
      <c r="W59" s="81">
        <v>0</v>
      </c>
      <c r="X59" s="81">
        <v>0</v>
      </c>
      <c r="Y59" s="81">
        <v>0</v>
      </c>
      <c r="Z59" s="81">
        <v>83596397</v>
      </c>
      <c r="AA59" s="81">
        <v>34757575</v>
      </c>
      <c r="AB59" s="81">
        <v>144186237</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1652</v>
      </c>
      <c r="B60" s="80">
        <v>52</v>
      </c>
      <c r="C60" s="80">
        <v>18</v>
      </c>
      <c r="D60" s="80">
        <v>52</v>
      </c>
      <c r="E60" s="80">
        <v>2022</v>
      </c>
      <c r="F60" s="80" t="s">
        <v>568</v>
      </c>
      <c r="G60" s="182" t="s">
        <v>1649</v>
      </c>
      <c r="H60" s="80" t="s">
        <v>1650</v>
      </c>
      <c r="I60" s="173"/>
      <c r="J60" s="83">
        <v>435340</v>
      </c>
      <c r="K60" s="81">
        <v>591925902</v>
      </c>
      <c r="L60" s="81">
        <v>85594</v>
      </c>
      <c r="M60" s="81">
        <v>115468929</v>
      </c>
      <c r="N60" s="81">
        <v>0</v>
      </c>
      <c r="O60" s="81">
        <v>0</v>
      </c>
      <c r="P60" s="81">
        <v>0</v>
      </c>
      <c r="Q60" s="81">
        <v>0</v>
      </c>
      <c r="R60" s="81">
        <v>102.11815999999999</v>
      </c>
      <c r="S60" s="81">
        <v>850440.02606000006</v>
      </c>
      <c r="T60" s="81">
        <v>0</v>
      </c>
      <c r="U60" s="81">
        <v>0</v>
      </c>
      <c r="V60" s="81">
        <v>0</v>
      </c>
      <c r="W60" s="81">
        <v>0</v>
      </c>
      <c r="X60" s="81">
        <v>0</v>
      </c>
      <c r="Y60" s="81">
        <v>0</v>
      </c>
      <c r="Z60" s="81">
        <v>708245271.02605999</v>
      </c>
      <c r="AA60" s="81">
        <v>1146561154</v>
      </c>
      <c r="AB60" s="81">
        <v>5065070440</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1794</v>
      </c>
      <c r="B61" s="80">
        <v>53</v>
      </c>
      <c r="C61" s="80">
        <v>18</v>
      </c>
      <c r="D61" s="80">
        <v>53</v>
      </c>
      <c r="E61" s="80">
        <v>2022</v>
      </c>
      <c r="F61" s="80" t="s">
        <v>568</v>
      </c>
      <c r="G61" s="182" t="s">
        <v>1791</v>
      </c>
      <c r="H61" s="80" t="s">
        <v>1792</v>
      </c>
      <c r="I61" s="173"/>
      <c r="J61" s="83">
        <v>106338</v>
      </c>
      <c r="K61" s="81">
        <v>144334674.99999997</v>
      </c>
      <c r="L61" s="81">
        <v>8037.0000000000009</v>
      </c>
      <c r="M61" s="81">
        <v>10807703</v>
      </c>
      <c r="N61" s="81">
        <v>0</v>
      </c>
      <c r="O61" s="81">
        <v>0</v>
      </c>
      <c r="P61" s="81">
        <v>0</v>
      </c>
      <c r="Q61" s="81">
        <v>0</v>
      </c>
      <c r="R61" s="81">
        <v>0</v>
      </c>
      <c r="S61" s="81">
        <v>0</v>
      </c>
      <c r="T61" s="81">
        <v>0</v>
      </c>
      <c r="U61" s="81">
        <v>0</v>
      </c>
      <c r="V61" s="81">
        <v>0</v>
      </c>
      <c r="W61" s="81">
        <v>0</v>
      </c>
      <c r="X61" s="81">
        <v>0</v>
      </c>
      <c r="Y61" s="81">
        <v>0</v>
      </c>
      <c r="Z61" s="81">
        <v>155142377.99999997</v>
      </c>
      <c r="AA61" s="81">
        <v>344184973</v>
      </c>
      <c r="AB61" s="81">
        <v>1640735681</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2418</v>
      </c>
      <c r="B62" s="80">
        <v>54</v>
      </c>
      <c r="C62" s="80">
        <v>18</v>
      </c>
      <c r="D62" s="80">
        <v>54</v>
      </c>
      <c r="E62" s="80">
        <v>2022</v>
      </c>
      <c r="F62" s="80" t="s">
        <v>568</v>
      </c>
      <c r="G62" s="182" t="s">
        <v>2415</v>
      </c>
      <c r="H62" s="80" t="s">
        <v>2416</v>
      </c>
      <c r="I62" s="173"/>
      <c r="J62" s="83">
        <v>259625</v>
      </c>
      <c r="K62" s="81">
        <v>345057582.99999994</v>
      </c>
      <c r="L62" s="81">
        <v>0</v>
      </c>
      <c r="M62" s="81">
        <v>0</v>
      </c>
      <c r="N62" s="81">
        <v>0</v>
      </c>
      <c r="O62" s="81">
        <v>0</v>
      </c>
      <c r="P62" s="81">
        <v>0</v>
      </c>
      <c r="Q62" s="81">
        <v>0</v>
      </c>
      <c r="R62" s="81">
        <v>0</v>
      </c>
      <c r="S62" s="81">
        <v>0</v>
      </c>
      <c r="T62" s="81">
        <v>0</v>
      </c>
      <c r="U62" s="81">
        <v>0</v>
      </c>
      <c r="V62" s="81">
        <v>21</v>
      </c>
      <c r="W62" s="81">
        <v>0</v>
      </c>
      <c r="X62" s="81">
        <v>0</v>
      </c>
      <c r="Y62" s="81">
        <v>127300</v>
      </c>
      <c r="Z62" s="81">
        <v>345184883</v>
      </c>
      <c r="AA62" s="81">
        <v>851241313</v>
      </c>
      <c r="AB62" s="81">
        <v>5903915430</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2502</v>
      </c>
      <c r="B63" s="80">
        <v>55</v>
      </c>
      <c r="C63" s="80">
        <v>18</v>
      </c>
      <c r="D63" s="80">
        <v>55</v>
      </c>
      <c r="E63" s="80">
        <v>2022</v>
      </c>
      <c r="F63" s="80" t="s">
        <v>568</v>
      </c>
      <c r="G63" s="182" t="s">
        <v>2499</v>
      </c>
      <c r="H63" s="80" t="s">
        <v>2500</v>
      </c>
      <c r="I63" s="173"/>
      <c r="J63" s="83">
        <v>828223</v>
      </c>
      <c r="K63" s="81">
        <v>1124813694</v>
      </c>
      <c r="L63" s="81">
        <v>279269</v>
      </c>
      <c r="M63" s="81">
        <v>375942101.00000006</v>
      </c>
      <c r="N63" s="81">
        <v>600</v>
      </c>
      <c r="O63" s="81">
        <v>970774</v>
      </c>
      <c r="P63" s="81">
        <v>0</v>
      </c>
      <c r="Q63" s="81">
        <v>0</v>
      </c>
      <c r="R63" s="81">
        <v>0</v>
      </c>
      <c r="S63" s="81">
        <v>0</v>
      </c>
      <c r="T63" s="81">
        <v>0</v>
      </c>
      <c r="U63" s="81">
        <v>0</v>
      </c>
      <c r="V63" s="81">
        <v>0</v>
      </c>
      <c r="W63" s="81">
        <v>0</v>
      </c>
      <c r="X63" s="81">
        <v>0</v>
      </c>
      <c r="Y63" s="81">
        <v>0</v>
      </c>
      <c r="Z63" s="81">
        <v>1501726569</v>
      </c>
      <c r="AA63" s="81">
        <v>1921923487</v>
      </c>
      <c r="AB63" s="81">
        <v>12152316077</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2410</v>
      </c>
      <c r="B64" s="80">
        <v>56</v>
      </c>
      <c r="C64" s="80">
        <v>18</v>
      </c>
      <c r="D64" s="80">
        <v>56</v>
      </c>
      <c r="E64" s="80">
        <v>2022</v>
      </c>
      <c r="F64" s="80" t="s">
        <v>568</v>
      </c>
      <c r="G64" s="182" t="s">
        <v>2407</v>
      </c>
      <c r="H64" s="80" t="s">
        <v>2408</v>
      </c>
      <c r="I64" s="173"/>
      <c r="J64" s="83">
        <v>1580</v>
      </c>
      <c r="K64" s="81">
        <v>1829232</v>
      </c>
      <c r="L64" s="81">
        <v>8457</v>
      </c>
      <c r="M64" s="81">
        <v>9790288</v>
      </c>
      <c r="N64" s="81">
        <v>40100</v>
      </c>
      <c r="O64" s="81">
        <v>156417812</v>
      </c>
      <c r="P64" s="81">
        <v>0</v>
      </c>
      <c r="Q64" s="81">
        <v>0</v>
      </c>
      <c r="R64" s="81">
        <v>0</v>
      </c>
      <c r="S64" s="81">
        <v>0</v>
      </c>
      <c r="T64" s="81">
        <v>0</v>
      </c>
      <c r="U64" s="81">
        <v>0</v>
      </c>
      <c r="V64" s="81">
        <v>28</v>
      </c>
      <c r="W64" s="81">
        <v>0</v>
      </c>
      <c r="X64" s="81">
        <v>0</v>
      </c>
      <c r="Y64" s="81">
        <v>174394</v>
      </c>
      <c r="Z64" s="81">
        <v>168211726</v>
      </c>
      <c r="AA64" s="81">
        <v>1125765</v>
      </c>
      <c r="AB64" s="81">
        <v>14274554</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1773</v>
      </c>
      <c r="B65" s="80">
        <v>57</v>
      </c>
      <c r="C65" s="80">
        <v>18</v>
      </c>
      <c r="D65" s="80">
        <v>57</v>
      </c>
      <c r="E65" s="80">
        <v>2022</v>
      </c>
      <c r="F65" s="80" t="s">
        <v>568</v>
      </c>
      <c r="G65" s="182" t="s">
        <v>1770</v>
      </c>
      <c r="H65" s="80" t="s">
        <v>1771</v>
      </c>
      <c r="I65" s="173"/>
      <c r="J65" s="83">
        <v>127527</v>
      </c>
      <c r="K65" s="81">
        <v>174081787.00000003</v>
      </c>
      <c r="L65" s="81">
        <v>167571</v>
      </c>
      <c r="M65" s="81">
        <v>227060922</v>
      </c>
      <c r="N65" s="81">
        <v>0</v>
      </c>
      <c r="O65" s="81">
        <v>0</v>
      </c>
      <c r="P65" s="81">
        <v>0</v>
      </c>
      <c r="Q65" s="81">
        <v>0</v>
      </c>
      <c r="R65" s="81">
        <v>0</v>
      </c>
      <c r="S65" s="81">
        <v>0</v>
      </c>
      <c r="T65" s="81">
        <v>0</v>
      </c>
      <c r="U65" s="81">
        <v>0</v>
      </c>
      <c r="V65" s="81">
        <v>0</v>
      </c>
      <c r="W65" s="81">
        <v>0</v>
      </c>
      <c r="X65" s="81">
        <v>0</v>
      </c>
      <c r="Y65" s="81">
        <v>0</v>
      </c>
      <c r="Z65" s="81">
        <v>401142709.00000006</v>
      </c>
      <c r="AA65" s="81">
        <v>327607388</v>
      </c>
      <c r="AB65" s="81">
        <v>1986841825.0000002</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2442</v>
      </c>
      <c r="B66" s="80">
        <v>58</v>
      </c>
      <c r="C66" s="80">
        <v>18</v>
      </c>
      <c r="D66" s="80">
        <v>58</v>
      </c>
      <c r="E66" s="80">
        <v>2022</v>
      </c>
      <c r="F66" s="80" t="s">
        <v>568</v>
      </c>
      <c r="G66" s="182" t="s">
        <v>2439</v>
      </c>
      <c r="H66" s="80" t="s">
        <v>2440</v>
      </c>
      <c r="I66" s="173"/>
      <c r="J66" s="83">
        <v>291726</v>
      </c>
      <c r="K66" s="81">
        <v>394744335.00000006</v>
      </c>
      <c r="L66" s="81">
        <v>88645</v>
      </c>
      <c r="M66" s="81">
        <v>118885752</v>
      </c>
      <c r="N66" s="81">
        <v>0</v>
      </c>
      <c r="O66" s="81">
        <v>0</v>
      </c>
      <c r="P66" s="81">
        <v>0</v>
      </c>
      <c r="Q66" s="81">
        <v>0</v>
      </c>
      <c r="R66" s="81">
        <v>0</v>
      </c>
      <c r="S66" s="81">
        <v>0</v>
      </c>
      <c r="T66" s="81">
        <v>0</v>
      </c>
      <c r="U66" s="81">
        <v>0</v>
      </c>
      <c r="V66" s="81">
        <v>0</v>
      </c>
      <c r="W66" s="81">
        <v>0</v>
      </c>
      <c r="X66" s="81">
        <v>0</v>
      </c>
      <c r="Y66" s="81">
        <v>0</v>
      </c>
      <c r="Z66" s="81">
        <v>513630087</v>
      </c>
      <c r="AA66" s="81">
        <v>750522302</v>
      </c>
      <c r="AB66" s="81">
        <v>5388723381</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1648</v>
      </c>
      <c r="B67" s="80">
        <v>59</v>
      </c>
      <c r="C67" s="80">
        <v>18</v>
      </c>
      <c r="D67" s="80">
        <v>59</v>
      </c>
      <c r="E67" s="80">
        <v>2022</v>
      </c>
      <c r="F67" s="80" t="s">
        <v>568</v>
      </c>
      <c r="G67" s="182" t="s">
        <v>1645</v>
      </c>
      <c r="H67" s="80" t="s">
        <v>1646</v>
      </c>
      <c r="I67" s="173"/>
      <c r="J67" s="83">
        <v>363048</v>
      </c>
      <c r="K67" s="81">
        <v>482268107.00000006</v>
      </c>
      <c r="L67" s="81">
        <v>0</v>
      </c>
      <c r="M67" s="81">
        <v>0</v>
      </c>
      <c r="N67" s="81">
        <v>0</v>
      </c>
      <c r="O67" s="81">
        <v>0</v>
      </c>
      <c r="P67" s="81">
        <v>0</v>
      </c>
      <c r="Q67" s="81">
        <v>0</v>
      </c>
      <c r="R67" s="81">
        <v>0</v>
      </c>
      <c r="S67" s="81">
        <v>0</v>
      </c>
      <c r="T67" s="81">
        <v>0</v>
      </c>
      <c r="U67" s="81">
        <v>0</v>
      </c>
      <c r="V67" s="81">
        <v>62</v>
      </c>
      <c r="W67" s="81">
        <v>0</v>
      </c>
      <c r="X67" s="81">
        <v>0</v>
      </c>
      <c r="Y67" s="81">
        <v>378467</v>
      </c>
      <c r="Z67" s="81">
        <v>482646574</v>
      </c>
      <c r="AA67" s="81">
        <v>1439945444</v>
      </c>
      <c r="AB67" s="81">
        <v>6442100823</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1806</v>
      </c>
      <c r="B68" s="80">
        <v>60</v>
      </c>
      <c r="C68" s="80">
        <v>18</v>
      </c>
      <c r="D68" s="80">
        <v>60</v>
      </c>
      <c r="E68" s="80">
        <v>2022</v>
      </c>
      <c r="F68" s="80" t="s">
        <v>568</v>
      </c>
      <c r="G68" s="182" t="s">
        <v>1803</v>
      </c>
      <c r="H68" s="80" t="s">
        <v>1804</v>
      </c>
      <c r="I68" s="173"/>
      <c r="J68" s="83">
        <v>23839</v>
      </c>
      <c r="K68" s="81">
        <v>29275133.999999996</v>
      </c>
      <c r="L68" s="81">
        <v>53723</v>
      </c>
      <c r="M68" s="81">
        <v>65939426.000000015</v>
      </c>
      <c r="N68" s="81">
        <v>192700</v>
      </c>
      <c r="O68" s="81">
        <v>655645888</v>
      </c>
      <c r="P68" s="81">
        <v>0</v>
      </c>
      <c r="Q68" s="81">
        <v>0</v>
      </c>
      <c r="R68" s="81">
        <v>0</v>
      </c>
      <c r="S68" s="81">
        <v>0</v>
      </c>
      <c r="T68" s="81">
        <v>0</v>
      </c>
      <c r="U68" s="81">
        <v>0</v>
      </c>
      <c r="V68" s="81">
        <v>530</v>
      </c>
      <c r="W68" s="81">
        <v>0</v>
      </c>
      <c r="X68" s="81">
        <v>0</v>
      </c>
      <c r="Y68" s="81">
        <v>3251677</v>
      </c>
      <c r="Z68" s="81">
        <v>754112125</v>
      </c>
      <c r="AA68" s="81">
        <v>9542947</v>
      </c>
      <c r="AB68" s="81">
        <v>109484650</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2482</v>
      </c>
      <c r="B69" s="80">
        <v>61</v>
      </c>
      <c r="C69" s="80">
        <v>18</v>
      </c>
      <c r="D69" s="80">
        <v>61</v>
      </c>
      <c r="E69" s="80">
        <v>2022</v>
      </c>
      <c r="F69" s="80" t="s">
        <v>568</v>
      </c>
      <c r="G69" s="182" t="s">
        <v>2479</v>
      </c>
      <c r="H69" s="80" t="s">
        <v>2480</v>
      </c>
      <c r="I69" s="173"/>
      <c r="J69" s="83">
        <v>221838</v>
      </c>
      <c r="K69" s="81">
        <v>298601514</v>
      </c>
      <c r="L69" s="81">
        <v>20662</v>
      </c>
      <c r="M69" s="81">
        <v>27591577</v>
      </c>
      <c r="N69" s="81">
        <v>0</v>
      </c>
      <c r="O69" s="81">
        <v>0</v>
      </c>
      <c r="P69" s="81">
        <v>0</v>
      </c>
      <c r="Q69" s="81">
        <v>0</v>
      </c>
      <c r="R69" s="81">
        <v>0</v>
      </c>
      <c r="S69" s="81">
        <v>0</v>
      </c>
      <c r="T69" s="81">
        <v>0</v>
      </c>
      <c r="U69" s="81">
        <v>0</v>
      </c>
      <c r="V69" s="81">
        <v>0</v>
      </c>
      <c r="W69" s="81">
        <v>0</v>
      </c>
      <c r="X69" s="81">
        <v>0</v>
      </c>
      <c r="Y69" s="81">
        <v>0</v>
      </c>
      <c r="Z69" s="81">
        <v>326193090.99999994</v>
      </c>
      <c r="AA69" s="81">
        <v>625306535</v>
      </c>
      <c r="AB69" s="81">
        <v>3944671463.0000005</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1790</v>
      </c>
      <c r="B70" s="80">
        <v>62</v>
      </c>
      <c r="C70" s="80">
        <v>18</v>
      </c>
      <c r="D70" s="80">
        <v>62</v>
      </c>
      <c r="E70" s="80">
        <v>2022</v>
      </c>
      <c r="F70" s="80" t="s">
        <v>568</v>
      </c>
      <c r="G70" s="182" t="s">
        <v>1787</v>
      </c>
      <c r="H70" s="80" t="s">
        <v>1788</v>
      </c>
      <c r="I70" s="173"/>
      <c r="J70" s="83">
        <v>171903</v>
      </c>
      <c r="K70" s="81">
        <v>235442948</v>
      </c>
      <c r="L70" s="81">
        <v>118821</v>
      </c>
      <c r="M70" s="81">
        <v>161192234.99999997</v>
      </c>
      <c r="N70" s="81">
        <v>0</v>
      </c>
      <c r="O70" s="81">
        <v>0</v>
      </c>
      <c r="P70" s="81">
        <v>0</v>
      </c>
      <c r="Q70" s="81">
        <v>0</v>
      </c>
      <c r="R70" s="81">
        <v>0</v>
      </c>
      <c r="S70" s="81">
        <v>0</v>
      </c>
      <c r="T70" s="81">
        <v>0</v>
      </c>
      <c r="U70" s="81">
        <v>0</v>
      </c>
      <c r="V70" s="81">
        <v>0</v>
      </c>
      <c r="W70" s="81">
        <v>0</v>
      </c>
      <c r="X70" s="81">
        <v>0</v>
      </c>
      <c r="Y70" s="81">
        <v>0</v>
      </c>
      <c r="Z70" s="81">
        <v>396635182.99999994</v>
      </c>
      <c r="AA70" s="81">
        <v>449770224.99999994</v>
      </c>
      <c r="AB70" s="81">
        <v>2029339383</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1644</v>
      </c>
      <c r="B71" s="80">
        <v>63</v>
      </c>
      <c r="C71" s="80">
        <v>18</v>
      </c>
      <c r="D71" s="80">
        <v>63</v>
      </c>
      <c r="E71" s="80">
        <v>2022</v>
      </c>
      <c r="F71" s="80" t="s">
        <v>568</v>
      </c>
      <c r="G71" s="182" t="s">
        <v>1641</v>
      </c>
      <c r="H71" s="80" t="s">
        <v>1642</v>
      </c>
      <c r="I71" s="173"/>
      <c r="J71" s="83">
        <v>362342</v>
      </c>
      <c r="K71" s="81">
        <v>486145929</v>
      </c>
      <c r="L71" s="81">
        <v>172</v>
      </c>
      <c r="M71" s="81">
        <v>228424.00000000003</v>
      </c>
      <c r="N71" s="81">
        <v>0</v>
      </c>
      <c r="O71" s="81">
        <v>0</v>
      </c>
      <c r="P71" s="81">
        <v>0</v>
      </c>
      <c r="Q71" s="81">
        <v>0</v>
      </c>
      <c r="R71" s="81">
        <v>0</v>
      </c>
      <c r="S71" s="81">
        <v>0</v>
      </c>
      <c r="T71" s="81">
        <v>0</v>
      </c>
      <c r="U71" s="81">
        <v>0</v>
      </c>
      <c r="V71" s="81">
        <v>16</v>
      </c>
      <c r="W71" s="81">
        <v>0</v>
      </c>
      <c r="X71" s="81">
        <v>0</v>
      </c>
      <c r="Y71" s="81">
        <v>95414</v>
      </c>
      <c r="Z71" s="81">
        <v>486469767.00000006</v>
      </c>
      <c r="AA71" s="81">
        <v>1223525581</v>
      </c>
      <c r="AB71" s="81">
        <v>8014875630</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2413</v>
      </c>
      <c r="B190" s="80">
        <v>182</v>
      </c>
      <c r="C190" s="80">
        <v>16</v>
      </c>
      <c r="D190" s="80">
        <v>2</v>
      </c>
      <c r="E190" s="80">
        <v>2021</v>
      </c>
      <c r="F190" s="80" t="s">
        <v>75</v>
      </c>
      <c r="G190" s="182" t="s">
        <v>2411</v>
      </c>
      <c r="H190" s="80" t="s">
        <v>2412</v>
      </c>
      <c r="I190" s="173"/>
      <c r="J190" s="83"/>
      <c r="K190" s="81"/>
      <c r="L190" s="81"/>
      <c r="M190" s="81"/>
      <c r="N190" s="81"/>
      <c r="O190" s="81"/>
      <c r="P190" s="81"/>
      <c r="Q190" s="81"/>
      <c r="R190" s="81"/>
      <c r="S190" s="81"/>
      <c r="T190" s="81"/>
      <c r="U190" s="81"/>
      <c r="V190" s="81"/>
      <c r="W190" s="81"/>
      <c r="X190" s="81"/>
      <c r="Y190" s="81"/>
      <c r="Z190" s="81"/>
      <c r="AA190" s="81"/>
      <c r="AB190" s="81"/>
      <c r="AC190" s="82"/>
      <c r="AD190" s="81">
        <v>0</v>
      </c>
      <c r="AE190" s="81">
        <v>46462.859676821099</v>
      </c>
      <c r="AF190" s="81">
        <v>0</v>
      </c>
      <c r="AG190" s="81">
        <v>437325.48250342062</v>
      </c>
      <c r="AH190" s="81">
        <v>377460.30056852719</v>
      </c>
      <c r="AI190" s="81">
        <v>0</v>
      </c>
      <c r="AJ190" s="81">
        <v>0</v>
      </c>
      <c r="AK190" s="81">
        <v>22314.860927326496</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1768</v>
      </c>
      <c r="B191" s="80">
        <v>183</v>
      </c>
      <c r="C191" s="80">
        <v>16</v>
      </c>
      <c r="D191" s="80">
        <v>3</v>
      </c>
      <c r="E191" s="80">
        <v>2021</v>
      </c>
      <c r="F191" s="80" t="s">
        <v>75</v>
      </c>
      <c r="G191" s="182" t="s">
        <v>1766</v>
      </c>
      <c r="H191" s="80" t="s">
        <v>1767</v>
      </c>
      <c r="I191" s="173"/>
      <c r="J191" s="83"/>
      <c r="K191" s="81"/>
      <c r="L191" s="81"/>
      <c r="M191" s="81"/>
      <c r="N191" s="81"/>
      <c r="O191" s="81"/>
      <c r="P191" s="81"/>
      <c r="Q191" s="81"/>
      <c r="R191" s="81"/>
      <c r="S191" s="81"/>
      <c r="T191" s="81"/>
      <c r="U191" s="81"/>
      <c r="V191" s="81"/>
      <c r="W191" s="81"/>
      <c r="X191" s="81"/>
      <c r="Y191" s="81"/>
      <c r="Z191" s="81"/>
      <c r="AA191" s="81"/>
      <c r="AB191" s="81"/>
      <c r="AC191" s="82"/>
      <c r="AD191" s="81">
        <v>358812246.9691968</v>
      </c>
      <c r="AE191" s="81">
        <v>3356941.611650324</v>
      </c>
      <c r="AF191" s="81">
        <v>966799.82928330638</v>
      </c>
      <c r="AG191" s="81">
        <v>206882286.0667744</v>
      </c>
      <c r="AH191" s="81">
        <v>176645076.79547295</v>
      </c>
      <c r="AI191" s="81">
        <v>0</v>
      </c>
      <c r="AJ191" s="81">
        <v>0</v>
      </c>
      <c r="AK191" s="81">
        <v>14941637.085274398</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2465</v>
      </c>
      <c r="B192" s="80">
        <v>184</v>
      </c>
      <c r="C192" s="80">
        <v>16</v>
      </c>
      <c r="D192" s="80">
        <v>4</v>
      </c>
      <c r="E192" s="80">
        <v>2021</v>
      </c>
      <c r="F192" s="80" t="s">
        <v>75</v>
      </c>
      <c r="G192" s="182" t="s">
        <v>2463</v>
      </c>
      <c r="H192" s="80" t="s">
        <v>2464</v>
      </c>
      <c r="I192" s="173"/>
      <c r="J192" s="83"/>
      <c r="K192" s="81"/>
      <c r="L192" s="81"/>
      <c r="M192" s="81"/>
      <c r="N192" s="81"/>
      <c r="O192" s="81"/>
      <c r="P192" s="81"/>
      <c r="Q192" s="81"/>
      <c r="R192" s="81"/>
      <c r="S192" s="81"/>
      <c r="T192" s="81"/>
      <c r="U192" s="81"/>
      <c r="V192" s="81"/>
      <c r="W192" s="81"/>
      <c r="X192" s="81"/>
      <c r="Y192" s="81"/>
      <c r="Z192" s="81"/>
      <c r="AA192" s="81"/>
      <c r="AB192" s="81"/>
      <c r="AC192" s="82"/>
      <c r="AD192" s="81">
        <v>32727189.459940776</v>
      </c>
      <c r="AE192" s="81">
        <v>3154496.2944870326</v>
      </c>
      <c r="AF192" s="81">
        <v>701403.79771533993</v>
      </c>
      <c r="AG192" s="81">
        <v>102875353.1903984</v>
      </c>
      <c r="AH192" s="81">
        <v>115734403.25078869</v>
      </c>
      <c r="AI192" s="81">
        <v>0</v>
      </c>
      <c r="AJ192" s="81">
        <v>0</v>
      </c>
      <c r="AK192" s="81">
        <v>10515812.580058707</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1696</v>
      </c>
      <c r="B193" s="80">
        <v>185</v>
      </c>
      <c r="C193" s="80">
        <v>16</v>
      </c>
      <c r="D193" s="80">
        <v>5</v>
      </c>
      <c r="E193" s="80">
        <v>2021</v>
      </c>
      <c r="F193" s="80" t="s">
        <v>75</v>
      </c>
      <c r="G193" s="182" t="s">
        <v>1694</v>
      </c>
      <c r="H193" s="80" t="s">
        <v>1695</v>
      </c>
      <c r="I193" s="173"/>
      <c r="J193" s="83"/>
      <c r="K193" s="81"/>
      <c r="L193" s="81"/>
      <c r="M193" s="81"/>
      <c r="N193" s="81"/>
      <c r="O193" s="81"/>
      <c r="P193" s="81"/>
      <c r="Q193" s="81"/>
      <c r="R193" s="81"/>
      <c r="S193" s="81"/>
      <c r="T193" s="81"/>
      <c r="U193" s="81"/>
      <c r="V193" s="81"/>
      <c r="W193" s="81"/>
      <c r="X193" s="81"/>
      <c r="Y193" s="81"/>
      <c r="Z193" s="81"/>
      <c r="AA193" s="81"/>
      <c r="AB193" s="81"/>
      <c r="AC193" s="82"/>
      <c r="AD193" s="81">
        <v>208645908.01706362</v>
      </c>
      <c r="AE193" s="81">
        <v>31589766.416701544</v>
      </c>
      <c r="AF193" s="81">
        <v>3336407.2539972924</v>
      </c>
      <c r="AG193" s="81">
        <v>1072650077.2102649</v>
      </c>
      <c r="AH193" s="81">
        <v>1141652468.5842524</v>
      </c>
      <c r="AI193" s="81">
        <v>0</v>
      </c>
      <c r="AJ193" s="81">
        <v>0</v>
      </c>
      <c r="AK193" s="81">
        <v>90454732.671683848</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2425</v>
      </c>
      <c r="B194" s="80">
        <v>186</v>
      </c>
      <c r="C194" s="80">
        <v>16</v>
      </c>
      <c r="D194" s="80">
        <v>6</v>
      </c>
      <c r="E194" s="80">
        <v>2021</v>
      </c>
      <c r="F194" s="80" t="s">
        <v>75</v>
      </c>
      <c r="G194" s="182" t="s">
        <v>2423</v>
      </c>
      <c r="H194" s="80" t="s">
        <v>2424</v>
      </c>
      <c r="I194" s="173"/>
      <c r="J194" s="83"/>
      <c r="K194" s="81"/>
      <c r="L194" s="81"/>
      <c r="M194" s="81"/>
      <c r="N194" s="81"/>
      <c r="O194" s="81"/>
      <c r="P194" s="81"/>
      <c r="Q194" s="81"/>
      <c r="R194" s="81"/>
      <c r="S194" s="81"/>
      <c r="T194" s="81"/>
      <c r="U194" s="81"/>
      <c r="V194" s="81"/>
      <c r="W194" s="81"/>
      <c r="X194" s="81"/>
      <c r="Y194" s="81"/>
      <c r="Z194" s="81"/>
      <c r="AA194" s="81"/>
      <c r="AB194" s="81"/>
      <c r="AC194" s="82"/>
      <c r="AD194" s="81">
        <v>66331456.431064494</v>
      </c>
      <c r="AE194" s="81">
        <v>9027069.8800680991</v>
      </c>
      <c r="AF194" s="81">
        <v>170611.73457940697</v>
      </c>
      <c r="AG194" s="81">
        <v>365986763.17005008</v>
      </c>
      <c r="AH194" s="81">
        <v>371398732.21233851</v>
      </c>
      <c r="AI194" s="81">
        <v>0</v>
      </c>
      <c r="AJ194" s="81">
        <v>0</v>
      </c>
      <c r="AK194" s="81">
        <v>28293012.169757266</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2485</v>
      </c>
      <c r="B195" s="80">
        <v>187</v>
      </c>
      <c r="C195" s="80">
        <v>16</v>
      </c>
      <c r="D195" s="80">
        <v>7</v>
      </c>
      <c r="E195" s="80">
        <v>2021</v>
      </c>
      <c r="F195" s="80" t="s">
        <v>75</v>
      </c>
      <c r="G195" s="182" t="s">
        <v>2483</v>
      </c>
      <c r="H195" s="80" t="s">
        <v>2484</v>
      </c>
      <c r="I195" s="173"/>
      <c r="J195" s="83"/>
      <c r="K195" s="81"/>
      <c r="L195" s="81"/>
      <c r="M195" s="81"/>
      <c r="N195" s="81"/>
      <c r="O195" s="81"/>
      <c r="P195" s="81"/>
      <c r="Q195" s="81"/>
      <c r="R195" s="81"/>
      <c r="S195" s="81"/>
      <c r="T195" s="81"/>
      <c r="U195" s="81"/>
      <c r="V195" s="81"/>
      <c r="W195" s="81"/>
      <c r="X195" s="81"/>
      <c r="Y195" s="81"/>
      <c r="Z195" s="81"/>
      <c r="AA195" s="81"/>
      <c r="AB195" s="81"/>
      <c r="AC195" s="82"/>
      <c r="AD195" s="81">
        <v>287055668.32650787</v>
      </c>
      <c r="AE195" s="81">
        <v>19207414.31282872</v>
      </c>
      <c r="AF195" s="81">
        <v>1535505.6112146629</v>
      </c>
      <c r="AG195" s="81">
        <v>954528464.38609111</v>
      </c>
      <c r="AH195" s="81">
        <v>1003898490.4885331</v>
      </c>
      <c r="AI195" s="81">
        <v>0</v>
      </c>
      <c r="AJ195" s="81">
        <v>0</v>
      </c>
      <c r="AK195" s="81">
        <v>74454714.859015122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2453</v>
      </c>
      <c r="B196" s="80">
        <v>188</v>
      </c>
      <c r="C196" s="80">
        <v>16</v>
      </c>
      <c r="D196" s="80">
        <v>8</v>
      </c>
      <c r="E196" s="80">
        <v>2021</v>
      </c>
      <c r="F196" s="80" t="s">
        <v>75</v>
      </c>
      <c r="G196" s="182" t="s">
        <v>2451</v>
      </c>
      <c r="H196" s="80" t="s">
        <v>2452</v>
      </c>
      <c r="I196" s="173"/>
      <c r="J196" s="83"/>
      <c r="K196" s="81"/>
      <c r="L196" s="81"/>
      <c r="M196" s="81"/>
      <c r="N196" s="81"/>
      <c r="O196" s="81"/>
      <c r="P196" s="81"/>
      <c r="Q196" s="81"/>
      <c r="R196" s="81"/>
      <c r="S196" s="81"/>
      <c r="T196" s="81"/>
      <c r="U196" s="81"/>
      <c r="V196" s="81"/>
      <c r="W196" s="81"/>
      <c r="X196" s="81"/>
      <c r="Y196" s="81"/>
      <c r="Z196" s="81"/>
      <c r="AA196" s="81"/>
      <c r="AB196" s="81"/>
      <c r="AC196" s="82"/>
      <c r="AD196" s="81">
        <v>21072477.357058384</v>
      </c>
      <c r="AE196" s="81">
        <v>3041657.9209861811</v>
      </c>
      <c r="AF196" s="81">
        <v>1611333.0488055104</v>
      </c>
      <c r="AG196" s="81">
        <v>123866976.3505626</v>
      </c>
      <c r="AH196" s="81">
        <v>133005590.95327298</v>
      </c>
      <c r="AI196" s="81">
        <v>0</v>
      </c>
      <c r="AJ196" s="81">
        <v>0</v>
      </c>
      <c r="AK196" s="81">
        <v>12208460.413340326</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1700</v>
      </c>
      <c r="B197" s="80">
        <v>189</v>
      </c>
      <c r="C197" s="80">
        <v>16</v>
      </c>
      <c r="D197" s="80">
        <v>9</v>
      </c>
      <c r="E197" s="80">
        <v>2021</v>
      </c>
      <c r="F197" s="80" t="s">
        <v>75</v>
      </c>
      <c r="G197" s="182" t="s">
        <v>1698</v>
      </c>
      <c r="H197" s="80" t="s">
        <v>1699</v>
      </c>
      <c r="I197" s="173"/>
      <c r="J197" s="83"/>
      <c r="K197" s="81"/>
      <c r="L197" s="81"/>
      <c r="M197" s="81"/>
      <c r="N197" s="81"/>
      <c r="O197" s="81"/>
      <c r="P197" s="81"/>
      <c r="Q197" s="81"/>
      <c r="R197" s="81"/>
      <c r="S197" s="81"/>
      <c r="T197" s="81"/>
      <c r="U197" s="81"/>
      <c r="V197" s="81"/>
      <c r="W197" s="81"/>
      <c r="X197" s="81"/>
      <c r="Y197" s="81"/>
      <c r="Z197" s="81"/>
      <c r="AA197" s="81"/>
      <c r="AB197" s="81"/>
      <c r="AC197" s="82"/>
      <c r="AD197" s="81">
        <v>185204109.89192164</v>
      </c>
      <c r="AE197" s="81">
        <v>29480684.464942988</v>
      </c>
      <c r="AF197" s="81">
        <v>2180038.8307368672</v>
      </c>
      <c r="AG197" s="81">
        <v>905788539.3610847</v>
      </c>
      <c r="AH197" s="81">
        <v>1096864742.1638522</v>
      </c>
      <c r="AI197" s="81">
        <v>0</v>
      </c>
      <c r="AJ197" s="81">
        <v>0</v>
      </c>
      <c r="AK197" s="81">
        <v>90537822.712666184</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1776</v>
      </c>
      <c r="B198" s="80">
        <v>190</v>
      </c>
      <c r="C198" s="80">
        <v>16</v>
      </c>
      <c r="D198" s="80">
        <v>10</v>
      </c>
      <c r="E198" s="80">
        <v>2021</v>
      </c>
      <c r="F198" s="80" t="s">
        <v>75</v>
      </c>
      <c r="G198" s="182" t="s">
        <v>1774</v>
      </c>
      <c r="H198" s="80" t="s">
        <v>1775</v>
      </c>
      <c r="I198" s="173"/>
      <c r="J198" s="83"/>
      <c r="K198" s="81"/>
      <c r="L198" s="81"/>
      <c r="M198" s="81"/>
      <c r="N198" s="81"/>
      <c r="O198" s="81"/>
      <c r="P198" s="81"/>
      <c r="Q198" s="81"/>
      <c r="R198" s="81"/>
      <c r="S198" s="81"/>
      <c r="T198" s="81"/>
      <c r="U198" s="81"/>
      <c r="V198" s="81"/>
      <c r="W198" s="81"/>
      <c r="X198" s="81"/>
      <c r="Y198" s="81"/>
      <c r="Z198" s="81"/>
      <c r="AA198" s="81"/>
      <c r="AB198" s="81"/>
      <c r="AC198" s="82"/>
      <c r="AD198" s="81">
        <v>138786575.01882678</v>
      </c>
      <c r="AE198" s="81">
        <v>4347596.1554739745</v>
      </c>
      <c r="AF198" s="81">
        <v>1990470.2367597485</v>
      </c>
      <c r="AG198" s="81">
        <v>217673292.34754631</v>
      </c>
      <c r="AH198" s="81">
        <v>204031566.16613397</v>
      </c>
      <c r="AI198" s="81">
        <v>0</v>
      </c>
      <c r="AJ198" s="81">
        <v>0</v>
      </c>
      <c r="AK198" s="81">
        <v>17211846.024910349</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1813</v>
      </c>
      <c r="B199" s="80">
        <v>191</v>
      </c>
      <c r="C199" s="80">
        <v>16</v>
      </c>
      <c r="D199" s="80">
        <v>11</v>
      </c>
      <c r="E199" s="80">
        <v>2021</v>
      </c>
      <c r="F199" s="80" t="s">
        <v>75</v>
      </c>
      <c r="G199" s="182" t="s">
        <v>1811</v>
      </c>
      <c r="H199" s="80" t="s">
        <v>1812</v>
      </c>
      <c r="I199" s="173"/>
      <c r="J199" s="83"/>
      <c r="K199" s="81"/>
      <c r="L199" s="81"/>
      <c r="M199" s="81"/>
      <c r="N199" s="81"/>
      <c r="O199" s="81"/>
      <c r="P199" s="81"/>
      <c r="Q199" s="81"/>
      <c r="R199" s="81"/>
      <c r="S199" s="81"/>
      <c r="T199" s="81"/>
      <c r="U199" s="81"/>
      <c r="V199" s="81"/>
      <c r="W199" s="81"/>
      <c r="X199" s="81"/>
      <c r="Y199" s="81"/>
      <c r="Z199" s="81"/>
      <c r="AA199" s="81"/>
      <c r="AB199" s="81"/>
      <c r="AC199" s="82"/>
      <c r="AD199" s="81">
        <v>466657.19090538472</v>
      </c>
      <c r="AE199" s="81">
        <v>799824.94157956319</v>
      </c>
      <c r="AF199" s="81">
        <v>341223.46915881394</v>
      </c>
      <c r="AG199" s="81">
        <v>15464922.375027211</v>
      </c>
      <c r="AH199" s="81">
        <v>14153175.303670324</v>
      </c>
      <c r="AI199" s="81">
        <v>0</v>
      </c>
      <c r="AJ199" s="81">
        <v>0</v>
      </c>
      <c r="AK199" s="81">
        <v>953238.35326026485</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1692</v>
      </c>
      <c r="B200" s="80">
        <v>192</v>
      </c>
      <c r="C200" s="80">
        <v>16</v>
      </c>
      <c r="D200" s="80">
        <v>12</v>
      </c>
      <c r="E200" s="80">
        <v>2021</v>
      </c>
      <c r="F200" s="80" t="s">
        <v>75</v>
      </c>
      <c r="G200" s="182" t="s">
        <v>1690</v>
      </c>
      <c r="H200" s="80" t="s">
        <v>1691</v>
      </c>
      <c r="I200" s="173"/>
      <c r="J200" s="83"/>
      <c r="K200" s="81"/>
      <c r="L200" s="81"/>
      <c r="M200" s="81"/>
      <c r="N200" s="81"/>
      <c r="O200" s="81"/>
      <c r="P200" s="81"/>
      <c r="Q200" s="81"/>
      <c r="R200" s="81"/>
      <c r="S200" s="81"/>
      <c r="T200" s="81"/>
      <c r="U200" s="81"/>
      <c r="V200" s="81"/>
      <c r="W200" s="81"/>
      <c r="X200" s="81"/>
      <c r="Y200" s="81"/>
      <c r="Z200" s="81"/>
      <c r="AA200" s="81"/>
      <c r="AB200" s="81"/>
      <c r="AC200" s="82"/>
      <c r="AD200" s="81">
        <v>390912131.97197479</v>
      </c>
      <c r="AE200" s="81">
        <v>30506186.15352425</v>
      </c>
      <c r="AF200" s="81">
        <v>7923967.2282435689</v>
      </c>
      <c r="AG200" s="81">
        <v>1743726030.111764</v>
      </c>
      <c r="AH200" s="81">
        <v>1263235920.5262036</v>
      </c>
      <c r="AI200" s="81">
        <v>0</v>
      </c>
      <c r="AJ200" s="81">
        <v>0</v>
      </c>
      <c r="AK200" s="81">
        <v>95652388.837209418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1821</v>
      </c>
      <c r="B201" s="80">
        <v>193</v>
      </c>
      <c r="C201" s="80">
        <v>16</v>
      </c>
      <c r="D201" s="80">
        <v>13</v>
      </c>
      <c r="E201" s="80">
        <v>2021</v>
      </c>
      <c r="F201" s="80" t="s">
        <v>75</v>
      </c>
      <c r="G201" s="182" t="s">
        <v>1819</v>
      </c>
      <c r="H201" s="80" t="s">
        <v>1820</v>
      </c>
      <c r="I201" s="173"/>
      <c r="J201" s="83"/>
      <c r="K201" s="81"/>
      <c r="L201" s="81"/>
      <c r="M201" s="81"/>
      <c r="N201" s="81"/>
      <c r="O201" s="81"/>
      <c r="P201" s="81"/>
      <c r="Q201" s="81"/>
      <c r="R201" s="81"/>
      <c r="S201" s="81"/>
      <c r="T201" s="81"/>
      <c r="U201" s="81"/>
      <c r="V201" s="81"/>
      <c r="W201" s="81"/>
      <c r="X201" s="81"/>
      <c r="Y201" s="81"/>
      <c r="Z201" s="81"/>
      <c r="AA201" s="81"/>
      <c r="AB201" s="81"/>
      <c r="AC201" s="82"/>
      <c r="AD201" s="81">
        <v>0</v>
      </c>
      <c r="AE201" s="81">
        <v>343493.28403935599</v>
      </c>
      <c r="AF201" s="81">
        <v>1819858.5021803412</v>
      </c>
      <c r="AG201" s="81">
        <v>10550477.265395023</v>
      </c>
      <c r="AH201" s="81">
        <v>4754731.0130438851</v>
      </c>
      <c r="AI201" s="81">
        <v>0</v>
      </c>
      <c r="AJ201" s="81">
        <v>0</v>
      </c>
      <c r="AK201" s="81">
        <v>338004.51110509248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1801</v>
      </c>
      <c r="B202" s="80">
        <v>194</v>
      </c>
      <c r="C202" s="80">
        <v>16</v>
      </c>
      <c r="D202" s="80">
        <v>14</v>
      </c>
      <c r="E202" s="80">
        <v>2021</v>
      </c>
      <c r="F202" s="80" t="s">
        <v>75</v>
      </c>
      <c r="G202" s="182" t="s">
        <v>1799</v>
      </c>
      <c r="H202" s="80" t="s">
        <v>1800</v>
      </c>
      <c r="I202" s="173"/>
      <c r="J202" s="83"/>
      <c r="K202" s="81"/>
      <c r="L202" s="81"/>
      <c r="M202" s="81"/>
      <c r="N202" s="81"/>
      <c r="O202" s="81"/>
      <c r="P202" s="81"/>
      <c r="Q202" s="81"/>
      <c r="R202" s="81"/>
      <c r="S202" s="81"/>
      <c r="T202" s="81"/>
      <c r="U202" s="81"/>
      <c r="V202" s="81"/>
      <c r="W202" s="81"/>
      <c r="X202" s="81"/>
      <c r="Y202" s="81"/>
      <c r="Z202" s="81"/>
      <c r="AA202" s="81"/>
      <c r="AB202" s="81"/>
      <c r="AC202" s="82"/>
      <c r="AD202" s="81">
        <v>963510.22094854759</v>
      </c>
      <c r="AE202" s="81">
        <v>580785.74596026377</v>
      </c>
      <c r="AF202" s="81">
        <v>1270109.5796466966</v>
      </c>
      <c r="AG202" s="81">
        <v>10200616.879392287</v>
      </c>
      <c r="AH202" s="81">
        <v>8310470.4831053894</v>
      </c>
      <c r="AI202" s="81">
        <v>0</v>
      </c>
      <c r="AJ202" s="81">
        <v>0</v>
      </c>
      <c r="AK202" s="81">
        <v>642799.25859481096</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2497</v>
      </c>
      <c r="B203" s="80">
        <v>195</v>
      </c>
      <c r="C203" s="80">
        <v>16</v>
      </c>
      <c r="D203" s="80">
        <v>15</v>
      </c>
      <c r="E203" s="80">
        <v>2021</v>
      </c>
      <c r="F203" s="80" t="s">
        <v>75</v>
      </c>
      <c r="G203" s="182" t="s">
        <v>2495</v>
      </c>
      <c r="H203" s="80" t="s">
        <v>2496</v>
      </c>
      <c r="I203" s="173"/>
      <c r="J203" s="83"/>
      <c r="K203" s="81"/>
      <c r="L203" s="81"/>
      <c r="M203" s="81"/>
      <c r="N203" s="81"/>
      <c r="O203" s="81"/>
      <c r="P203" s="81"/>
      <c r="Q203" s="81"/>
      <c r="R203" s="81"/>
      <c r="S203" s="81"/>
      <c r="T203" s="81"/>
      <c r="U203" s="81"/>
      <c r="V203" s="81"/>
      <c r="W203" s="81"/>
      <c r="X203" s="81"/>
      <c r="Y203" s="81"/>
      <c r="Z203" s="81"/>
      <c r="AA203" s="81"/>
      <c r="AB203" s="81"/>
      <c r="AC203" s="82"/>
      <c r="AD203" s="81">
        <v>138285575.1253188</v>
      </c>
      <c r="AE203" s="81">
        <v>18839030.211105354</v>
      </c>
      <c r="AF203" s="81">
        <v>890972.39169245854</v>
      </c>
      <c r="AG203" s="81">
        <v>631552662.4202522</v>
      </c>
      <c r="AH203" s="81">
        <v>760065480.19186246</v>
      </c>
      <c r="AI203" s="81">
        <v>0</v>
      </c>
      <c r="AJ203" s="81">
        <v>0</v>
      </c>
      <c r="AK203" s="81">
        <v>60654811.069893003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1728</v>
      </c>
      <c r="B204" s="80">
        <v>196</v>
      </c>
      <c r="C204" s="80">
        <v>16</v>
      </c>
      <c r="D204" s="80">
        <v>16</v>
      </c>
      <c r="E204" s="80">
        <v>2021</v>
      </c>
      <c r="F204" s="80" t="s">
        <v>75</v>
      </c>
      <c r="G204" s="182" t="s">
        <v>1726</v>
      </c>
      <c r="H204" s="80" t="s">
        <v>1727</v>
      </c>
      <c r="I204" s="173"/>
      <c r="J204" s="83"/>
      <c r="K204" s="81"/>
      <c r="L204" s="81"/>
      <c r="M204" s="81"/>
      <c r="N204" s="81"/>
      <c r="O204" s="81"/>
      <c r="P204" s="81"/>
      <c r="Q204" s="81"/>
      <c r="R204" s="81"/>
      <c r="S204" s="81"/>
      <c r="T204" s="81"/>
      <c r="U204" s="81"/>
      <c r="V204" s="81"/>
      <c r="W204" s="81"/>
      <c r="X204" s="81"/>
      <c r="Y204" s="81"/>
      <c r="Z204" s="81"/>
      <c r="AA204" s="81"/>
      <c r="AB204" s="81"/>
      <c r="AC204" s="82"/>
      <c r="AD204" s="81">
        <v>117665264.76958744</v>
      </c>
      <c r="AE204" s="81">
        <v>14770211.213692306</v>
      </c>
      <c r="AF204" s="81">
        <v>1156368.423260425</v>
      </c>
      <c r="AG204" s="81">
        <v>636920832.7179817</v>
      </c>
      <c r="AH204" s="81">
        <v>631110450.6152786</v>
      </c>
      <c r="AI204" s="81">
        <v>0</v>
      </c>
      <c r="AJ204" s="81">
        <v>0</v>
      </c>
      <c r="AK204" s="81">
        <v>46110115.981349394</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1752</v>
      </c>
      <c r="B205" s="80">
        <v>197</v>
      </c>
      <c r="C205" s="80">
        <v>16</v>
      </c>
      <c r="D205" s="80">
        <v>17</v>
      </c>
      <c r="E205" s="80">
        <v>2021</v>
      </c>
      <c r="F205" s="80" t="s">
        <v>75</v>
      </c>
      <c r="G205" s="182" t="s">
        <v>1750</v>
      </c>
      <c r="H205" s="80" t="s">
        <v>1751</v>
      </c>
      <c r="I205" s="173"/>
      <c r="J205" s="83"/>
      <c r="K205" s="81"/>
      <c r="L205" s="81"/>
      <c r="M205" s="81"/>
      <c r="N205" s="81"/>
      <c r="O205" s="81"/>
      <c r="P205" s="81"/>
      <c r="Q205" s="81"/>
      <c r="R205" s="81"/>
      <c r="S205" s="81"/>
      <c r="T205" s="81"/>
      <c r="U205" s="81"/>
      <c r="V205" s="81"/>
      <c r="W205" s="81"/>
      <c r="X205" s="81"/>
      <c r="Y205" s="81"/>
      <c r="Z205" s="81"/>
      <c r="AA205" s="81"/>
      <c r="AB205" s="81"/>
      <c r="AC205" s="82"/>
      <c r="AD205" s="81">
        <v>14262413.966732193</v>
      </c>
      <c r="AE205" s="81">
        <v>1737379.0743439889</v>
      </c>
      <c r="AF205" s="81">
        <v>265396.03156796645</v>
      </c>
      <c r="AG205" s="81">
        <v>99786741.970218003</v>
      </c>
      <c r="AH205" s="81">
        <v>115781982.2802721</v>
      </c>
      <c r="AI205" s="81">
        <v>0</v>
      </c>
      <c r="AJ205" s="81">
        <v>0</v>
      </c>
      <c r="AK205" s="81">
        <v>9837965.8634192143</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1748</v>
      </c>
      <c r="B206" s="80">
        <v>198</v>
      </c>
      <c r="C206" s="80">
        <v>16</v>
      </c>
      <c r="D206" s="80">
        <v>18</v>
      </c>
      <c r="E206" s="80">
        <v>2021</v>
      </c>
      <c r="F206" s="80" t="s">
        <v>75</v>
      </c>
      <c r="G206" s="182" t="s">
        <v>1746</v>
      </c>
      <c r="H206" s="80" t="s">
        <v>1747</v>
      </c>
      <c r="I206" s="173"/>
      <c r="J206" s="83"/>
      <c r="K206" s="81"/>
      <c r="L206" s="81"/>
      <c r="M206" s="81"/>
      <c r="N206" s="81"/>
      <c r="O206" s="81"/>
      <c r="P206" s="81"/>
      <c r="Q206" s="81"/>
      <c r="R206" s="81"/>
      <c r="S206" s="81"/>
      <c r="T206" s="81"/>
      <c r="U206" s="81"/>
      <c r="V206" s="81"/>
      <c r="W206" s="81"/>
      <c r="X206" s="81"/>
      <c r="Y206" s="81"/>
      <c r="Z206" s="81"/>
      <c r="AA206" s="81"/>
      <c r="AB206" s="81"/>
      <c r="AC206" s="82"/>
      <c r="AD206" s="81">
        <v>3119736.2273821272</v>
      </c>
      <c r="AE206" s="81">
        <v>2044365.8257801284</v>
      </c>
      <c r="AF206" s="81">
        <v>56870.578193135661</v>
      </c>
      <c r="AG206" s="81">
        <v>149958907.95042291</v>
      </c>
      <c r="AH206" s="81">
        <v>123569083.43905979</v>
      </c>
      <c r="AI206" s="81">
        <v>0</v>
      </c>
      <c r="AJ206" s="81">
        <v>0</v>
      </c>
      <c r="AK206" s="81">
        <v>10017666.125828095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1881</v>
      </c>
      <c r="B207" s="80">
        <v>199</v>
      </c>
      <c r="C207" s="80">
        <v>16</v>
      </c>
      <c r="D207" s="80">
        <v>19</v>
      </c>
      <c r="E207" s="80">
        <v>2021</v>
      </c>
      <c r="F207" s="80" t="s">
        <v>75</v>
      </c>
      <c r="G207" s="182" t="s">
        <v>1863</v>
      </c>
      <c r="H207" s="80" t="s">
        <v>1864</v>
      </c>
      <c r="I207" s="173"/>
      <c r="J207" s="83"/>
      <c r="K207" s="81"/>
      <c r="L207" s="81"/>
      <c r="M207" s="81"/>
      <c r="N207" s="81"/>
      <c r="O207" s="81"/>
      <c r="P207" s="81"/>
      <c r="Q207" s="81"/>
      <c r="R207" s="81"/>
      <c r="S207" s="81"/>
      <c r="T207" s="81"/>
      <c r="U207" s="81"/>
      <c r="V207" s="81"/>
      <c r="W207" s="81"/>
      <c r="X207" s="81"/>
      <c r="Y207" s="81"/>
      <c r="Z207" s="81"/>
      <c r="AA207" s="81"/>
      <c r="AB207" s="81"/>
      <c r="AC207" s="82"/>
      <c r="AD207" s="81">
        <v>0</v>
      </c>
      <c r="AE207" s="81">
        <v>248908.17684011304</v>
      </c>
      <c r="AF207" s="81">
        <v>0</v>
      </c>
      <c r="AG207" s="81">
        <v>4471653.0585974753</v>
      </c>
      <c r="AH207" s="81">
        <v>2949899.8279725239</v>
      </c>
      <c r="AI207" s="81">
        <v>0</v>
      </c>
      <c r="AJ207" s="81">
        <v>0</v>
      </c>
      <c r="AK207" s="81">
        <v>246382.31741524607</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2493</v>
      </c>
      <c r="B208" s="80">
        <v>200</v>
      </c>
      <c r="C208" s="80">
        <v>16</v>
      </c>
      <c r="D208" s="80">
        <v>20</v>
      </c>
      <c r="E208" s="80">
        <v>2021</v>
      </c>
      <c r="F208" s="80" t="s">
        <v>75</v>
      </c>
      <c r="G208" s="182" t="s">
        <v>2491</v>
      </c>
      <c r="H208" s="80" t="s">
        <v>2492</v>
      </c>
      <c r="I208" s="173"/>
      <c r="J208" s="83"/>
      <c r="K208" s="81"/>
      <c r="L208" s="81"/>
      <c r="M208" s="81"/>
      <c r="N208" s="81"/>
      <c r="O208" s="81"/>
      <c r="P208" s="81"/>
      <c r="Q208" s="81"/>
      <c r="R208" s="81"/>
      <c r="S208" s="81"/>
      <c r="T208" s="81"/>
      <c r="U208" s="81"/>
      <c r="V208" s="81"/>
      <c r="W208" s="81"/>
      <c r="X208" s="81"/>
      <c r="Y208" s="81"/>
      <c r="Z208" s="81"/>
      <c r="AA208" s="81"/>
      <c r="AB208" s="81"/>
      <c r="AC208" s="82"/>
      <c r="AD208" s="81">
        <v>266369500.69467753</v>
      </c>
      <c r="AE208" s="81">
        <v>40475788.329893582</v>
      </c>
      <c r="AF208" s="81">
        <v>3905113.0359286489</v>
      </c>
      <c r="AG208" s="81">
        <v>2000835147.8440559</v>
      </c>
      <c r="AH208" s="81">
        <v>876967155.63264453</v>
      </c>
      <c r="AI208" s="81">
        <v>0</v>
      </c>
      <c r="AJ208" s="81">
        <v>0</v>
      </c>
      <c r="AK208" s="81">
        <v>69038504.320289567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1784</v>
      </c>
      <c r="B209" s="80">
        <v>201</v>
      </c>
      <c r="C209" s="80">
        <v>16</v>
      </c>
      <c r="D209" s="80">
        <v>21</v>
      </c>
      <c r="E209" s="80">
        <v>2021</v>
      </c>
      <c r="F209" s="80" t="s">
        <v>75</v>
      </c>
      <c r="G209" s="182" t="s">
        <v>1782</v>
      </c>
      <c r="H209" s="80" t="s">
        <v>1783</v>
      </c>
      <c r="I209" s="173"/>
      <c r="J209" s="83"/>
      <c r="K209" s="81"/>
      <c r="L209" s="81"/>
      <c r="M209" s="81"/>
      <c r="N209" s="81"/>
      <c r="O209" s="81"/>
      <c r="P209" s="81"/>
      <c r="Q209" s="81"/>
      <c r="R209" s="81"/>
      <c r="S209" s="81"/>
      <c r="T209" s="81"/>
      <c r="U209" s="81"/>
      <c r="V209" s="81"/>
      <c r="W209" s="81"/>
      <c r="X209" s="81"/>
      <c r="Y209" s="81"/>
      <c r="Z209" s="81"/>
      <c r="AA209" s="81"/>
      <c r="AB209" s="81"/>
      <c r="AC209" s="82"/>
      <c r="AD209" s="81">
        <v>8240262.5789116537</v>
      </c>
      <c r="AE209" s="81">
        <v>1943143.1671984824</v>
      </c>
      <c r="AF209" s="81">
        <v>436007.76614737342</v>
      </c>
      <c r="AG209" s="81">
        <v>160011927.47947034</v>
      </c>
      <c r="AH209" s="81">
        <v>197700383.3095392</v>
      </c>
      <c r="AI209" s="81">
        <v>0</v>
      </c>
      <c r="AJ209" s="81">
        <v>0</v>
      </c>
      <c r="AK209" s="81">
        <v>16357711.906944977</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1780</v>
      </c>
      <c r="B210" s="80">
        <v>202</v>
      </c>
      <c r="C210" s="80">
        <v>16</v>
      </c>
      <c r="D210" s="80">
        <v>22</v>
      </c>
      <c r="E210" s="80">
        <v>2021</v>
      </c>
      <c r="F210" s="80" t="s">
        <v>75</v>
      </c>
      <c r="G210" s="182" t="s">
        <v>1778</v>
      </c>
      <c r="H210" s="80" t="s">
        <v>1779</v>
      </c>
      <c r="I210" s="173"/>
      <c r="J210" s="83"/>
      <c r="K210" s="81"/>
      <c r="L210" s="81"/>
      <c r="M210" s="81"/>
      <c r="N210" s="81"/>
      <c r="O210" s="81"/>
      <c r="P210" s="81"/>
      <c r="Q210" s="81"/>
      <c r="R210" s="81"/>
      <c r="S210" s="81"/>
      <c r="T210" s="81"/>
      <c r="U210" s="81"/>
      <c r="V210" s="81"/>
      <c r="W210" s="81"/>
      <c r="X210" s="81"/>
      <c r="Y210" s="81"/>
      <c r="Z210" s="81"/>
      <c r="AA210" s="81"/>
      <c r="AB210" s="81"/>
      <c r="AC210" s="82"/>
      <c r="AD210" s="81">
        <v>14936986.312047977</v>
      </c>
      <c r="AE210" s="81">
        <v>2752924.4358516498</v>
      </c>
      <c r="AF210" s="81">
        <v>436007.76614737342</v>
      </c>
      <c r="AG210" s="81">
        <v>183971897.35212645</v>
      </c>
      <c r="AH210" s="81">
        <v>199806548.34800562</v>
      </c>
      <c r="AI210" s="81">
        <v>0</v>
      </c>
      <c r="AJ210" s="81">
        <v>0</v>
      </c>
      <c r="AK210" s="81">
        <v>16774474.75073475</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2437</v>
      </c>
      <c r="B211" s="80">
        <v>203</v>
      </c>
      <c r="C211" s="80">
        <v>16</v>
      </c>
      <c r="D211" s="80">
        <v>23</v>
      </c>
      <c r="E211" s="80">
        <v>2021</v>
      </c>
      <c r="F211" s="80" t="s">
        <v>75</v>
      </c>
      <c r="G211" s="182" t="s">
        <v>2435</v>
      </c>
      <c r="H211" s="80" t="s">
        <v>2436</v>
      </c>
      <c r="I211" s="173"/>
      <c r="J211" s="83"/>
      <c r="K211" s="81"/>
      <c r="L211" s="81"/>
      <c r="M211" s="81"/>
      <c r="N211" s="81"/>
      <c r="O211" s="81"/>
      <c r="P211" s="81"/>
      <c r="Q211" s="81"/>
      <c r="R211" s="81"/>
      <c r="S211" s="81"/>
      <c r="T211" s="81"/>
      <c r="U211" s="81"/>
      <c r="V211" s="81"/>
      <c r="W211" s="81"/>
      <c r="X211" s="81"/>
      <c r="Y211" s="81"/>
      <c r="Z211" s="81"/>
      <c r="AA211" s="81"/>
      <c r="AB211" s="81"/>
      <c r="AC211" s="82"/>
      <c r="AD211" s="81">
        <v>80542733.692579672</v>
      </c>
      <c r="AE211" s="81">
        <v>5149080.4848991381</v>
      </c>
      <c r="AF211" s="81">
        <v>1800901.6427826295</v>
      </c>
      <c r="AG211" s="81">
        <v>292035024.0787217</v>
      </c>
      <c r="AH211" s="81">
        <v>298742382.25584543</v>
      </c>
      <c r="AI211" s="81">
        <v>0</v>
      </c>
      <c r="AJ211" s="81">
        <v>0</v>
      </c>
      <c r="AK211" s="81">
        <v>25643844.386020187</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2461</v>
      </c>
      <c r="B212" s="80">
        <v>204</v>
      </c>
      <c r="C212" s="80">
        <v>16</v>
      </c>
      <c r="D212" s="80">
        <v>24</v>
      </c>
      <c r="E212" s="80">
        <v>2021</v>
      </c>
      <c r="F212" s="80" t="s">
        <v>75</v>
      </c>
      <c r="G212" s="182" t="s">
        <v>2459</v>
      </c>
      <c r="H212" s="80" t="s">
        <v>2460</v>
      </c>
      <c r="I212" s="173"/>
      <c r="J212" s="83"/>
      <c r="K212" s="81"/>
      <c r="L212" s="81"/>
      <c r="M212" s="81"/>
      <c r="N212" s="81"/>
      <c r="O212" s="81"/>
      <c r="P212" s="81"/>
      <c r="Q212" s="81"/>
      <c r="R212" s="81"/>
      <c r="S212" s="81"/>
      <c r="T212" s="81"/>
      <c r="U212" s="81"/>
      <c r="V212" s="81"/>
      <c r="W212" s="81"/>
      <c r="X212" s="81"/>
      <c r="Y212" s="81"/>
      <c r="Z212" s="81"/>
      <c r="AA212" s="81"/>
      <c r="AB212" s="81"/>
      <c r="AC212" s="82"/>
      <c r="AD212" s="81">
        <v>12091522.998696839</v>
      </c>
      <c r="AE212" s="81">
        <v>2270042.572781831</v>
      </c>
      <c r="AF212" s="81">
        <v>341223.46915881394</v>
      </c>
      <c r="AG212" s="81">
        <v>85836059.078358874</v>
      </c>
      <c r="AH212" s="81">
        <v>136818257.18254498</v>
      </c>
      <c r="AI212" s="81">
        <v>0</v>
      </c>
      <c r="AJ212" s="81">
        <v>0</v>
      </c>
      <c r="AK212" s="81">
        <v>10897790.493579414</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2505</v>
      </c>
      <c r="B213" s="80">
        <v>205</v>
      </c>
      <c r="C213" s="80">
        <v>16</v>
      </c>
      <c r="D213" s="80">
        <v>25</v>
      </c>
      <c r="E213" s="80">
        <v>2021</v>
      </c>
      <c r="F213" s="80" t="s">
        <v>75</v>
      </c>
      <c r="G213" s="182" t="s">
        <v>2503</v>
      </c>
      <c r="H213" s="80" t="s">
        <v>2504</v>
      </c>
      <c r="I213" s="173"/>
      <c r="J213" s="83"/>
      <c r="K213" s="81"/>
      <c r="L213" s="81"/>
      <c r="M213" s="81"/>
      <c r="N213" s="81"/>
      <c r="O213" s="81"/>
      <c r="P213" s="81"/>
      <c r="Q213" s="81"/>
      <c r="R213" s="81"/>
      <c r="S213" s="81"/>
      <c r="T213" s="81"/>
      <c r="U213" s="81"/>
      <c r="V213" s="81"/>
      <c r="W213" s="81"/>
      <c r="X213" s="81"/>
      <c r="Y213" s="81"/>
      <c r="Z213" s="81"/>
      <c r="AA213" s="81"/>
      <c r="AB213" s="81"/>
      <c r="AC213" s="82"/>
      <c r="AD213" s="81">
        <v>110546474.54406726</v>
      </c>
      <c r="AE213" s="81">
        <v>30287146.957904954</v>
      </c>
      <c r="AF213" s="81">
        <v>853058.67289703491</v>
      </c>
      <c r="AG213" s="81">
        <v>2131633733.092298</v>
      </c>
      <c r="AH213" s="81">
        <v>719578898.03676426</v>
      </c>
      <c r="AI213" s="81">
        <v>0</v>
      </c>
      <c r="AJ213" s="81">
        <v>0</v>
      </c>
      <c r="AK213" s="81">
        <v>52991100.24412223</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2421</v>
      </c>
      <c r="B214" s="80">
        <v>206</v>
      </c>
      <c r="C214" s="80">
        <v>16</v>
      </c>
      <c r="D214" s="80">
        <v>26</v>
      </c>
      <c r="E214" s="80">
        <v>2021</v>
      </c>
      <c r="F214" s="80" t="s">
        <v>75</v>
      </c>
      <c r="G214" s="182" t="s">
        <v>2419</v>
      </c>
      <c r="H214" s="80" t="s">
        <v>2420</v>
      </c>
      <c r="I214" s="173"/>
      <c r="J214" s="83"/>
      <c r="K214" s="81"/>
      <c r="L214" s="81"/>
      <c r="M214" s="81"/>
      <c r="N214" s="81"/>
      <c r="O214" s="81"/>
      <c r="P214" s="81"/>
      <c r="Q214" s="81"/>
      <c r="R214" s="81"/>
      <c r="S214" s="81"/>
      <c r="T214" s="81"/>
      <c r="U214" s="81"/>
      <c r="V214" s="81"/>
      <c r="W214" s="81"/>
      <c r="X214" s="81"/>
      <c r="Y214" s="81"/>
      <c r="Z214" s="81"/>
      <c r="AA214" s="81"/>
      <c r="AB214" s="81"/>
      <c r="AC214" s="82"/>
      <c r="AD214" s="81">
        <v>35617156.085801728</v>
      </c>
      <c r="AE214" s="81">
        <v>34560070.660326891</v>
      </c>
      <c r="AF214" s="81">
        <v>417050.90674966155</v>
      </c>
      <c r="AG214" s="81">
        <v>3048153146.4803104</v>
      </c>
      <c r="AH214" s="81">
        <v>442123373.57180458</v>
      </c>
      <c r="AI214" s="81">
        <v>0</v>
      </c>
      <c r="AJ214" s="81">
        <v>0</v>
      </c>
      <c r="AK214" s="81">
        <v>30061136.738528371</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1732</v>
      </c>
      <c r="B215" s="80">
        <v>207</v>
      </c>
      <c r="C215" s="80">
        <v>16</v>
      </c>
      <c r="D215" s="80">
        <v>27</v>
      </c>
      <c r="E215" s="80">
        <v>2021</v>
      </c>
      <c r="F215" s="80" t="s">
        <v>75</v>
      </c>
      <c r="G215" s="182" t="s">
        <v>1730</v>
      </c>
      <c r="H215" s="80" t="s">
        <v>1731</v>
      </c>
      <c r="I215" s="173"/>
      <c r="J215" s="83"/>
      <c r="K215" s="81"/>
      <c r="L215" s="81"/>
      <c r="M215" s="81"/>
      <c r="N215" s="81"/>
      <c r="O215" s="81"/>
      <c r="P215" s="81"/>
      <c r="Q215" s="81"/>
      <c r="R215" s="81"/>
      <c r="S215" s="81"/>
      <c r="T215" s="81"/>
      <c r="U215" s="81"/>
      <c r="V215" s="81"/>
      <c r="W215" s="81"/>
      <c r="X215" s="81"/>
      <c r="Y215" s="81"/>
      <c r="Z215" s="81"/>
      <c r="AA215" s="81"/>
      <c r="AB215" s="81"/>
      <c r="AC215" s="82"/>
      <c r="AD215" s="81">
        <v>86408829.551849172</v>
      </c>
      <c r="AE215" s="81">
        <v>51748009.965059504</v>
      </c>
      <c r="AF215" s="81">
        <v>1706117.3457940698</v>
      </c>
      <c r="AG215" s="81">
        <v>3650738462.253242</v>
      </c>
      <c r="AH215" s="81">
        <v>688002282.13626266</v>
      </c>
      <c r="AI215" s="81">
        <v>0</v>
      </c>
      <c r="AJ215" s="81">
        <v>0</v>
      </c>
      <c r="AK215" s="81">
        <v>44790126.325554125</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1704</v>
      </c>
      <c r="B216" s="80">
        <v>208</v>
      </c>
      <c r="C216" s="80">
        <v>16</v>
      </c>
      <c r="D216" s="80">
        <v>28</v>
      </c>
      <c r="E216" s="80">
        <v>2021</v>
      </c>
      <c r="F216" s="80" t="s">
        <v>75</v>
      </c>
      <c r="G216" s="182" t="s">
        <v>1702</v>
      </c>
      <c r="H216" s="80" t="s">
        <v>1703</v>
      </c>
      <c r="I216" s="173"/>
      <c r="J216" s="83"/>
      <c r="K216" s="81"/>
      <c r="L216" s="81"/>
      <c r="M216" s="81"/>
      <c r="N216" s="81"/>
      <c r="O216" s="81"/>
      <c r="P216" s="81"/>
      <c r="Q216" s="81"/>
      <c r="R216" s="81"/>
      <c r="S216" s="81"/>
      <c r="T216" s="81"/>
      <c r="U216" s="81"/>
      <c r="V216" s="81"/>
      <c r="W216" s="81"/>
      <c r="X216" s="81"/>
      <c r="Y216" s="81"/>
      <c r="Z216" s="81"/>
      <c r="AA216" s="81"/>
      <c r="AB216" s="81"/>
      <c r="AC216" s="82"/>
      <c r="AD216" s="81">
        <v>34793169.548824981</v>
      </c>
      <c r="AE216" s="81">
        <v>15302874.71213015</v>
      </c>
      <c r="AF216" s="81">
        <v>1137411.5638627133</v>
      </c>
      <c r="AG216" s="81">
        <v>843819518.49035013</v>
      </c>
      <c r="AH216" s="81">
        <v>1026761800.1229699</v>
      </c>
      <c r="AI216" s="81">
        <v>0</v>
      </c>
      <c r="AJ216" s="81">
        <v>0</v>
      </c>
      <c r="AK216" s="81">
        <v>74781430.675768748</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1639</v>
      </c>
      <c r="B217" s="80">
        <v>209</v>
      </c>
      <c r="C217" s="80">
        <v>16</v>
      </c>
      <c r="D217" s="80">
        <v>29</v>
      </c>
      <c r="E217" s="80">
        <v>2021</v>
      </c>
      <c r="F217" s="80" t="s">
        <v>75</v>
      </c>
      <c r="G217" s="182" t="s">
        <v>1637</v>
      </c>
      <c r="H217" s="80" t="s">
        <v>1638</v>
      </c>
      <c r="I217" s="173"/>
      <c r="J217" s="83"/>
      <c r="K217" s="81"/>
      <c r="L217" s="81"/>
      <c r="M217" s="81"/>
      <c r="N217" s="81"/>
      <c r="O217" s="81"/>
      <c r="P217" s="81"/>
      <c r="Q217" s="81"/>
      <c r="R217" s="81"/>
      <c r="S217" s="81"/>
      <c r="T217" s="81"/>
      <c r="U217" s="81"/>
      <c r="V217" s="81"/>
      <c r="W217" s="81"/>
      <c r="X217" s="81"/>
      <c r="Y217" s="81"/>
      <c r="Z217" s="81"/>
      <c r="AA217" s="81"/>
      <c r="AB217" s="81"/>
      <c r="AC217" s="82"/>
      <c r="AD217" s="81">
        <v>223510355.99520814</v>
      </c>
      <c r="AE217" s="81">
        <v>16198944.148754556</v>
      </c>
      <c r="AF217" s="81">
        <v>1270109.5796466966</v>
      </c>
      <c r="AG217" s="81">
        <v>749597743.28498816</v>
      </c>
      <c r="AH217" s="81">
        <v>498041420.95602775</v>
      </c>
      <c r="AI217" s="81">
        <v>0</v>
      </c>
      <c r="AJ217" s="81">
        <v>0</v>
      </c>
      <c r="AK217" s="81">
        <v>36192604.201918654</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1684</v>
      </c>
      <c r="B218" s="80">
        <v>210</v>
      </c>
      <c r="C218" s="80">
        <v>16</v>
      </c>
      <c r="D218" s="80">
        <v>30</v>
      </c>
      <c r="E218" s="80">
        <v>2021</v>
      </c>
      <c r="F218" s="80" t="s">
        <v>75</v>
      </c>
      <c r="G218" s="182" t="s">
        <v>1682</v>
      </c>
      <c r="H218" s="80" t="s">
        <v>1683</v>
      </c>
      <c r="I218" s="173"/>
      <c r="J218" s="83"/>
      <c r="K218" s="81"/>
      <c r="L218" s="81"/>
      <c r="M218" s="81"/>
      <c r="N218" s="81"/>
      <c r="O218" s="81"/>
      <c r="P218" s="81"/>
      <c r="Q218" s="81"/>
      <c r="R218" s="81"/>
      <c r="S218" s="81"/>
      <c r="T218" s="81"/>
      <c r="U218" s="81"/>
      <c r="V218" s="81"/>
      <c r="W218" s="81"/>
      <c r="X218" s="81"/>
      <c r="Y218" s="81"/>
      <c r="Z218" s="81"/>
      <c r="AA218" s="81"/>
      <c r="AB218" s="81"/>
      <c r="AC218" s="82"/>
      <c r="AD218" s="81">
        <v>37295674.542939857</v>
      </c>
      <c r="AE218" s="81">
        <v>25783568.344944511</v>
      </c>
      <c r="AF218" s="81">
        <v>4397991.3802691577</v>
      </c>
      <c r="AG218" s="81">
        <v>1486431049.0494077</v>
      </c>
      <c r="AH218" s="81">
        <v>1552256321.0909352</v>
      </c>
      <c r="AI218" s="81">
        <v>0</v>
      </c>
      <c r="AJ218" s="81">
        <v>0</v>
      </c>
      <c r="AK218" s="81">
        <v>120265024.1206115</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2429</v>
      </c>
      <c r="B219" s="80">
        <v>211</v>
      </c>
      <c r="C219" s="80">
        <v>16</v>
      </c>
      <c r="D219" s="80">
        <v>31</v>
      </c>
      <c r="E219" s="80">
        <v>2021</v>
      </c>
      <c r="F219" s="80" t="s">
        <v>75</v>
      </c>
      <c r="G219" s="182" t="s">
        <v>2427</v>
      </c>
      <c r="H219" s="80" t="s">
        <v>2428</v>
      </c>
      <c r="I219" s="173"/>
      <c r="J219" s="83"/>
      <c r="K219" s="81"/>
      <c r="L219" s="81"/>
      <c r="M219" s="81"/>
      <c r="N219" s="81"/>
      <c r="O219" s="81"/>
      <c r="P219" s="81"/>
      <c r="Q219" s="81"/>
      <c r="R219" s="81"/>
      <c r="S219" s="81"/>
      <c r="T219" s="81"/>
      <c r="U219" s="81"/>
      <c r="V219" s="81"/>
      <c r="W219" s="81"/>
      <c r="X219" s="81"/>
      <c r="Y219" s="81"/>
      <c r="Z219" s="81"/>
      <c r="AA219" s="81"/>
      <c r="AB219" s="81"/>
      <c r="AC219" s="82"/>
      <c r="AD219" s="81">
        <v>92036393.375877693</v>
      </c>
      <c r="AE219" s="81">
        <v>20337457.435682837</v>
      </c>
      <c r="AF219" s="81">
        <v>758274.37590847549</v>
      </c>
      <c r="AG219" s="81">
        <v>1149007106.4553621</v>
      </c>
      <c r="AH219" s="81">
        <v>393894097.35210317</v>
      </c>
      <c r="AI219" s="81">
        <v>0</v>
      </c>
      <c r="AJ219" s="81">
        <v>0</v>
      </c>
      <c r="AK219" s="81">
        <v>26739635.321439724</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1756</v>
      </c>
      <c r="B220" s="80">
        <v>212</v>
      </c>
      <c r="C220" s="80">
        <v>16</v>
      </c>
      <c r="D220" s="80">
        <v>32</v>
      </c>
      <c r="E220" s="80">
        <v>2021</v>
      </c>
      <c r="F220" s="80" t="s">
        <v>75</v>
      </c>
      <c r="G220" s="182" t="s">
        <v>1754</v>
      </c>
      <c r="H220" s="80" t="s">
        <v>1755</v>
      </c>
      <c r="I220" s="173"/>
      <c r="J220" s="83"/>
      <c r="K220" s="81"/>
      <c r="L220" s="81"/>
      <c r="M220" s="81"/>
      <c r="N220" s="81"/>
      <c r="O220" s="81"/>
      <c r="P220" s="81"/>
      <c r="Q220" s="81"/>
      <c r="R220" s="81"/>
      <c r="S220" s="81"/>
      <c r="T220" s="81"/>
      <c r="U220" s="81"/>
      <c r="V220" s="81"/>
      <c r="W220" s="81"/>
      <c r="X220" s="81"/>
      <c r="Y220" s="81"/>
      <c r="Z220" s="81"/>
      <c r="AA220" s="81"/>
      <c r="AB220" s="81"/>
      <c r="AC220" s="82"/>
      <c r="AD220" s="81">
        <v>61582304.740943246</v>
      </c>
      <c r="AE220" s="81">
        <v>11192571.018577082</v>
      </c>
      <c r="AF220" s="81">
        <v>1535505.6112146629</v>
      </c>
      <c r="AG220" s="81">
        <v>618432897.94514966</v>
      </c>
      <c r="AH220" s="81">
        <v>300325177.96999407</v>
      </c>
      <c r="AI220" s="81">
        <v>0</v>
      </c>
      <c r="AJ220" s="81">
        <v>0</v>
      </c>
      <c r="AK220" s="81">
        <v>24300095.966531705</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2477</v>
      </c>
      <c r="B221" s="80">
        <v>213</v>
      </c>
      <c r="C221" s="80">
        <v>16</v>
      </c>
      <c r="D221" s="80">
        <v>33</v>
      </c>
      <c r="E221" s="80">
        <v>2021</v>
      </c>
      <c r="F221" s="80" t="s">
        <v>75</v>
      </c>
      <c r="G221" s="182" t="s">
        <v>2475</v>
      </c>
      <c r="H221" s="80" t="s">
        <v>2476</v>
      </c>
      <c r="I221" s="173"/>
      <c r="J221" s="83"/>
      <c r="K221" s="81"/>
      <c r="L221" s="81"/>
      <c r="M221" s="81"/>
      <c r="N221" s="81"/>
      <c r="O221" s="81"/>
      <c r="P221" s="81"/>
      <c r="Q221" s="81"/>
      <c r="R221" s="81"/>
      <c r="S221" s="81"/>
      <c r="T221" s="81"/>
      <c r="U221" s="81"/>
      <c r="V221" s="81"/>
      <c r="W221" s="81"/>
      <c r="X221" s="81"/>
      <c r="Y221" s="81"/>
      <c r="Z221" s="81"/>
      <c r="AA221" s="81"/>
      <c r="AB221" s="81"/>
      <c r="AC221" s="82"/>
      <c r="AD221" s="81">
        <v>25860555.543305688</v>
      </c>
      <c r="AE221" s="81">
        <v>3877989.3951689615</v>
      </c>
      <c r="AF221" s="81">
        <v>1857772.220975765</v>
      </c>
      <c r="AG221" s="81">
        <v>351052097.94255829</v>
      </c>
      <c r="AH221" s="81">
        <v>233010367.05684042</v>
      </c>
      <c r="AI221" s="81">
        <v>0</v>
      </c>
      <c r="AJ221" s="81">
        <v>0</v>
      </c>
      <c r="AK221" s="81">
        <v>19365098.840509549</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1760</v>
      </c>
      <c r="B222" s="80">
        <v>214</v>
      </c>
      <c r="C222" s="80">
        <v>16</v>
      </c>
      <c r="D222" s="80">
        <v>34</v>
      </c>
      <c r="E222" s="80">
        <v>2021</v>
      </c>
      <c r="F222" s="80" t="s">
        <v>75</v>
      </c>
      <c r="G222" s="182" t="s">
        <v>1758</v>
      </c>
      <c r="H222" s="80" t="s">
        <v>1759</v>
      </c>
      <c r="I222" s="173"/>
      <c r="J222" s="83"/>
      <c r="K222" s="81"/>
      <c r="L222" s="81"/>
      <c r="M222" s="81"/>
      <c r="N222" s="81"/>
      <c r="O222" s="81"/>
      <c r="P222" s="81"/>
      <c r="Q222" s="81"/>
      <c r="R222" s="81"/>
      <c r="S222" s="81"/>
      <c r="T222" s="81"/>
      <c r="U222" s="81"/>
      <c r="V222" s="81"/>
      <c r="W222" s="81"/>
      <c r="X222" s="81"/>
      <c r="Y222" s="81"/>
      <c r="Z222" s="81"/>
      <c r="AA222" s="81"/>
      <c r="AB222" s="81"/>
      <c r="AC222" s="82"/>
      <c r="AD222" s="81">
        <v>66279183.707695223</v>
      </c>
      <c r="AE222" s="81">
        <v>63358746.720727973</v>
      </c>
      <c r="AF222" s="81">
        <v>7791269.2124595856</v>
      </c>
      <c r="AG222" s="81">
        <v>3900276382.5696945</v>
      </c>
      <c r="AH222" s="81">
        <v>306202774.07884687</v>
      </c>
      <c r="AI222" s="81">
        <v>0</v>
      </c>
      <c r="AJ222" s="81">
        <v>0</v>
      </c>
      <c r="AK222" s="81">
        <v>22501124.384125769</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1655</v>
      </c>
      <c r="B223" s="80">
        <v>215</v>
      </c>
      <c r="C223" s="80">
        <v>16</v>
      </c>
      <c r="D223" s="80">
        <v>35</v>
      </c>
      <c r="E223" s="80">
        <v>2021</v>
      </c>
      <c r="F223" s="80" t="s">
        <v>75</v>
      </c>
      <c r="G223" s="182" t="s">
        <v>1653</v>
      </c>
      <c r="H223" s="80" t="s">
        <v>1654</v>
      </c>
      <c r="I223" s="173"/>
      <c r="J223" s="83"/>
      <c r="K223" s="81"/>
      <c r="L223" s="81"/>
      <c r="M223" s="81"/>
      <c r="N223" s="81"/>
      <c r="O223" s="81"/>
      <c r="P223" s="81"/>
      <c r="Q223" s="81"/>
      <c r="R223" s="81"/>
      <c r="S223" s="81"/>
      <c r="T223" s="81"/>
      <c r="U223" s="81"/>
      <c r="V223" s="81"/>
      <c r="W223" s="81"/>
      <c r="X223" s="81"/>
      <c r="Y223" s="81"/>
      <c r="Z223" s="81"/>
      <c r="AA223" s="81"/>
      <c r="AB223" s="81"/>
      <c r="AC223" s="82"/>
      <c r="AD223" s="81">
        <v>37721180.866511986</v>
      </c>
      <c r="AE223" s="81">
        <v>6562878.9293509806</v>
      </c>
      <c r="AF223" s="81">
        <v>985756.68868101807</v>
      </c>
      <c r="AG223" s="81">
        <v>411228084.33502901</v>
      </c>
      <c r="AH223" s="81">
        <v>386287796.5053525</v>
      </c>
      <c r="AI223" s="81">
        <v>0</v>
      </c>
      <c r="AJ223" s="81">
        <v>0</v>
      </c>
      <c r="AK223" s="81">
        <v>31232798.201100819</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2469</v>
      </c>
      <c r="B224" s="80">
        <v>216</v>
      </c>
      <c r="C224" s="80">
        <v>16</v>
      </c>
      <c r="D224" s="80">
        <v>36</v>
      </c>
      <c r="E224" s="80">
        <v>2021</v>
      </c>
      <c r="F224" s="80" t="s">
        <v>75</v>
      </c>
      <c r="G224" s="182" t="s">
        <v>2467</v>
      </c>
      <c r="H224" s="80" t="s">
        <v>2468</v>
      </c>
      <c r="I224" s="173"/>
      <c r="J224" s="83"/>
      <c r="K224" s="81"/>
      <c r="L224" s="81"/>
      <c r="M224" s="81"/>
      <c r="N224" s="81"/>
      <c r="O224" s="81"/>
      <c r="P224" s="81"/>
      <c r="Q224" s="81"/>
      <c r="R224" s="81"/>
      <c r="S224" s="81"/>
      <c r="T224" s="81"/>
      <c r="U224" s="81"/>
      <c r="V224" s="81"/>
      <c r="W224" s="81"/>
      <c r="X224" s="81"/>
      <c r="Y224" s="81"/>
      <c r="Z224" s="81"/>
      <c r="AA224" s="81"/>
      <c r="AB224" s="81"/>
      <c r="AC224" s="82"/>
      <c r="AD224" s="81">
        <v>58551273.259631209</v>
      </c>
      <c r="AE224" s="81">
        <v>52451590.41159422</v>
      </c>
      <c r="AF224" s="81">
        <v>1402807.5954306799</v>
      </c>
      <c r="AG224" s="81">
        <v>6063080489.4274235</v>
      </c>
      <c r="AH224" s="81">
        <v>119813512.04516788</v>
      </c>
      <c r="AI224" s="81">
        <v>0</v>
      </c>
      <c r="AJ224" s="81">
        <v>0</v>
      </c>
      <c r="AK224" s="81">
        <v>8801112.4136253782</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1740</v>
      </c>
      <c r="B225" s="80">
        <v>217</v>
      </c>
      <c r="C225" s="80">
        <v>16</v>
      </c>
      <c r="D225" s="80">
        <v>37</v>
      </c>
      <c r="E225" s="80">
        <v>2021</v>
      </c>
      <c r="F225" s="80" t="s">
        <v>75</v>
      </c>
      <c r="G225" s="182" t="s">
        <v>1738</v>
      </c>
      <c r="H225" s="80" t="s">
        <v>1739</v>
      </c>
      <c r="I225" s="173"/>
      <c r="J225" s="83"/>
      <c r="K225" s="81"/>
      <c r="L225" s="81"/>
      <c r="M225" s="81"/>
      <c r="N225" s="81"/>
      <c r="O225" s="81"/>
      <c r="P225" s="81"/>
      <c r="Q225" s="81"/>
      <c r="R225" s="81"/>
      <c r="S225" s="81"/>
      <c r="T225" s="81"/>
      <c r="U225" s="81"/>
      <c r="V225" s="81"/>
      <c r="W225" s="81"/>
      <c r="X225" s="81"/>
      <c r="Y225" s="81"/>
      <c r="Z225" s="81"/>
      <c r="AA225" s="81"/>
      <c r="AB225" s="81"/>
      <c r="AC225" s="82"/>
      <c r="AD225" s="81">
        <v>56595320.103674717</v>
      </c>
      <c r="AE225" s="81">
        <v>21062609.924210366</v>
      </c>
      <c r="AF225" s="81">
        <v>549748.92253364471</v>
      </c>
      <c r="AG225" s="81">
        <v>1408319251.3057654</v>
      </c>
      <c r="AH225" s="81">
        <v>559063112.23617339</v>
      </c>
      <c r="AI225" s="81">
        <v>0</v>
      </c>
      <c r="AJ225" s="81">
        <v>0</v>
      </c>
      <c r="AK225" s="81">
        <v>37192572.499238491</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2405</v>
      </c>
      <c r="B226" s="80">
        <v>218</v>
      </c>
      <c r="C226" s="80">
        <v>16</v>
      </c>
      <c r="D226" s="80">
        <v>38</v>
      </c>
      <c r="E226" s="80">
        <v>2021</v>
      </c>
      <c r="F226" s="80" t="s">
        <v>75</v>
      </c>
      <c r="G226" s="182" t="s">
        <v>2403</v>
      </c>
      <c r="H226" s="80" t="s">
        <v>2404</v>
      </c>
      <c r="I226" s="173"/>
      <c r="J226" s="83"/>
      <c r="K226" s="81"/>
      <c r="L226" s="81"/>
      <c r="M226" s="81"/>
      <c r="N226" s="81"/>
      <c r="O226" s="81"/>
      <c r="P226" s="81"/>
      <c r="Q226" s="81"/>
      <c r="R226" s="81"/>
      <c r="S226" s="81"/>
      <c r="T226" s="81"/>
      <c r="U226" s="81"/>
      <c r="V226" s="81"/>
      <c r="W226" s="81"/>
      <c r="X226" s="81"/>
      <c r="Y226" s="81"/>
      <c r="Z226" s="81"/>
      <c r="AA226" s="81"/>
      <c r="AB226" s="81"/>
      <c r="AC226" s="82"/>
      <c r="AD226" s="81">
        <v>0</v>
      </c>
      <c r="AE226" s="81">
        <v>38165.920448817327</v>
      </c>
      <c r="AF226" s="81">
        <v>75827.437590847549</v>
      </c>
      <c r="AG226" s="81">
        <v>923850.08178847609</v>
      </c>
      <c r="AH226" s="81">
        <v>593151.90089339996</v>
      </c>
      <c r="AI226" s="81">
        <v>0</v>
      </c>
      <c r="AJ226" s="81">
        <v>0</v>
      </c>
      <c r="AK226" s="81">
        <v>43579.610752190572</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1736</v>
      </c>
      <c r="B227" s="80">
        <v>219</v>
      </c>
      <c r="C227" s="80">
        <v>16</v>
      </c>
      <c r="D227" s="80">
        <v>39</v>
      </c>
      <c r="E227" s="80">
        <v>2021</v>
      </c>
      <c r="F227" s="80" t="s">
        <v>75</v>
      </c>
      <c r="G227" s="182" t="s">
        <v>1734</v>
      </c>
      <c r="H227" s="80" t="s">
        <v>1735</v>
      </c>
      <c r="I227" s="173"/>
      <c r="J227" s="83"/>
      <c r="K227" s="81"/>
      <c r="L227" s="81"/>
      <c r="M227" s="81"/>
      <c r="N227" s="81"/>
      <c r="O227" s="81"/>
      <c r="P227" s="81"/>
      <c r="Q227" s="81"/>
      <c r="R227" s="81"/>
      <c r="S227" s="81"/>
      <c r="T227" s="81"/>
      <c r="U227" s="81"/>
      <c r="V227" s="81"/>
      <c r="W227" s="81"/>
      <c r="X227" s="81"/>
      <c r="Y227" s="81"/>
      <c r="Z227" s="81"/>
      <c r="AA227" s="81"/>
      <c r="AB227" s="81"/>
      <c r="AC227" s="82"/>
      <c r="AD227" s="81">
        <v>11113745.025290664</v>
      </c>
      <c r="AE227" s="81">
        <v>13436063.385829302</v>
      </c>
      <c r="AF227" s="81">
        <v>94784.296988559436</v>
      </c>
      <c r="AG227" s="81">
        <v>644595894.93591678</v>
      </c>
      <c r="AH227" s="81">
        <v>653612159.62564111</v>
      </c>
      <c r="AI227" s="81">
        <v>0</v>
      </c>
      <c r="AJ227" s="81">
        <v>0</v>
      </c>
      <c r="AK227" s="81">
        <v>43581842.238283299</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1825</v>
      </c>
      <c r="B228" s="80">
        <v>220</v>
      </c>
      <c r="C228" s="80">
        <v>16</v>
      </c>
      <c r="D228" s="80">
        <v>40</v>
      </c>
      <c r="E228" s="80">
        <v>2021</v>
      </c>
      <c r="F228" s="80" t="s">
        <v>75</v>
      </c>
      <c r="G228" s="182" t="s">
        <v>1823</v>
      </c>
      <c r="H228" s="80" t="s">
        <v>1824</v>
      </c>
      <c r="I228" s="173"/>
      <c r="J228" s="83"/>
      <c r="K228" s="81"/>
      <c r="L228" s="81"/>
      <c r="M228" s="81"/>
      <c r="N228" s="81"/>
      <c r="O228" s="81"/>
      <c r="P228" s="81"/>
      <c r="Q228" s="81"/>
      <c r="R228" s="81"/>
      <c r="S228" s="81"/>
      <c r="T228" s="81"/>
      <c r="U228" s="81"/>
      <c r="V228" s="81"/>
      <c r="W228" s="81"/>
      <c r="X228" s="81"/>
      <c r="Y228" s="81"/>
      <c r="Z228" s="81"/>
      <c r="AA228" s="81"/>
      <c r="AB228" s="81"/>
      <c r="AC228" s="82"/>
      <c r="AD228" s="81">
        <v>130785.0828006426</v>
      </c>
      <c r="AE228" s="81">
        <v>330218.18127454992</v>
      </c>
      <c r="AF228" s="81">
        <v>265396.03156796645</v>
      </c>
      <c r="AG228" s="81">
        <v>5756296.6634512739</v>
      </c>
      <c r="AH228" s="81">
        <v>4247221.3652206548</v>
      </c>
      <c r="AI228" s="81">
        <v>0</v>
      </c>
      <c r="AJ228" s="81">
        <v>0</v>
      </c>
      <c r="AK228" s="81">
        <v>334329.12224647403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2433</v>
      </c>
      <c r="B229" s="80">
        <v>221</v>
      </c>
      <c r="C229" s="80">
        <v>16</v>
      </c>
      <c r="D229" s="80">
        <v>41</v>
      </c>
      <c r="E229" s="80">
        <v>2021</v>
      </c>
      <c r="F229" s="80" t="s">
        <v>75</v>
      </c>
      <c r="G229" s="182" t="s">
        <v>2431</v>
      </c>
      <c r="H229" s="80" t="s">
        <v>2432</v>
      </c>
      <c r="I229" s="173"/>
      <c r="J229" s="83"/>
      <c r="K229" s="81"/>
      <c r="L229" s="81"/>
      <c r="M229" s="81"/>
      <c r="N229" s="81"/>
      <c r="O229" s="81"/>
      <c r="P229" s="81"/>
      <c r="Q229" s="81"/>
      <c r="R229" s="81"/>
      <c r="S229" s="81"/>
      <c r="T229" s="81"/>
      <c r="U229" s="81"/>
      <c r="V229" s="81"/>
      <c r="W229" s="81"/>
      <c r="X229" s="81"/>
      <c r="Y229" s="81"/>
      <c r="Z229" s="81"/>
      <c r="AA229" s="81"/>
      <c r="AB229" s="81"/>
      <c r="AC229" s="82"/>
      <c r="AD229" s="81">
        <v>27390787.88275221</v>
      </c>
      <c r="AE229" s="81">
        <v>5731525.6187050035</v>
      </c>
      <c r="AF229" s="81">
        <v>360180.32855652587</v>
      </c>
      <c r="AG229" s="81">
        <v>255600344.81765547</v>
      </c>
      <c r="AH229" s="81">
        <v>318443272.39728338</v>
      </c>
      <c r="AI229" s="81">
        <v>0</v>
      </c>
      <c r="AJ229" s="81">
        <v>0</v>
      </c>
      <c r="AK229" s="81">
        <v>27014764.43028488</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1688</v>
      </c>
      <c r="B230" s="80">
        <v>222</v>
      </c>
      <c r="C230" s="80">
        <v>16</v>
      </c>
      <c r="D230" s="80">
        <v>42</v>
      </c>
      <c r="E230" s="80">
        <v>2021</v>
      </c>
      <c r="F230" s="80" t="s">
        <v>75</v>
      </c>
      <c r="G230" s="182" t="s">
        <v>1686</v>
      </c>
      <c r="H230" s="80" t="s">
        <v>1687</v>
      </c>
      <c r="I230" s="173"/>
      <c r="J230" s="83"/>
      <c r="K230" s="81"/>
      <c r="L230" s="81"/>
      <c r="M230" s="81"/>
      <c r="N230" s="81"/>
      <c r="O230" s="81"/>
      <c r="P230" s="81"/>
      <c r="Q230" s="81"/>
      <c r="R230" s="81"/>
      <c r="S230" s="81"/>
      <c r="T230" s="81"/>
      <c r="U230" s="81"/>
      <c r="V230" s="81"/>
      <c r="W230" s="81"/>
      <c r="X230" s="81"/>
      <c r="Y230" s="81"/>
      <c r="Z230" s="81"/>
      <c r="AA230" s="81"/>
      <c r="AB230" s="81"/>
      <c r="AC230" s="82"/>
      <c r="AD230" s="81">
        <v>53482407.92938897</v>
      </c>
      <c r="AE230" s="81">
        <v>26463917.361640818</v>
      </c>
      <c r="AF230" s="81">
        <v>2938313.2066453425</v>
      </c>
      <c r="AG230" s="81">
        <v>959732637.62788177</v>
      </c>
      <c r="AH230" s="81">
        <v>1211140055.1771493</v>
      </c>
      <c r="AI230" s="81">
        <v>0</v>
      </c>
      <c r="AJ230" s="81">
        <v>0</v>
      </c>
      <c r="AK230" s="81">
        <v>96919741.673993751</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2489</v>
      </c>
      <c r="B231" s="80">
        <v>223</v>
      </c>
      <c r="C231" s="80">
        <v>16</v>
      </c>
      <c r="D231" s="80">
        <v>43</v>
      </c>
      <c r="E231" s="80">
        <v>2021</v>
      </c>
      <c r="F231" s="80" t="s">
        <v>75</v>
      </c>
      <c r="G231" s="182" t="s">
        <v>2487</v>
      </c>
      <c r="H231" s="80" t="s">
        <v>2488</v>
      </c>
      <c r="I231" s="173"/>
      <c r="J231" s="83"/>
      <c r="K231" s="81"/>
      <c r="L231" s="81"/>
      <c r="M231" s="81"/>
      <c r="N231" s="81"/>
      <c r="O231" s="81"/>
      <c r="P231" s="81"/>
      <c r="Q231" s="81"/>
      <c r="R231" s="81"/>
      <c r="S231" s="81"/>
      <c r="T231" s="81"/>
      <c r="U231" s="81"/>
      <c r="V231" s="81"/>
      <c r="W231" s="81"/>
      <c r="X231" s="81"/>
      <c r="Y231" s="81"/>
      <c r="Z231" s="81"/>
      <c r="AA231" s="81"/>
      <c r="AB231" s="81"/>
      <c r="AC231" s="82"/>
      <c r="AD231" s="81">
        <v>360020549.24149799</v>
      </c>
      <c r="AE231" s="81">
        <v>18968462.463062212</v>
      </c>
      <c r="AF231" s="81">
        <v>6559073.3516083127</v>
      </c>
      <c r="AG231" s="81">
        <v>1121526666.4485533</v>
      </c>
      <c r="AH231" s="81">
        <v>875600051.51882076</v>
      </c>
      <c r="AI231" s="81">
        <v>0</v>
      </c>
      <c r="AJ231" s="81">
        <v>0</v>
      </c>
      <c r="AK231" s="81">
        <v>73738539.087135747</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1817</v>
      </c>
      <c r="B232" s="80">
        <v>224</v>
      </c>
      <c r="C232" s="80">
        <v>16</v>
      </c>
      <c r="D232" s="80">
        <v>44</v>
      </c>
      <c r="E232" s="80">
        <v>2021</v>
      </c>
      <c r="F232" s="80" t="s">
        <v>75</v>
      </c>
      <c r="G232" s="182" t="s">
        <v>1815</v>
      </c>
      <c r="H232" s="80" t="s">
        <v>1816</v>
      </c>
      <c r="I232" s="173"/>
      <c r="J232" s="83"/>
      <c r="K232" s="81"/>
      <c r="L232" s="81"/>
      <c r="M232" s="81"/>
      <c r="N232" s="81"/>
      <c r="O232" s="81"/>
      <c r="P232" s="81"/>
      <c r="Q232" s="81"/>
      <c r="R232" s="81"/>
      <c r="S232" s="81"/>
      <c r="T232" s="81"/>
      <c r="U232" s="81"/>
      <c r="V232" s="81"/>
      <c r="W232" s="81"/>
      <c r="X232" s="81"/>
      <c r="Y232" s="81"/>
      <c r="Z232" s="81"/>
      <c r="AA232" s="81"/>
      <c r="AB232" s="81"/>
      <c r="AC232" s="82"/>
      <c r="AD232" s="81">
        <v>659510.17456986872</v>
      </c>
      <c r="AE232" s="81">
        <v>791528.00235155935</v>
      </c>
      <c r="AF232" s="81">
        <v>341223.46915881394</v>
      </c>
      <c r="AG232" s="81">
        <v>15503188.35474626</v>
      </c>
      <c r="AH232" s="81">
        <v>13410942.443728849</v>
      </c>
      <c r="AI232" s="81">
        <v>0</v>
      </c>
      <c r="AJ232" s="81">
        <v>0</v>
      </c>
      <c r="AK232" s="81">
        <v>935648.9922940192</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1797</v>
      </c>
      <c r="B233" s="80">
        <v>225</v>
      </c>
      <c r="C233" s="80">
        <v>16</v>
      </c>
      <c r="D233" s="80">
        <v>45</v>
      </c>
      <c r="E233" s="80">
        <v>2021</v>
      </c>
      <c r="F233" s="80" t="s">
        <v>75</v>
      </c>
      <c r="G233" s="182" t="s">
        <v>1795</v>
      </c>
      <c r="H233" s="80" t="s">
        <v>1796</v>
      </c>
      <c r="I233" s="173"/>
      <c r="J233" s="83"/>
      <c r="K233" s="81"/>
      <c r="L233" s="81"/>
      <c r="M233" s="81"/>
      <c r="N233" s="81"/>
      <c r="O233" s="81"/>
      <c r="P233" s="81"/>
      <c r="Q233" s="81"/>
      <c r="R233" s="81"/>
      <c r="S233" s="81"/>
      <c r="T233" s="81"/>
      <c r="U233" s="81"/>
      <c r="V233" s="81"/>
      <c r="W233" s="81"/>
      <c r="X233" s="81"/>
      <c r="Y233" s="81"/>
      <c r="Z233" s="81"/>
      <c r="AA233" s="81"/>
      <c r="AB233" s="81"/>
      <c r="AC233" s="82"/>
      <c r="AD233" s="81">
        <v>569373568.97696555</v>
      </c>
      <c r="AE233" s="81">
        <v>1324191.5007894014</v>
      </c>
      <c r="AF233" s="81">
        <v>208525.45337483077</v>
      </c>
      <c r="AG233" s="81">
        <v>94566169.022833422</v>
      </c>
      <c r="AH233" s="81">
        <v>82521068.736057177</v>
      </c>
      <c r="AI233" s="81">
        <v>0</v>
      </c>
      <c r="AJ233" s="81">
        <v>0</v>
      </c>
      <c r="AK233" s="81">
        <v>7168189.6492963098</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1764</v>
      </c>
      <c r="B234" s="80">
        <v>226</v>
      </c>
      <c r="C234" s="80">
        <v>16</v>
      </c>
      <c r="D234" s="80">
        <v>46</v>
      </c>
      <c r="E234" s="80">
        <v>2021</v>
      </c>
      <c r="F234" s="80" t="s">
        <v>75</v>
      </c>
      <c r="G234" s="182" t="s">
        <v>1762</v>
      </c>
      <c r="H234" s="80" t="s">
        <v>1763</v>
      </c>
      <c r="I234" s="173"/>
      <c r="J234" s="83"/>
      <c r="K234" s="81"/>
      <c r="L234" s="81"/>
      <c r="M234" s="81"/>
      <c r="N234" s="81"/>
      <c r="O234" s="81"/>
      <c r="P234" s="81"/>
      <c r="Q234" s="81"/>
      <c r="R234" s="81"/>
      <c r="S234" s="81"/>
      <c r="T234" s="81"/>
      <c r="U234" s="81"/>
      <c r="V234" s="81"/>
      <c r="W234" s="81"/>
      <c r="X234" s="81"/>
      <c r="Y234" s="81"/>
      <c r="Z234" s="81"/>
      <c r="AA234" s="81"/>
      <c r="AB234" s="81"/>
      <c r="AC234" s="82"/>
      <c r="AD234" s="81">
        <v>118761577.89578888</v>
      </c>
      <c r="AE234" s="81">
        <v>3771788.5730505129</v>
      </c>
      <c r="AF234" s="81">
        <v>1308023.2984421202</v>
      </c>
      <c r="AG234" s="81">
        <v>146892163.00436768</v>
      </c>
      <c r="AH234" s="81">
        <v>176921035.16647682</v>
      </c>
      <c r="AI234" s="81">
        <v>0</v>
      </c>
      <c r="AJ234" s="81">
        <v>0</v>
      </c>
      <c r="AK234" s="81">
        <v>15369819.887303451</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2473</v>
      </c>
      <c r="B235" s="80">
        <v>227</v>
      </c>
      <c r="C235" s="80">
        <v>16</v>
      </c>
      <c r="D235" s="80">
        <v>47</v>
      </c>
      <c r="E235" s="80">
        <v>2021</v>
      </c>
      <c r="F235" s="80" t="s">
        <v>75</v>
      </c>
      <c r="G235" s="182" t="s">
        <v>2471</v>
      </c>
      <c r="H235" s="80" t="s">
        <v>2472</v>
      </c>
      <c r="I235" s="173"/>
      <c r="J235" s="83"/>
      <c r="K235" s="81"/>
      <c r="L235" s="81"/>
      <c r="M235" s="81"/>
      <c r="N235" s="81"/>
      <c r="O235" s="81"/>
      <c r="P235" s="81"/>
      <c r="Q235" s="81"/>
      <c r="R235" s="81"/>
      <c r="S235" s="81"/>
      <c r="T235" s="81"/>
      <c r="U235" s="81"/>
      <c r="V235" s="81"/>
      <c r="W235" s="81"/>
      <c r="X235" s="81"/>
      <c r="Y235" s="81"/>
      <c r="Z235" s="81"/>
      <c r="AA235" s="81"/>
      <c r="AB235" s="81"/>
      <c r="AC235" s="82"/>
      <c r="AD235" s="81">
        <v>48186275.415233664</v>
      </c>
      <c r="AE235" s="81">
        <v>3506286.5177543927</v>
      </c>
      <c r="AF235" s="81">
        <v>398094.04735194962</v>
      </c>
      <c r="AG235" s="81">
        <v>194232646.48536298</v>
      </c>
      <c r="AH235" s="81">
        <v>237406669.38110915</v>
      </c>
      <c r="AI235" s="81">
        <v>0</v>
      </c>
      <c r="AJ235" s="81">
        <v>0</v>
      </c>
      <c r="AK235" s="81">
        <v>19912075.461004667</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2457</v>
      </c>
      <c r="B236" s="80">
        <v>228</v>
      </c>
      <c r="C236" s="80">
        <v>16</v>
      </c>
      <c r="D236" s="80">
        <v>48</v>
      </c>
      <c r="E236" s="80">
        <v>2021</v>
      </c>
      <c r="F236" s="80" t="s">
        <v>75</v>
      </c>
      <c r="G236" s="182" t="s">
        <v>2455</v>
      </c>
      <c r="H236" s="80" t="s">
        <v>2456</v>
      </c>
      <c r="I236" s="173"/>
      <c r="J236" s="83"/>
      <c r="K236" s="81"/>
      <c r="L236" s="81"/>
      <c r="M236" s="81"/>
      <c r="N236" s="81"/>
      <c r="O236" s="81"/>
      <c r="P236" s="81"/>
      <c r="Q236" s="81"/>
      <c r="R236" s="81"/>
      <c r="S236" s="81"/>
      <c r="T236" s="81"/>
      <c r="U236" s="81"/>
      <c r="V236" s="81"/>
      <c r="W236" s="81"/>
      <c r="X236" s="81"/>
      <c r="Y236" s="81"/>
      <c r="Z236" s="81"/>
      <c r="AA236" s="81"/>
      <c r="AB236" s="81"/>
      <c r="AC236" s="82"/>
      <c r="AD236" s="81">
        <v>64027913.497251034</v>
      </c>
      <c r="AE236" s="81">
        <v>2669955.0435716128</v>
      </c>
      <c r="AF236" s="81">
        <v>208525.45337483077</v>
      </c>
      <c r="AG236" s="81">
        <v>113179834.87188525</v>
      </c>
      <c r="AH236" s="81">
        <v>127032836.78545333</v>
      </c>
      <c r="AI236" s="81">
        <v>0</v>
      </c>
      <c r="AJ236" s="81">
        <v>0</v>
      </c>
      <c r="AK236" s="81">
        <v>11194840.671688473</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2445</v>
      </c>
      <c r="B237" s="80">
        <v>229</v>
      </c>
      <c r="C237" s="80">
        <v>16</v>
      </c>
      <c r="D237" s="80">
        <v>49</v>
      </c>
      <c r="E237" s="80">
        <v>2021</v>
      </c>
      <c r="F237" s="80" t="s">
        <v>75</v>
      </c>
      <c r="G237" s="182" t="s">
        <v>2443</v>
      </c>
      <c r="H237" s="80" t="s">
        <v>2444</v>
      </c>
      <c r="I237" s="173"/>
      <c r="J237" s="83"/>
      <c r="K237" s="81"/>
      <c r="L237" s="81"/>
      <c r="M237" s="81"/>
      <c r="N237" s="81"/>
      <c r="O237" s="81"/>
      <c r="P237" s="81"/>
      <c r="Q237" s="81"/>
      <c r="R237" s="81"/>
      <c r="S237" s="81"/>
      <c r="T237" s="81"/>
      <c r="U237" s="81"/>
      <c r="V237" s="81"/>
      <c r="W237" s="81"/>
      <c r="X237" s="81"/>
      <c r="Y237" s="81"/>
      <c r="Z237" s="81"/>
      <c r="AA237" s="81"/>
      <c r="AB237" s="81"/>
      <c r="AC237" s="82"/>
      <c r="AD237" s="81">
        <v>105778066.15463795</v>
      </c>
      <c r="AE237" s="81">
        <v>3836504.6990289423</v>
      </c>
      <c r="AF237" s="81">
        <v>398094.04735194962</v>
      </c>
      <c r="AG237" s="81">
        <v>248887398.66122797</v>
      </c>
      <c r="AH237" s="81">
        <v>290980656.57944888</v>
      </c>
      <c r="AI237" s="81">
        <v>0</v>
      </c>
      <c r="AJ237" s="81">
        <v>0</v>
      </c>
      <c r="AK237" s="81">
        <v>24586251.241952721</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2449</v>
      </c>
      <c r="B238" s="80">
        <v>230</v>
      </c>
      <c r="C238" s="80">
        <v>16</v>
      </c>
      <c r="D238" s="80">
        <v>50</v>
      </c>
      <c r="E238" s="80">
        <v>2021</v>
      </c>
      <c r="F238" s="80" t="s">
        <v>75</v>
      </c>
      <c r="G238" s="182" t="s">
        <v>2447</v>
      </c>
      <c r="H238" s="80" t="s">
        <v>2448</v>
      </c>
      <c r="I238" s="173"/>
      <c r="J238" s="83"/>
      <c r="K238" s="81"/>
      <c r="L238" s="81"/>
      <c r="M238" s="81"/>
      <c r="N238" s="81"/>
      <c r="O238" s="81"/>
      <c r="P238" s="81"/>
      <c r="Q238" s="81"/>
      <c r="R238" s="81"/>
      <c r="S238" s="81"/>
      <c r="T238" s="81"/>
      <c r="U238" s="81"/>
      <c r="V238" s="81"/>
      <c r="W238" s="81"/>
      <c r="X238" s="81"/>
      <c r="Y238" s="81"/>
      <c r="Z238" s="81"/>
      <c r="AA238" s="81"/>
      <c r="AB238" s="81"/>
      <c r="AC238" s="82"/>
      <c r="AD238" s="81">
        <v>42980031.330398001</v>
      </c>
      <c r="AE238" s="81">
        <v>809781.26865316776</v>
      </c>
      <c r="AF238" s="81">
        <v>1706117.3457940698</v>
      </c>
      <c r="AG238" s="81">
        <v>42103510.828016825</v>
      </c>
      <c r="AH238" s="81">
        <v>23681668.941551466</v>
      </c>
      <c r="AI238" s="81">
        <v>0</v>
      </c>
      <c r="AJ238" s="81">
        <v>0</v>
      </c>
      <c r="AK238" s="81">
        <v>2172286.0793313305</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1809</v>
      </c>
      <c r="B239" s="80">
        <v>231</v>
      </c>
      <c r="C239" s="80">
        <v>16</v>
      </c>
      <c r="D239" s="80">
        <v>51</v>
      </c>
      <c r="E239" s="80">
        <v>2021</v>
      </c>
      <c r="F239" s="80" t="s">
        <v>75</v>
      </c>
      <c r="G239" s="182" t="s">
        <v>1807</v>
      </c>
      <c r="H239" s="80" t="s">
        <v>1808</v>
      </c>
      <c r="I239" s="173"/>
      <c r="J239" s="83"/>
      <c r="K239" s="81"/>
      <c r="L239" s="81"/>
      <c r="M239" s="81"/>
      <c r="N239" s="81"/>
      <c r="O239" s="81"/>
      <c r="P239" s="81"/>
      <c r="Q239" s="81"/>
      <c r="R239" s="81"/>
      <c r="S239" s="81"/>
      <c r="T239" s="81"/>
      <c r="U239" s="81"/>
      <c r="V239" s="81"/>
      <c r="W239" s="81"/>
      <c r="X239" s="81"/>
      <c r="Y239" s="81"/>
      <c r="Z239" s="81"/>
      <c r="AA239" s="81"/>
      <c r="AB239" s="81"/>
      <c r="AC239" s="82"/>
      <c r="AD239" s="81">
        <v>784376.84112277534</v>
      </c>
      <c r="AE239" s="81">
        <v>177554.49947928064</v>
      </c>
      <c r="AF239" s="81">
        <v>1383850.7360329677</v>
      </c>
      <c r="AG239" s="81">
        <v>4285789.7285335222</v>
      </c>
      <c r="AH239" s="81">
        <v>3606490.4348438275</v>
      </c>
      <c r="AI239" s="81">
        <v>0</v>
      </c>
      <c r="AJ239" s="81">
        <v>0</v>
      </c>
      <c r="AK239" s="81">
        <v>271584.98387434427</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1651</v>
      </c>
      <c r="B240" s="80">
        <v>232</v>
      </c>
      <c r="C240" s="80">
        <v>16</v>
      </c>
      <c r="D240" s="80">
        <v>52</v>
      </c>
      <c r="E240" s="80">
        <v>2021</v>
      </c>
      <c r="F240" s="80" t="s">
        <v>75</v>
      </c>
      <c r="G240" s="182" t="s">
        <v>1649</v>
      </c>
      <c r="H240" s="80" t="s">
        <v>1650</v>
      </c>
      <c r="I240" s="173"/>
      <c r="J240" s="83"/>
      <c r="K240" s="81"/>
      <c r="L240" s="81"/>
      <c r="M240" s="81"/>
      <c r="N240" s="81"/>
      <c r="O240" s="81"/>
      <c r="P240" s="81"/>
      <c r="Q240" s="81"/>
      <c r="R240" s="81"/>
      <c r="S240" s="81"/>
      <c r="T240" s="81"/>
      <c r="U240" s="81"/>
      <c r="V240" s="81"/>
      <c r="W240" s="81"/>
      <c r="X240" s="81"/>
      <c r="Y240" s="81"/>
      <c r="Z240" s="81"/>
      <c r="AA240" s="81"/>
      <c r="AB240" s="81"/>
      <c r="AC240" s="82"/>
      <c r="AD240" s="81">
        <v>558916768.15517354</v>
      </c>
      <c r="AE240" s="81">
        <v>10605147.721234415</v>
      </c>
      <c r="AF240" s="81">
        <v>3146838.6600201735</v>
      </c>
      <c r="AG240" s="81">
        <v>512687596.27582258</v>
      </c>
      <c r="AH240" s="81">
        <v>405814230.20535135</v>
      </c>
      <c r="AI240" s="81">
        <v>0</v>
      </c>
      <c r="AJ240" s="81">
        <v>0</v>
      </c>
      <c r="AK240" s="81">
        <v>34161820.593644135</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1793</v>
      </c>
      <c r="B241" s="80">
        <v>233</v>
      </c>
      <c r="C241" s="80">
        <v>16</v>
      </c>
      <c r="D241" s="80">
        <v>53</v>
      </c>
      <c r="E241" s="80">
        <v>2021</v>
      </c>
      <c r="F241" s="80" t="s">
        <v>75</v>
      </c>
      <c r="G241" s="182" t="s">
        <v>1791</v>
      </c>
      <c r="H241" s="80" t="s">
        <v>1792</v>
      </c>
      <c r="I241" s="173"/>
      <c r="J241" s="83"/>
      <c r="K241" s="81"/>
      <c r="L241" s="81"/>
      <c r="M241" s="81"/>
      <c r="N241" s="81"/>
      <c r="O241" s="81"/>
      <c r="P241" s="81"/>
      <c r="Q241" s="81"/>
      <c r="R241" s="81"/>
      <c r="S241" s="81"/>
      <c r="T241" s="81"/>
      <c r="U241" s="81"/>
      <c r="V241" s="81"/>
      <c r="W241" s="81"/>
      <c r="X241" s="81"/>
      <c r="Y241" s="81"/>
      <c r="Z241" s="81"/>
      <c r="AA241" s="81"/>
      <c r="AB241" s="81"/>
      <c r="AC241" s="82"/>
      <c r="AD241" s="81">
        <v>15517030.825240526</v>
      </c>
      <c r="AE241" s="81">
        <v>1533274.3693350963</v>
      </c>
      <c r="AF241" s="81">
        <v>606619.50072678039</v>
      </c>
      <c r="AG241" s="81">
        <v>91100364.573993817</v>
      </c>
      <c r="AH241" s="81">
        <v>95430845.402560577</v>
      </c>
      <c r="AI241" s="81">
        <v>0</v>
      </c>
      <c r="AJ241" s="81">
        <v>0</v>
      </c>
      <c r="AK241" s="81">
        <v>7386744.0224963017</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2417</v>
      </c>
      <c r="B242" s="80">
        <v>234</v>
      </c>
      <c r="C242" s="80">
        <v>16</v>
      </c>
      <c r="D242" s="80">
        <v>54</v>
      </c>
      <c r="E242" s="80">
        <v>2021</v>
      </c>
      <c r="F242" s="80" t="s">
        <v>75</v>
      </c>
      <c r="G242" s="182" t="s">
        <v>2415</v>
      </c>
      <c r="H242" s="80" t="s">
        <v>2416</v>
      </c>
      <c r="I242" s="173"/>
      <c r="J242" s="83"/>
      <c r="K242" s="81"/>
      <c r="L242" s="81"/>
      <c r="M242" s="81"/>
      <c r="N242" s="81"/>
      <c r="O242" s="81"/>
      <c r="P242" s="81"/>
      <c r="Q242" s="81"/>
      <c r="R242" s="81"/>
      <c r="S242" s="81"/>
      <c r="T242" s="81"/>
      <c r="U242" s="81"/>
      <c r="V242" s="81"/>
      <c r="W242" s="81"/>
      <c r="X242" s="81"/>
      <c r="Y242" s="81"/>
      <c r="Z242" s="81"/>
      <c r="AA242" s="81"/>
      <c r="AB242" s="81"/>
      <c r="AC242" s="82"/>
      <c r="AD242" s="81">
        <v>68015233.937271073</v>
      </c>
      <c r="AE242" s="81">
        <v>14896324.689957965</v>
      </c>
      <c r="AF242" s="81">
        <v>606619.50072678039</v>
      </c>
      <c r="AG242" s="81">
        <v>1090897482.96772</v>
      </c>
      <c r="AH242" s="81">
        <v>390779256.88858813</v>
      </c>
      <c r="AI242" s="81">
        <v>0</v>
      </c>
      <c r="AJ242" s="81">
        <v>0</v>
      </c>
      <c r="AK242" s="81">
        <v>29709218.25531565</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2501</v>
      </c>
      <c r="B243" s="80">
        <v>235</v>
      </c>
      <c r="C243" s="80">
        <v>16</v>
      </c>
      <c r="D243" s="80">
        <v>55</v>
      </c>
      <c r="E243" s="80">
        <v>2021</v>
      </c>
      <c r="F243" s="80" t="s">
        <v>75</v>
      </c>
      <c r="G243" s="182" t="s">
        <v>2499</v>
      </c>
      <c r="H243" s="80" t="s">
        <v>2500</v>
      </c>
      <c r="I243" s="173"/>
      <c r="J243" s="83"/>
      <c r="K243" s="81"/>
      <c r="L243" s="81"/>
      <c r="M243" s="81"/>
      <c r="N243" s="81"/>
      <c r="O243" s="81"/>
      <c r="P243" s="81"/>
      <c r="Q243" s="81"/>
      <c r="R243" s="81"/>
      <c r="S243" s="81"/>
      <c r="T243" s="81"/>
      <c r="U243" s="81"/>
      <c r="V243" s="81"/>
      <c r="W243" s="81"/>
      <c r="X243" s="81"/>
      <c r="Y243" s="81"/>
      <c r="Z243" s="81"/>
      <c r="AA243" s="81"/>
      <c r="AB243" s="81"/>
      <c r="AC243" s="82"/>
      <c r="AD243" s="81">
        <v>89031037.49364309</v>
      </c>
      <c r="AE243" s="81">
        <v>12113531.272885501</v>
      </c>
      <c r="AF243" s="81">
        <v>3999897.3329172083</v>
      </c>
      <c r="AG243" s="81">
        <v>709806590.94570804</v>
      </c>
      <c r="AH243" s="81">
        <v>643855286.64623952</v>
      </c>
      <c r="AI243" s="81">
        <v>0</v>
      </c>
      <c r="AJ243" s="81">
        <v>0</v>
      </c>
      <c r="AK243" s="81">
        <v>56494008.354161263</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2409</v>
      </c>
      <c r="B244" s="80">
        <v>236</v>
      </c>
      <c r="C244" s="80">
        <v>16</v>
      </c>
      <c r="D244" s="80">
        <v>56</v>
      </c>
      <c r="E244" s="80">
        <v>2021</v>
      </c>
      <c r="F244" s="80" t="s">
        <v>75</v>
      </c>
      <c r="G244" s="182" t="s">
        <v>2407</v>
      </c>
      <c r="H244" s="80" t="s">
        <v>2408</v>
      </c>
      <c r="I244" s="173"/>
      <c r="J244" s="83"/>
      <c r="K244" s="81"/>
      <c r="L244" s="81"/>
      <c r="M244" s="81"/>
      <c r="N244" s="81"/>
      <c r="O244" s="81"/>
      <c r="P244" s="81"/>
      <c r="Q244" s="81"/>
      <c r="R244" s="81"/>
      <c r="S244" s="81"/>
      <c r="T244" s="81"/>
      <c r="U244" s="81"/>
      <c r="V244" s="81"/>
      <c r="W244" s="81"/>
      <c r="X244" s="81"/>
      <c r="Y244" s="81"/>
      <c r="Z244" s="81"/>
      <c r="AA244" s="81"/>
      <c r="AB244" s="81"/>
      <c r="AC244" s="82"/>
      <c r="AD244" s="81">
        <v>0</v>
      </c>
      <c r="AE244" s="81">
        <v>56419.186750425622</v>
      </c>
      <c r="AF244" s="81">
        <v>0</v>
      </c>
      <c r="AG244" s="81">
        <v>967582.63003881811</v>
      </c>
      <c r="AH244" s="81">
        <v>517025.45371991547</v>
      </c>
      <c r="AI244" s="81">
        <v>0</v>
      </c>
      <c r="AJ244" s="81">
        <v>0</v>
      </c>
      <c r="AK244" s="81">
        <v>39247.902454533069</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1772</v>
      </c>
      <c r="B245" s="80">
        <v>237</v>
      </c>
      <c r="C245" s="80">
        <v>16</v>
      </c>
      <c r="D245" s="80">
        <v>57</v>
      </c>
      <c r="E245" s="80">
        <v>2021</v>
      </c>
      <c r="F245" s="80" t="s">
        <v>75</v>
      </c>
      <c r="G245" s="182" t="s">
        <v>1770</v>
      </c>
      <c r="H245" s="80" t="s">
        <v>1771</v>
      </c>
      <c r="I245" s="173"/>
      <c r="J245" s="83"/>
      <c r="K245" s="81"/>
      <c r="L245" s="81"/>
      <c r="M245" s="81"/>
      <c r="N245" s="81"/>
      <c r="O245" s="81"/>
      <c r="P245" s="81"/>
      <c r="Q245" s="81"/>
      <c r="R245" s="81"/>
      <c r="S245" s="81"/>
      <c r="T245" s="81"/>
      <c r="U245" s="81"/>
      <c r="V245" s="81"/>
      <c r="W245" s="81"/>
      <c r="X245" s="81"/>
      <c r="Y245" s="81"/>
      <c r="Z245" s="81"/>
      <c r="AA245" s="81"/>
      <c r="AB245" s="81"/>
      <c r="AC245" s="82"/>
      <c r="AD245" s="81">
        <v>424396068.40497172</v>
      </c>
      <c r="AE245" s="81">
        <v>1697553.7660495709</v>
      </c>
      <c r="AF245" s="81">
        <v>1137411.5638627133</v>
      </c>
      <c r="AG245" s="81">
        <v>68835030.946038395</v>
      </c>
      <c r="AH245" s="81">
        <v>47886707.207420632</v>
      </c>
      <c r="AI245" s="81">
        <v>0</v>
      </c>
      <c r="AJ245" s="81">
        <v>0</v>
      </c>
      <c r="AK245" s="81">
        <v>4243498.9650506526</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2441</v>
      </c>
      <c r="B246" s="80">
        <v>238</v>
      </c>
      <c r="C246" s="80">
        <v>16</v>
      </c>
      <c r="D246" s="80">
        <v>58</v>
      </c>
      <c r="E246" s="80">
        <v>2021</v>
      </c>
      <c r="F246" s="80" t="s">
        <v>75</v>
      </c>
      <c r="G246" s="182" t="s">
        <v>2439</v>
      </c>
      <c r="H246" s="80" t="s">
        <v>2440</v>
      </c>
      <c r="I246" s="173"/>
      <c r="J246" s="83"/>
      <c r="K246" s="81"/>
      <c r="L246" s="81"/>
      <c r="M246" s="81"/>
      <c r="N246" s="81"/>
      <c r="O246" s="81"/>
      <c r="P246" s="81"/>
      <c r="Q246" s="81"/>
      <c r="R246" s="81"/>
      <c r="S246" s="81"/>
      <c r="T246" s="81"/>
      <c r="U246" s="81"/>
      <c r="V246" s="81"/>
      <c r="W246" s="81"/>
      <c r="X246" s="81"/>
      <c r="Y246" s="81"/>
      <c r="Z246" s="81"/>
      <c r="AA246" s="81"/>
      <c r="AB246" s="81"/>
      <c r="AC246" s="82"/>
      <c r="AD246" s="81">
        <v>25021991.430738874</v>
      </c>
      <c r="AE246" s="81">
        <v>4769080.6682565659</v>
      </c>
      <c r="AF246" s="81">
        <v>1383850.7360329677</v>
      </c>
      <c r="AG246" s="81">
        <v>292073290.05844074</v>
      </c>
      <c r="AH246" s="81">
        <v>305041845.75945121</v>
      </c>
      <c r="AI246" s="81">
        <v>0</v>
      </c>
      <c r="AJ246" s="81">
        <v>0</v>
      </c>
      <c r="AK246" s="81">
        <v>25017584.377289157</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1647</v>
      </c>
      <c r="B247" s="80">
        <v>239</v>
      </c>
      <c r="C247" s="80">
        <v>16</v>
      </c>
      <c r="D247" s="80">
        <v>59</v>
      </c>
      <c r="E247" s="80">
        <v>2021</v>
      </c>
      <c r="F247" s="80" t="s">
        <v>75</v>
      </c>
      <c r="G247" s="182" t="s">
        <v>1645</v>
      </c>
      <c r="H247" s="80" t="s">
        <v>1646</v>
      </c>
      <c r="I247" s="173"/>
      <c r="J247" s="83"/>
      <c r="K247" s="81"/>
      <c r="L247" s="81"/>
      <c r="M247" s="81"/>
      <c r="N247" s="81"/>
      <c r="O247" s="81"/>
      <c r="P247" s="81"/>
      <c r="Q247" s="81"/>
      <c r="R247" s="81"/>
      <c r="S247" s="81"/>
      <c r="T247" s="81"/>
      <c r="U247" s="81"/>
      <c r="V247" s="81"/>
      <c r="W247" s="81"/>
      <c r="X247" s="81"/>
      <c r="Y247" s="81"/>
      <c r="Z247" s="81"/>
      <c r="AA247" s="81"/>
      <c r="AB247" s="81"/>
      <c r="AC247" s="82"/>
      <c r="AD247" s="81">
        <v>71035977.701749802</v>
      </c>
      <c r="AE247" s="81">
        <v>85033670.759965017</v>
      </c>
      <c r="AF247" s="81">
        <v>5592273.5223250072</v>
      </c>
      <c r="AG247" s="81">
        <v>5681350008.8872509</v>
      </c>
      <c r="AH247" s="81">
        <v>462947128.80905145</v>
      </c>
      <c r="AI247" s="81">
        <v>0</v>
      </c>
      <c r="AJ247" s="81">
        <v>0</v>
      </c>
      <c r="AK247" s="81">
        <v>33758840.458074175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1805</v>
      </c>
      <c r="B248" s="80">
        <v>240</v>
      </c>
      <c r="C248" s="80">
        <v>16</v>
      </c>
      <c r="D248" s="80">
        <v>60</v>
      </c>
      <c r="E248" s="80">
        <v>2021</v>
      </c>
      <c r="F248" s="80" t="s">
        <v>75</v>
      </c>
      <c r="G248" s="182" t="s">
        <v>1803</v>
      </c>
      <c r="H248" s="80" t="s">
        <v>1804</v>
      </c>
      <c r="I248" s="173"/>
      <c r="J248" s="83"/>
      <c r="K248" s="81"/>
      <c r="L248" s="81"/>
      <c r="M248" s="81"/>
      <c r="N248" s="81"/>
      <c r="O248" s="81"/>
      <c r="P248" s="81"/>
      <c r="Q248" s="81"/>
      <c r="R248" s="81"/>
      <c r="S248" s="81"/>
      <c r="T248" s="81"/>
      <c r="U248" s="81"/>
      <c r="V248" s="81"/>
      <c r="W248" s="81"/>
      <c r="X248" s="81"/>
      <c r="Y248" s="81"/>
      <c r="Z248" s="81"/>
      <c r="AA248" s="81"/>
      <c r="AB248" s="81"/>
      <c r="AC248" s="82"/>
      <c r="AD248" s="81">
        <v>0</v>
      </c>
      <c r="AE248" s="81">
        <v>464628.59676821099</v>
      </c>
      <c r="AF248" s="81">
        <v>94784.296988559436</v>
      </c>
      <c r="AG248" s="81">
        <v>5646965.2928254185</v>
      </c>
      <c r="AH248" s="81">
        <v>4884780.3602985879</v>
      </c>
      <c r="AI248" s="81">
        <v>0</v>
      </c>
      <c r="AJ248" s="81">
        <v>0</v>
      </c>
      <c r="AK248" s="81">
        <v>310045.30300203047</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2481</v>
      </c>
      <c r="B249" s="80">
        <v>241</v>
      </c>
      <c r="C249" s="80">
        <v>16</v>
      </c>
      <c r="D249" s="80">
        <v>61</v>
      </c>
      <c r="E249" s="80">
        <v>2021</v>
      </c>
      <c r="F249" s="80" t="s">
        <v>75</v>
      </c>
      <c r="G249" s="182" t="s">
        <v>2479</v>
      </c>
      <c r="H249" s="80" t="s">
        <v>2480</v>
      </c>
      <c r="I249" s="173"/>
      <c r="J249" s="83"/>
      <c r="K249" s="81"/>
      <c r="L249" s="81"/>
      <c r="M249" s="81"/>
      <c r="N249" s="81"/>
      <c r="O249" s="81"/>
      <c r="P249" s="81"/>
      <c r="Q249" s="81"/>
      <c r="R249" s="81"/>
      <c r="S249" s="81"/>
      <c r="T249" s="81"/>
      <c r="U249" s="81"/>
      <c r="V249" s="81"/>
      <c r="W249" s="81"/>
      <c r="X249" s="81"/>
      <c r="Y249" s="81"/>
      <c r="Z249" s="81"/>
      <c r="AA249" s="81"/>
      <c r="AB249" s="81"/>
      <c r="AC249" s="82"/>
      <c r="AD249" s="81">
        <v>7405003.2464241134</v>
      </c>
      <c r="AE249" s="81">
        <v>3985849.6051330101</v>
      </c>
      <c r="AF249" s="81">
        <v>246439.17217025452</v>
      </c>
      <c r="AG249" s="81">
        <v>443262175.92840451</v>
      </c>
      <c r="AH249" s="81">
        <v>248004105.21471798</v>
      </c>
      <c r="AI249" s="81">
        <v>0</v>
      </c>
      <c r="AJ249" s="81">
        <v>0</v>
      </c>
      <c r="AK249" s="81">
        <v>19430336.99275003</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1789</v>
      </c>
      <c r="B250" s="80">
        <v>242</v>
      </c>
      <c r="C250" s="80">
        <v>16</v>
      </c>
      <c r="D250" s="80">
        <v>62</v>
      </c>
      <c r="E250" s="80">
        <v>2021</v>
      </c>
      <c r="F250" s="80" t="s">
        <v>75</v>
      </c>
      <c r="G250" s="182" t="s">
        <v>1787</v>
      </c>
      <c r="H250" s="80" t="s">
        <v>1788</v>
      </c>
      <c r="I250" s="173"/>
      <c r="J250" s="83"/>
      <c r="K250" s="81"/>
      <c r="L250" s="81"/>
      <c r="M250" s="81"/>
      <c r="N250" s="81"/>
      <c r="O250" s="81"/>
      <c r="P250" s="81"/>
      <c r="Q250" s="81"/>
      <c r="R250" s="81"/>
      <c r="S250" s="81"/>
      <c r="T250" s="81"/>
      <c r="U250" s="81"/>
      <c r="V250" s="81"/>
      <c r="W250" s="81"/>
      <c r="X250" s="81"/>
      <c r="Y250" s="81"/>
      <c r="Z250" s="81"/>
      <c r="AA250" s="81"/>
      <c r="AB250" s="81"/>
      <c r="AC250" s="82"/>
      <c r="AD250" s="81">
        <v>82854236.697641775</v>
      </c>
      <c r="AE250" s="81">
        <v>3421657.7376287542</v>
      </c>
      <c r="AF250" s="81">
        <v>189568.59397711887</v>
      </c>
      <c r="AG250" s="81">
        <v>107532869.57905984</v>
      </c>
      <c r="AH250" s="81">
        <v>102685061.43113388</v>
      </c>
      <c r="AI250" s="81">
        <v>0</v>
      </c>
      <c r="AJ250" s="81">
        <v>0</v>
      </c>
      <c r="AK250" s="81">
        <v>9434198.1445224117</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1643</v>
      </c>
      <c r="B251" s="80">
        <v>243</v>
      </c>
      <c r="C251" s="80">
        <v>16</v>
      </c>
      <c r="D251" s="80">
        <v>63</v>
      </c>
      <c r="E251" s="80">
        <v>2021</v>
      </c>
      <c r="F251" s="80" t="s">
        <v>75</v>
      </c>
      <c r="G251" s="182" t="s">
        <v>1641</v>
      </c>
      <c r="H251" s="80" t="s">
        <v>1642</v>
      </c>
      <c r="I251" s="173"/>
      <c r="J251" s="83"/>
      <c r="K251" s="81"/>
      <c r="L251" s="81"/>
      <c r="M251" s="81"/>
      <c r="N251" s="81"/>
      <c r="O251" s="81"/>
      <c r="P251" s="81"/>
      <c r="Q251" s="81"/>
      <c r="R251" s="81"/>
      <c r="S251" s="81"/>
      <c r="T251" s="81"/>
      <c r="U251" s="81"/>
      <c r="V251" s="81"/>
      <c r="W251" s="81"/>
      <c r="X251" s="81"/>
      <c r="Y251" s="81"/>
      <c r="Z251" s="81"/>
      <c r="AA251" s="81"/>
      <c r="AB251" s="81"/>
      <c r="AC251" s="82"/>
      <c r="AD251" s="81">
        <v>37250241.761032738</v>
      </c>
      <c r="AE251" s="81">
        <v>7976677.373802823</v>
      </c>
      <c r="AF251" s="81">
        <v>777231.2353061873</v>
      </c>
      <c r="AG251" s="81">
        <v>713851851.65886486</v>
      </c>
      <c r="AH251" s="81">
        <v>497708367.74964374</v>
      </c>
      <c r="AI251" s="81">
        <v>0</v>
      </c>
      <c r="AJ251" s="81">
        <v>0</v>
      </c>
      <c r="AK251" s="81">
        <v>36527589.643604167</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1863</v>
      </c>
      <c r="H6" s="87" t="s">
        <v>1864</v>
      </c>
      <c r="I6" s="87" t="s">
        <v>2508</v>
      </c>
      <c r="J6" s="87" t="s">
        <v>2509</v>
      </c>
      <c r="K6" s="87">
        <v>58</v>
      </c>
      <c r="L6" s="87">
        <v>16</v>
      </c>
      <c r="M6" s="18"/>
      <c r="N6" s="87">
        <v>1</v>
      </c>
      <c r="O6" s="87" t="s">
        <v>1719</v>
      </c>
      <c r="P6" s="87" t="s">
        <v>1720</v>
      </c>
      <c r="Q6" s="87" t="s">
        <v>1247</v>
      </c>
      <c r="R6" s="18"/>
      <c r="S6" s="87">
        <v>1</v>
      </c>
      <c r="T6" s="87" t="s">
        <v>1863</v>
      </c>
      <c r="U6" s="87" t="s">
        <v>1864</v>
      </c>
      <c r="V6" s="87" t="s">
        <v>1247</v>
      </c>
      <c r="W6" s="18"/>
      <c r="X6" s="87">
        <v>1</v>
      </c>
      <c r="Y6" s="769" t="s">
        <v>1719</v>
      </c>
      <c r="Z6" s="87" t="s">
        <v>1720</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1710</v>
      </c>
      <c r="P7" s="87" t="s">
        <v>1711</v>
      </c>
      <c r="Q7" s="87" t="s">
        <v>1247</v>
      </c>
      <c r="R7" s="18"/>
      <c r="S7" s="87">
        <v>2</v>
      </c>
      <c r="T7" s="86" t="s">
        <v>570</v>
      </c>
      <c r="U7" s="87" t="s">
        <v>1592</v>
      </c>
      <c r="V7" s="87" t="s">
        <v>1592</v>
      </c>
      <c r="W7" s="18"/>
      <c r="X7" s="87">
        <v>2</v>
      </c>
      <c r="Y7" s="769" t="s">
        <v>1710</v>
      </c>
      <c r="Z7" s="87" t="s">
        <v>1711</v>
      </c>
      <c r="AA7" s="87" t="s">
        <v>1247</v>
      </c>
      <c r="AB7" s="18"/>
      <c r="AC7" s="87">
        <v>2</v>
      </c>
      <c r="AD7" s="87" t="s">
        <v>2411</v>
      </c>
      <c r="AE7" s="87" t="s">
        <v>2412</v>
      </c>
      <c r="AF7" s="87" t="s">
        <v>1247</v>
      </c>
    </row>
    <row r="8" spans="1:32" ht="12">
      <c r="A8" s="18"/>
      <c r="B8" s="18"/>
      <c r="C8" s="18"/>
      <c r="D8" s="18"/>
      <c r="F8" s="18"/>
      <c r="G8" s="18"/>
      <c r="H8" s="18"/>
      <c r="I8" s="18"/>
      <c r="J8" s="18"/>
      <c r="K8" s="18"/>
      <c r="L8" s="18"/>
      <c r="M8" s="18"/>
      <c r="N8" s="87">
        <v>3</v>
      </c>
      <c r="O8" s="87" t="s">
        <v>1863</v>
      </c>
      <c r="P8" s="87" t="s">
        <v>1864</v>
      </c>
      <c r="Q8" s="87" t="s">
        <v>1247</v>
      </c>
      <c r="R8" s="18"/>
      <c r="S8" s="18"/>
      <c r="T8" s="18"/>
      <c r="U8" s="18"/>
      <c r="V8" s="18"/>
      <c r="W8" s="18"/>
      <c r="X8" s="87">
        <v>3</v>
      </c>
      <c r="Y8" s="769" t="s">
        <v>1863</v>
      </c>
      <c r="Z8" s="87" t="s">
        <v>1864</v>
      </c>
      <c r="AA8" s="87" t="s">
        <v>1247</v>
      </c>
      <c r="AB8" s="18"/>
      <c r="AC8" s="87">
        <v>3</v>
      </c>
      <c r="AD8" s="87" t="s">
        <v>1766</v>
      </c>
      <c r="AE8" s="87" t="s">
        <v>1767</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1884</v>
      </c>
      <c r="P9" s="87" t="s">
        <v>1885</v>
      </c>
      <c r="Q9" s="87" t="s">
        <v>1247</v>
      </c>
      <c r="R9" s="18"/>
      <c r="S9" s="18"/>
      <c r="T9" s="18"/>
      <c r="U9" s="18"/>
      <c r="V9" s="18"/>
      <c r="W9" s="18"/>
      <c r="X9" s="87">
        <v>4</v>
      </c>
      <c r="Y9" s="769" t="s">
        <v>1884</v>
      </c>
      <c r="Z9" s="87" t="s">
        <v>1885</v>
      </c>
      <c r="AA9" s="87" t="s">
        <v>1247</v>
      </c>
      <c r="AB9" s="18"/>
      <c r="AC9" s="87">
        <v>4</v>
      </c>
      <c r="AD9" s="87" t="s">
        <v>2463</v>
      </c>
      <c r="AE9" s="87" t="s">
        <v>2464</v>
      </c>
      <c r="AF9" s="87" t="s">
        <v>1247</v>
      </c>
    </row>
    <row r="10" spans="1:32" ht="12">
      <c r="A10" s="18"/>
      <c r="B10" s="18"/>
      <c r="C10" s="18"/>
      <c r="D10" s="18"/>
      <c r="F10" s="85" t="s">
        <v>1247</v>
      </c>
      <c r="G10" s="86" t="s">
        <v>1863</v>
      </c>
      <c r="H10" s="87" t="s">
        <v>1864</v>
      </c>
      <c r="I10" s="87" t="s">
        <v>2508</v>
      </c>
      <c r="J10" s="87" t="s">
        <v>2509</v>
      </c>
      <c r="K10" s="85">
        <v>58</v>
      </c>
      <c r="L10" s="85">
        <v>16</v>
      </c>
      <c r="M10" s="18"/>
      <c r="N10" s="87">
        <v>5</v>
      </c>
      <c r="O10" s="87" t="s">
        <v>1905</v>
      </c>
      <c r="P10" s="87" t="s">
        <v>1827</v>
      </c>
      <c r="Q10" s="87" t="s">
        <v>1247</v>
      </c>
      <c r="R10" s="18"/>
      <c r="S10" s="18"/>
      <c r="T10" s="18"/>
      <c r="U10" s="18"/>
      <c r="V10" s="18"/>
      <c r="W10" s="18"/>
      <c r="X10" s="87">
        <v>5</v>
      </c>
      <c r="Y10" s="769" t="s">
        <v>1905</v>
      </c>
      <c r="Z10" s="87" t="s">
        <v>1827</v>
      </c>
      <c r="AA10" s="87" t="s">
        <v>1247</v>
      </c>
      <c r="AB10" s="18"/>
      <c r="AC10" s="87">
        <v>5</v>
      </c>
      <c r="AD10" s="87" t="s">
        <v>1694</v>
      </c>
      <c r="AE10" s="87" t="s">
        <v>1695</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1925</v>
      </c>
      <c r="P11" s="87" t="s">
        <v>1926</v>
      </c>
      <c r="Q11" s="87" t="s">
        <v>1247</v>
      </c>
      <c r="R11" s="18"/>
      <c r="S11" s="18"/>
      <c r="T11" s="18"/>
      <c r="U11" s="18"/>
      <c r="V11" s="18"/>
      <c r="W11" s="18"/>
      <c r="X11" s="87">
        <v>6</v>
      </c>
      <c r="Y11" s="769" t="s">
        <v>1925</v>
      </c>
      <c r="Z11" s="87" t="s">
        <v>1926</v>
      </c>
      <c r="AA11" s="87" t="s">
        <v>1247</v>
      </c>
      <c r="AB11" s="18"/>
      <c r="AC11" s="87">
        <v>6</v>
      </c>
      <c r="AD11" s="87" t="s">
        <v>2423</v>
      </c>
      <c r="AE11" s="87" t="s">
        <v>2424</v>
      </c>
      <c r="AF11" s="87" t="s">
        <v>1247</v>
      </c>
    </row>
    <row r="12" spans="1:32" ht="12">
      <c r="A12" s="18"/>
      <c r="B12" s="18"/>
      <c r="C12" s="18"/>
      <c r="D12" s="18"/>
      <c r="F12" s="85" t="s">
        <v>1636</v>
      </c>
      <c r="G12" s="86" t="s">
        <v>1863</v>
      </c>
      <c r="H12" s="87"/>
      <c r="I12" s="87" t="s">
        <v>1863</v>
      </c>
      <c r="J12" s="87"/>
      <c r="K12" s="85" t="s">
        <v>1244</v>
      </c>
      <c r="L12" s="85"/>
      <c r="M12" s="18"/>
      <c r="N12" s="87">
        <v>7</v>
      </c>
      <c r="O12" s="87" t="s">
        <v>1657</v>
      </c>
      <c r="P12" s="87" t="s">
        <v>1658</v>
      </c>
      <c r="Q12" s="87" t="s">
        <v>1247</v>
      </c>
      <c r="R12" s="18"/>
      <c r="S12" s="18"/>
      <c r="T12" s="18"/>
      <c r="U12" s="18"/>
      <c r="V12" s="18"/>
      <c r="W12" s="18"/>
      <c r="X12" s="87">
        <v>7</v>
      </c>
      <c r="Y12" s="769" t="s">
        <v>1657</v>
      </c>
      <c r="Z12" s="87" t="s">
        <v>1658</v>
      </c>
      <c r="AA12" s="87" t="s">
        <v>1247</v>
      </c>
      <c r="AB12" s="18"/>
      <c r="AC12" s="87">
        <v>7</v>
      </c>
      <c r="AD12" s="87" t="s">
        <v>2483</v>
      </c>
      <c r="AE12" s="87" t="s">
        <v>2484</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1963</v>
      </c>
      <c r="P13" s="87" t="s">
        <v>1964</v>
      </c>
      <c r="Q13" s="87" t="s">
        <v>1247</v>
      </c>
      <c r="R13" s="18"/>
      <c r="S13" s="18"/>
      <c r="T13" s="18"/>
      <c r="U13" s="18"/>
      <c r="V13" s="18"/>
      <c r="W13" s="18"/>
      <c r="X13" s="87">
        <v>8</v>
      </c>
      <c r="Y13" s="769" t="s">
        <v>1963</v>
      </c>
      <c r="Z13" s="87" t="s">
        <v>1964</v>
      </c>
      <c r="AA13" s="87" t="s">
        <v>1247</v>
      </c>
      <c r="AB13" s="18"/>
      <c r="AC13" s="87">
        <v>8</v>
      </c>
      <c r="AD13" s="87" t="s">
        <v>2451</v>
      </c>
      <c r="AE13" s="87" t="s">
        <v>2452</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1984</v>
      </c>
      <c r="P14" s="87" t="s">
        <v>1985</v>
      </c>
      <c r="Q14" s="87" t="s">
        <v>1247</v>
      </c>
      <c r="R14" s="18"/>
      <c r="S14" s="18"/>
      <c r="T14" s="18"/>
      <c r="U14" s="18"/>
      <c r="V14" s="18"/>
      <c r="W14" s="18"/>
      <c r="X14" s="87">
        <v>9</v>
      </c>
      <c r="Y14" s="769" t="s">
        <v>1984</v>
      </c>
      <c r="Z14" s="87" t="s">
        <v>1985</v>
      </c>
      <c r="AA14" s="87" t="s">
        <v>1247</v>
      </c>
      <c r="AB14" s="18"/>
      <c r="AC14" s="87">
        <v>9</v>
      </c>
      <c r="AD14" s="87" t="s">
        <v>1698</v>
      </c>
      <c r="AE14" s="87" t="s">
        <v>1699</v>
      </c>
      <c r="AF14" s="87" t="s">
        <v>1247</v>
      </c>
    </row>
    <row r="15" spans="1:32" ht="12">
      <c r="A15" s="18"/>
      <c r="B15" s="18"/>
      <c r="C15" s="18"/>
      <c r="D15" s="18"/>
      <c r="E15" s="18"/>
      <c r="F15" s="18"/>
      <c r="G15" s="18"/>
      <c r="H15" s="18"/>
      <c r="I15" s="18"/>
      <c r="J15" s="18"/>
      <c r="K15" s="18"/>
      <c r="L15" s="18"/>
      <c r="M15" s="18"/>
      <c r="N15" s="87">
        <v>10</v>
      </c>
      <c r="O15" s="87" t="s">
        <v>1661</v>
      </c>
      <c r="P15" s="87" t="s">
        <v>1662</v>
      </c>
      <c r="Q15" s="87" t="s">
        <v>1247</v>
      </c>
      <c r="R15" s="18"/>
      <c r="S15" s="18"/>
      <c r="T15" s="18"/>
      <c r="U15" s="18"/>
      <c r="V15" s="18"/>
      <c r="W15" s="18"/>
      <c r="X15" s="87">
        <v>10</v>
      </c>
      <c r="Y15" s="769" t="s">
        <v>1661</v>
      </c>
      <c r="Z15" s="87" t="s">
        <v>1662</v>
      </c>
      <c r="AA15" s="87" t="s">
        <v>1247</v>
      </c>
      <c r="AB15" s="18"/>
      <c r="AC15" s="87">
        <v>10</v>
      </c>
      <c r="AD15" s="87" t="s">
        <v>1774</v>
      </c>
      <c r="AE15" s="87" t="s">
        <v>1775</v>
      </c>
      <c r="AF15" s="87" t="s">
        <v>1247</v>
      </c>
    </row>
    <row r="16" spans="1:32" ht="12">
      <c r="A16" s="18"/>
      <c r="B16" s="18"/>
      <c r="C16" s="18"/>
      <c r="D16" s="18"/>
      <c r="E16" s="18"/>
      <c r="F16" s="18"/>
      <c r="G16" s="18"/>
      <c r="H16" s="18"/>
      <c r="I16" s="18"/>
      <c r="J16" s="18"/>
      <c r="K16" s="18"/>
      <c r="L16" s="18"/>
      <c r="M16" s="18"/>
      <c r="N16" s="87">
        <v>11</v>
      </c>
      <c r="O16" s="87" t="s">
        <v>1716</v>
      </c>
      <c r="P16" s="87" t="s">
        <v>1717</v>
      </c>
      <c r="Q16" s="87" t="s">
        <v>1247</v>
      </c>
      <c r="R16" s="18"/>
      <c r="S16" s="18"/>
      <c r="T16" s="18"/>
      <c r="U16" s="18"/>
      <c r="V16" s="18"/>
      <c r="W16" s="18"/>
      <c r="X16" s="87">
        <v>11</v>
      </c>
      <c r="Y16" s="769" t="s">
        <v>1716</v>
      </c>
      <c r="Z16" s="87" t="s">
        <v>1717</v>
      </c>
      <c r="AA16" s="87" t="s">
        <v>1247</v>
      </c>
      <c r="AB16" s="18"/>
      <c r="AC16" s="87">
        <v>11</v>
      </c>
      <c r="AD16" s="87" t="s">
        <v>1811</v>
      </c>
      <c r="AE16" s="87" t="s">
        <v>1812</v>
      </c>
      <c r="AF16" s="87" t="s">
        <v>1247</v>
      </c>
    </row>
    <row r="17" spans="1:32" ht="12">
      <c r="A17" s="18"/>
      <c r="B17" s="18"/>
      <c r="C17" s="18"/>
      <c r="D17" s="18"/>
      <c r="E17" s="18"/>
      <c r="F17" s="18"/>
      <c r="G17" s="18"/>
      <c r="H17" s="18"/>
      <c r="I17" s="18"/>
      <c r="J17" s="18"/>
      <c r="K17" s="18"/>
      <c r="L17" s="18"/>
      <c r="M17" s="18"/>
      <c r="N17" s="87">
        <v>12</v>
      </c>
      <c r="O17" s="87" t="s">
        <v>2039</v>
      </c>
      <c r="P17" s="87" t="s">
        <v>2040</v>
      </c>
      <c r="Q17" s="87" t="s">
        <v>1247</v>
      </c>
      <c r="R17" s="18"/>
      <c r="S17" s="18"/>
      <c r="T17" s="18"/>
      <c r="U17" s="18"/>
      <c r="V17" s="18"/>
      <c r="W17" s="18"/>
      <c r="X17" s="87">
        <v>12</v>
      </c>
      <c r="Y17" s="769" t="s">
        <v>2039</v>
      </c>
      <c r="Z17" s="87" t="s">
        <v>2040</v>
      </c>
      <c r="AA17" s="87" t="s">
        <v>1247</v>
      </c>
      <c r="AB17" s="18"/>
      <c r="AC17" s="87">
        <v>12</v>
      </c>
      <c r="AD17" s="87" t="s">
        <v>1690</v>
      </c>
      <c r="AE17" s="87" t="s">
        <v>1691</v>
      </c>
      <c r="AF17" s="87" t="s">
        <v>1247</v>
      </c>
    </row>
    <row r="18" spans="1:32" ht="12">
      <c r="A18" s="18"/>
      <c r="B18" s="18"/>
      <c r="C18" s="18"/>
      <c r="D18" s="18"/>
      <c r="E18" s="18"/>
      <c r="F18" s="18"/>
      <c r="G18" s="18"/>
      <c r="H18" s="18"/>
      <c r="I18" s="18"/>
      <c r="J18" s="18"/>
      <c r="K18" s="18"/>
      <c r="L18" s="18"/>
      <c r="M18" s="18"/>
      <c r="N18" s="87">
        <v>13</v>
      </c>
      <c r="O18" s="87" t="s">
        <v>1707</v>
      </c>
      <c r="P18" s="87" t="s">
        <v>1708</v>
      </c>
      <c r="Q18" s="87" t="s">
        <v>1247</v>
      </c>
      <c r="R18" s="18"/>
      <c r="S18" s="18"/>
      <c r="T18" s="18"/>
      <c r="U18" s="18"/>
      <c r="V18" s="18"/>
      <c r="W18" s="18"/>
      <c r="X18" s="87">
        <v>13</v>
      </c>
      <c r="Y18" s="769" t="s">
        <v>1707</v>
      </c>
      <c r="Z18" s="87" t="s">
        <v>1708</v>
      </c>
      <c r="AA18" s="87" t="s">
        <v>1247</v>
      </c>
      <c r="AB18" s="18"/>
      <c r="AC18" s="87">
        <v>13</v>
      </c>
      <c r="AD18" s="87" t="s">
        <v>1819</v>
      </c>
      <c r="AE18" s="87" t="s">
        <v>1820</v>
      </c>
      <c r="AF18" s="87" t="s">
        <v>1247</v>
      </c>
    </row>
    <row r="19" spans="1:32" ht="12">
      <c r="A19" s="18"/>
      <c r="B19" s="18"/>
      <c r="C19" s="18"/>
      <c r="D19" s="18"/>
      <c r="E19" s="18"/>
      <c r="F19" s="18"/>
      <c r="G19" s="18"/>
      <c r="H19" s="18"/>
      <c r="I19" s="18"/>
      <c r="J19" s="18"/>
      <c r="K19" s="18"/>
      <c r="L19" s="18"/>
      <c r="M19" s="18"/>
      <c r="N19" s="87">
        <v>14</v>
      </c>
      <c r="O19" s="87" t="s">
        <v>2077</v>
      </c>
      <c r="P19" s="87" t="s">
        <v>2078</v>
      </c>
      <c r="Q19" s="87" t="s">
        <v>1247</v>
      </c>
      <c r="R19" s="18"/>
      <c r="S19" s="18"/>
      <c r="T19" s="18"/>
      <c r="U19" s="18"/>
      <c r="V19" s="18"/>
      <c r="W19" s="18"/>
      <c r="X19" s="87">
        <v>14</v>
      </c>
      <c r="Y19" s="769" t="s">
        <v>2077</v>
      </c>
      <c r="Z19" s="87" t="s">
        <v>2078</v>
      </c>
      <c r="AA19" s="87" t="s">
        <v>1247</v>
      </c>
      <c r="AB19" s="18"/>
      <c r="AC19" s="87">
        <v>14</v>
      </c>
      <c r="AD19" s="87" t="s">
        <v>1799</v>
      </c>
      <c r="AE19" s="87" t="s">
        <v>1800</v>
      </c>
      <c r="AF19" s="87" t="s">
        <v>1247</v>
      </c>
    </row>
    <row r="20" spans="1:32" ht="12">
      <c r="A20" s="18"/>
      <c r="B20" s="18"/>
      <c r="C20" s="18"/>
      <c r="D20" s="18"/>
      <c r="E20" s="18"/>
      <c r="F20" s="18"/>
      <c r="G20" s="18"/>
      <c r="H20" s="18"/>
      <c r="I20" s="18"/>
      <c r="J20" s="18"/>
      <c r="K20" s="18"/>
      <c r="L20" s="18"/>
      <c r="M20" s="18"/>
      <c r="N20" s="87">
        <v>15</v>
      </c>
      <c r="O20" s="87" t="s">
        <v>2098</v>
      </c>
      <c r="P20" s="87" t="s">
        <v>2099</v>
      </c>
      <c r="Q20" s="87" t="s">
        <v>1247</v>
      </c>
      <c r="R20" s="18"/>
      <c r="S20" s="18"/>
      <c r="T20" s="18"/>
      <c r="U20" s="18"/>
      <c r="V20" s="18"/>
      <c r="W20" s="18"/>
      <c r="X20" s="87">
        <v>15</v>
      </c>
      <c r="Y20" s="769" t="s">
        <v>2098</v>
      </c>
      <c r="Z20" s="87" t="s">
        <v>2099</v>
      </c>
      <c r="AA20" s="87" t="s">
        <v>1247</v>
      </c>
      <c r="AB20" s="18"/>
      <c r="AC20" s="87">
        <v>15</v>
      </c>
      <c r="AD20" s="87" t="s">
        <v>2495</v>
      </c>
      <c r="AE20" s="87" t="s">
        <v>2496</v>
      </c>
      <c r="AF20" s="87" t="s">
        <v>1247</v>
      </c>
    </row>
    <row r="21" spans="1:32" ht="12">
      <c r="A21" s="18"/>
      <c r="B21" s="18"/>
      <c r="C21" s="18"/>
      <c r="D21" s="18"/>
      <c r="E21" s="18"/>
      <c r="F21" s="18"/>
      <c r="G21" s="18"/>
      <c r="H21" s="18"/>
      <c r="I21" s="18"/>
      <c r="J21" s="18"/>
      <c r="K21" s="18"/>
      <c r="L21" s="18"/>
      <c r="M21" s="18"/>
      <c r="N21" s="87">
        <v>16</v>
      </c>
      <c r="O21" s="87" t="s">
        <v>2119</v>
      </c>
      <c r="P21" s="87" t="s">
        <v>2120</v>
      </c>
      <c r="Q21" s="87" t="s">
        <v>1247</v>
      </c>
      <c r="R21" s="18"/>
      <c r="S21" s="18"/>
      <c r="T21" s="18"/>
      <c r="U21" s="18"/>
      <c r="V21" s="18"/>
      <c r="W21" s="18"/>
      <c r="X21" s="87">
        <v>16</v>
      </c>
      <c r="Y21" s="769" t="s">
        <v>2119</v>
      </c>
      <c r="Z21" s="87" t="s">
        <v>2120</v>
      </c>
      <c r="AA21" s="87" t="s">
        <v>1247</v>
      </c>
      <c r="AB21" s="18"/>
      <c r="AC21" s="87">
        <v>16</v>
      </c>
      <c r="AD21" s="87" t="s">
        <v>1726</v>
      </c>
      <c r="AE21" s="87" t="s">
        <v>1727</v>
      </c>
      <c r="AF21" s="87" t="s">
        <v>1247</v>
      </c>
    </row>
    <row r="22" spans="1:32" ht="12">
      <c r="A22" s="18"/>
      <c r="B22" s="18"/>
      <c r="C22" s="18"/>
      <c r="D22" s="18"/>
      <c r="E22" s="18"/>
      <c r="F22" s="18"/>
      <c r="G22" s="18"/>
      <c r="H22" s="18"/>
      <c r="I22" s="18"/>
      <c r="J22" s="18"/>
      <c r="K22" s="18"/>
      <c r="L22" s="18"/>
      <c r="M22" s="18"/>
      <c r="N22" s="87">
        <v>17</v>
      </c>
      <c r="O22" s="87" t="s">
        <v>2140</v>
      </c>
      <c r="P22" s="87" t="s">
        <v>1786</v>
      </c>
      <c r="Q22" s="87" t="s">
        <v>1247</v>
      </c>
      <c r="R22" s="18"/>
      <c r="S22" s="18"/>
      <c r="T22" s="18"/>
      <c r="U22" s="18"/>
      <c r="V22" s="18"/>
      <c r="W22" s="18"/>
      <c r="X22" s="87">
        <v>17</v>
      </c>
      <c r="Y22" s="769" t="s">
        <v>2140</v>
      </c>
      <c r="Z22" s="87" t="s">
        <v>1786</v>
      </c>
      <c r="AA22" s="87" t="s">
        <v>1247</v>
      </c>
      <c r="AB22" s="18"/>
      <c r="AC22" s="87">
        <v>17</v>
      </c>
      <c r="AD22" s="87" t="s">
        <v>1750</v>
      </c>
      <c r="AE22" s="87" t="s">
        <v>1751</v>
      </c>
      <c r="AF22" s="87" t="s">
        <v>1247</v>
      </c>
    </row>
    <row r="23" spans="1:32" ht="12">
      <c r="A23" s="18"/>
      <c r="B23" s="18"/>
      <c r="C23" s="18"/>
      <c r="D23" s="18"/>
      <c r="E23" s="18"/>
      <c r="F23" s="18"/>
      <c r="G23" s="18"/>
      <c r="H23" s="18"/>
      <c r="I23" s="18"/>
      <c r="J23" s="18"/>
      <c r="K23" s="18"/>
      <c r="L23" s="18"/>
      <c r="M23" s="18"/>
      <c r="N23" s="87">
        <v>18</v>
      </c>
      <c r="O23" s="87" t="s">
        <v>1743</v>
      </c>
      <c r="P23" s="87" t="s">
        <v>1744</v>
      </c>
      <c r="Q23" s="87" t="s">
        <v>1247</v>
      </c>
      <c r="R23" s="18"/>
      <c r="S23" s="18"/>
      <c r="T23" s="18"/>
      <c r="U23" s="18"/>
      <c r="V23" s="18"/>
      <c r="W23" s="18"/>
      <c r="X23" s="87">
        <v>18</v>
      </c>
      <c r="Y23" s="769" t="s">
        <v>1743</v>
      </c>
      <c r="Z23" s="87" t="s">
        <v>1744</v>
      </c>
      <c r="AA23" s="87" t="s">
        <v>1247</v>
      </c>
      <c r="AB23" s="18"/>
      <c r="AC23" s="87">
        <v>18</v>
      </c>
      <c r="AD23" s="87" t="s">
        <v>1746</v>
      </c>
      <c r="AE23" s="87" t="s">
        <v>1747</v>
      </c>
      <c r="AF23" s="87" t="s">
        <v>1247</v>
      </c>
    </row>
    <row r="24" spans="1:32" ht="12">
      <c r="A24" s="18"/>
      <c r="B24" s="18"/>
      <c r="C24" s="18"/>
      <c r="D24" s="18"/>
      <c r="E24" s="18"/>
      <c r="F24" s="18"/>
      <c r="G24" s="18"/>
      <c r="H24" s="18"/>
      <c r="I24" s="18"/>
      <c r="J24" s="18"/>
      <c r="K24" s="18"/>
      <c r="L24" s="18"/>
      <c r="M24" s="18"/>
      <c r="N24" s="87">
        <v>19</v>
      </c>
      <c r="O24" s="87" t="s">
        <v>2177</v>
      </c>
      <c r="P24" s="87" t="s">
        <v>2178</v>
      </c>
      <c r="Q24" s="87" t="s">
        <v>1247</v>
      </c>
      <c r="R24" s="18"/>
      <c r="S24" s="18"/>
      <c r="T24" s="18"/>
      <c r="U24" s="18"/>
      <c r="V24" s="18"/>
      <c r="W24" s="18"/>
      <c r="X24" s="87">
        <v>19</v>
      </c>
      <c r="Y24" s="769" t="s">
        <v>2177</v>
      </c>
      <c r="Z24" s="87" t="s">
        <v>2178</v>
      </c>
      <c r="AA24" s="87" t="s">
        <v>1247</v>
      </c>
      <c r="AB24" s="18"/>
      <c r="AC24" s="87">
        <v>19</v>
      </c>
      <c r="AD24" s="87" t="s">
        <v>1863</v>
      </c>
      <c r="AE24" s="87" t="s">
        <v>1864</v>
      </c>
      <c r="AF24" s="87" t="s">
        <v>1247</v>
      </c>
    </row>
    <row r="25" spans="1:32" ht="12">
      <c r="A25" s="18"/>
      <c r="B25" s="18"/>
      <c r="C25" s="18"/>
      <c r="D25" s="18"/>
      <c r="E25" s="18"/>
      <c r="F25" s="18"/>
      <c r="G25" s="18"/>
      <c r="H25" s="18"/>
      <c r="I25" s="18"/>
      <c r="J25" s="18"/>
      <c r="K25" s="18"/>
      <c r="L25" s="18"/>
      <c r="M25" s="18"/>
      <c r="N25" s="87">
        <v>20</v>
      </c>
      <c r="O25" s="87" t="s">
        <v>2198</v>
      </c>
      <c r="P25" s="87" t="s">
        <v>2199</v>
      </c>
      <c r="Q25" s="87" t="s">
        <v>1247</v>
      </c>
      <c r="R25" s="18"/>
      <c r="S25" s="18"/>
      <c r="T25" s="18"/>
      <c r="U25" s="18"/>
      <c r="V25" s="18"/>
      <c r="W25" s="18"/>
      <c r="X25" s="87">
        <v>20</v>
      </c>
      <c r="Y25" s="769" t="s">
        <v>2198</v>
      </c>
      <c r="Z25" s="87" t="s">
        <v>2199</v>
      </c>
      <c r="AA25" s="87" t="s">
        <v>1247</v>
      </c>
      <c r="AB25" s="18"/>
      <c r="AC25" s="87">
        <v>20</v>
      </c>
      <c r="AD25" s="87" t="s">
        <v>2491</v>
      </c>
      <c r="AE25" s="87" t="s">
        <v>2492</v>
      </c>
      <c r="AF25" s="87" t="s">
        <v>1247</v>
      </c>
    </row>
    <row r="26" spans="1:32" ht="12">
      <c r="A26" s="18"/>
      <c r="B26" s="18"/>
      <c r="C26" s="18"/>
      <c r="D26" s="18"/>
      <c r="E26" s="18"/>
      <c r="F26" s="18"/>
      <c r="G26" s="18"/>
      <c r="H26" s="18"/>
      <c r="I26" s="18"/>
      <c r="J26" s="18"/>
      <c r="K26" s="18"/>
      <c r="L26" s="18"/>
      <c r="M26" s="18"/>
      <c r="N26" s="87">
        <v>21</v>
      </c>
      <c r="O26" s="87" t="s">
        <v>2219</v>
      </c>
      <c r="P26" s="87" t="s">
        <v>2220</v>
      </c>
      <c r="Q26" s="87" t="s">
        <v>1247</v>
      </c>
      <c r="R26" s="18"/>
      <c r="S26" s="18"/>
      <c r="T26" s="18"/>
      <c r="U26" s="18"/>
      <c r="V26" s="18"/>
      <c r="W26" s="18"/>
      <c r="X26" s="87">
        <v>21</v>
      </c>
      <c r="Y26" s="769" t="s">
        <v>2219</v>
      </c>
      <c r="Z26" s="87" t="s">
        <v>2220</v>
      </c>
      <c r="AA26" s="87" t="s">
        <v>1247</v>
      </c>
      <c r="AB26" s="18"/>
      <c r="AC26" s="87">
        <v>21</v>
      </c>
      <c r="AD26" s="87" t="s">
        <v>1782</v>
      </c>
      <c r="AE26" s="87" t="s">
        <v>1783</v>
      </c>
      <c r="AF26" s="87" t="s">
        <v>1247</v>
      </c>
    </row>
    <row r="27" spans="1:32" ht="12">
      <c r="A27" s="18"/>
      <c r="B27" s="18"/>
      <c r="C27" s="18"/>
      <c r="D27" s="18"/>
      <c r="E27" s="18"/>
      <c r="F27" s="18"/>
      <c r="G27" s="18"/>
      <c r="H27" s="18"/>
      <c r="I27" s="18"/>
      <c r="J27" s="18"/>
      <c r="K27" s="18"/>
      <c r="L27" s="18"/>
      <c r="M27" s="18"/>
      <c r="N27" s="87">
        <v>22</v>
      </c>
      <c r="O27" s="87" t="s">
        <v>2240</v>
      </c>
      <c r="P27" s="87" t="s">
        <v>2241</v>
      </c>
      <c r="Q27" s="87" t="s">
        <v>1247</v>
      </c>
      <c r="R27" s="18"/>
      <c r="S27" s="18"/>
      <c r="T27" s="18"/>
      <c r="U27" s="18"/>
      <c r="V27" s="18"/>
      <c r="W27" s="18"/>
      <c r="X27" s="87">
        <v>22</v>
      </c>
      <c r="Y27" s="769" t="s">
        <v>2240</v>
      </c>
      <c r="Z27" s="87" t="s">
        <v>2241</v>
      </c>
      <c r="AA27" s="87" t="s">
        <v>1247</v>
      </c>
      <c r="AB27" s="18"/>
      <c r="AC27" s="87">
        <v>22</v>
      </c>
      <c r="AD27" s="87" t="s">
        <v>1778</v>
      </c>
      <c r="AE27" s="87" t="s">
        <v>1779</v>
      </c>
      <c r="AF27" s="87" t="s">
        <v>1247</v>
      </c>
    </row>
    <row r="28" spans="1:32" ht="12">
      <c r="A28" s="18"/>
      <c r="B28" s="18"/>
      <c r="C28" s="18"/>
      <c r="D28" s="18"/>
      <c r="E28" s="18"/>
      <c r="F28" s="18"/>
      <c r="G28" s="18"/>
      <c r="H28" s="18"/>
      <c r="I28" s="18"/>
      <c r="J28" s="18"/>
      <c r="K28" s="18"/>
      <c r="L28" s="18"/>
      <c r="M28" s="18"/>
      <c r="N28" s="87">
        <v>23</v>
      </c>
      <c r="O28" s="87" t="s">
        <v>1713</v>
      </c>
      <c r="P28" s="87" t="s">
        <v>1714</v>
      </c>
      <c r="Q28" s="87" t="s">
        <v>1247</v>
      </c>
      <c r="R28" s="18"/>
      <c r="S28" s="18"/>
      <c r="T28" s="18"/>
      <c r="U28" s="18"/>
      <c r="V28" s="18"/>
      <c r="W28" s="18"/>
      <c r="X28" s="87">
        <v>23</v>
      </c>
      <c r="Y28" s="769" t="s">
        <v>1713</v>
      </c>
      <c r="Z28" s="87" t="s">
        <v>1714</v>
      </c>
      <c r="AA28" s="87" t="s">
        <v>1247</v>
      </c>
      <c r="AB28" s="18"/>
      <c r="AC28" s="87">
        <v>23</v>
      </c>
      <c r="AD28" s="87" t="s">
        <v>2435</v>
      </c>
      <c r="AE28" s="87" t="s">
        <v>2436</v>
      </c>
      <c r="AF28" s="87" t="s">
        <v>1247</v>
      </c>
    </row>
    <row r="29" spans="1:32" ht="12">
      <c r="A29" s="18"/>
      <c r="B29" s="18"/>
      <c r="C29" s="18"/>
      <c r="D29" s="18"/>
      <c r="E29" s="18"/>
      <c r="F29" s="18"/>
      <c r="G29" s="18"/>
      <c r="H29" s="18"/>
      <c r="I29" s="18"/>
      <c r="J29" s="18"/>
      <c r="K29" s="18"/>
      <c r="L29" s="18"/>
      <c r="M29" s="18"/>
      <c r="N29" s="87">
        <v>24</v>
      </c>
      <c r="O29" s="87" t="s">
        <v>2278</v>
      </c>
      <c r="P29" s="87" t="s">
        <v>2279</v>
      </c>
      <c r="Q29" s="87" t="s">
        <v>1247</v>
      </c>
      <c r="R29" s="18"/>
      <c r="S29" s="18"/>
      <c r="T29" s="18"/>
      <c r="U29" s="18"/>
      <c r="V29" s="18"/>
      <c r="W29" s="18"/>
      <c r="X29" s="87">
        <v>24</v>
      </c>
      <c r="Y29" s="769" t="s">
        <v>2278</v>
      </c>
      <c r="Z29" s="87" t="s">
        <v>2279</v>
      </c>
      <c r="AA29" s="87" t="s">
        <v>1247</v>
      </c>
      <c r="AB29" s="18"/>
      <c r="AC29" s="87">
        <v>24</v>
      </c>
      <c r="AD29" s="87" t="s">
        <v>2459</v>
      </c>
      <c r="AE29" s="87" t="s">
        <v>2460</v>
      </c>
      <c r="AF29" s="87" t="s">
        <v>1247</v>
      </c>
    </row>
    <row r="30" spans="1:32" ht="12">
      <c r="A30" s="18"/>
      <c r="B30" s="18"/>
      <c r="C30" s="18"/>
      <c r="D30" s="18"/>
      <c r="E30" s="18"/>
      <c r="F30" s="18"/>
      <c r="G30" s="18"/>
      <c r="H30" s="18"/>
      <c r="I30" s="18"/>
      <c r="J30" s="18"/>
      <c r="K30" s="18"/>
      <c r="L30" s="18"/>
      <c r="M30" s="18"/>
      <c r="N30" s="87">
        <v>25</v>
      </c>
      <c r="O30" s="87" t="s">
        <v>2299</v>
      </c>
      <c r="P30" s="87" t="s">
        <v>2300</v>
      </c>
      <c r="Q30" s="87" t="s">
        <v>1247</v>
      </c>
      <c r="R30" s="18"/>
      <c r="S30" s="18"/>
      <c r="T30" s="18"/>
      <c r="U30" s="18"/>
      <c r="V30" s="18"/>
      <c r="W30" s="18"/>
      <c r="X30" s="87">
        <v>25</v>
      </c>
      <c r="Y30" s="769" t="s">
        <v>2299</v>
      </c>
      <c r="Z30" s="87" t="s">
        <v>2300</v>
      </c>
      <c r="AA30" s="87" t="s">
        <v>1247</v>
      </c>
      <c r="AB30" s="18"/>
      <c r="AC30" s="87">
        <v>25</v>
      </c>
      <c r="AD30" s="87" t="s">
        <v>2503</v>
      </c>
      <c r="AE30" s="87" t="s">
        <v>2504</v>
      </c>
      <c r="AF30" s="87" t="s">
        <v>1247</v>
      </c>
    </row>
    <row r="31" spans="1:32" ht="12">
      <c r="A31" s="18"/>
      <c r="B31" s="18"/>
      <c r="C31" s="18"/>
      <c r="D31" s="18"/>
      <c r="E31" s="18"/>
      <c r="F31" s="18"/>
      <c r="G31" s="18"/>
      <c r="H31" s="18"/>
      <c r="I31" s="18"/>
      <c r="J31" s="18"/>
      <c r="K31" s="18"/>
      <c r="L31" s="18"/>
      <c r="M31" s="18"/>
      <c r="N31" s="87">
        <v>26</v>
      </c>
      <c r="O31" s="87" t="s">
        <v>2320</v>
      </c>
      <c r="P31" s="87" t="s">
        <v>2321</v>
      </c>
      <c r="Q31" s="87" t="s">
        <v>1247</v>
      </c>
      <c r="R31" s="18"/>
      <c r="S31" s="18"/>
      <c r="T31" s="18"/>
      <c r="U31" s="18"/>
      <c r="V31" s="18"/>
      <c r="W31" s="18"/>
      <c r="X31" s="87">
        <v>26</v>
      </c>
      <c r="Y31" s="769" t="s">
        <v>2320</v>
      </c>
      <c r="Z31" s="87" t="s">
        <v>2321</v>
      </c>
      <c r="AA31" s="87" t="s">
        <v>1247</v>
      </c>
      <c r="AB31" s="18"/>
      <c r="AC31" s="87">
        <v>26</v>
      </c>
      <c r="AD31" s="87" t="s">
        <v>2419</v>
      </c>
      <c r="AE31" s="87" t="s">
        <v>2420</v>
      </c>
      <c r="AF31" s="87" t="s">
        <v>1247</v>
      </c>
    </row>
    <row r="32" spans="1:32" ht="12">
      <c r="A32" s="18"/>
      <c r="B32" s="18"/>
      <c r="C32" s="18"/>
      <c r="D32" s="18"/>
      <c r="E32" s="18"/>
      <c r="F32" s="18"/>
      <c r="G32" s="18"/>
      <c r="H32" s="18"/>
      <c r="I32" s="18"/>
      <c r="J32" s="18"/>
      <c r="K32" s="18"/>
      <c r="L32" s="18"/>
      <c r="M32" s="18"/>
      <c r="N32" s="87">
        <v>27</v>
      </c>
      <c r="O32" s="87" t="s">
        <v>2341</v>
      </c>
      <c r="P32" s="87" t="s">
        <v>2342</v>
      </c>
      <c r="Q32" s="87" t="s">
        <v>1247</v>
      </c>
      <c r="R32" s="18"/>
      <c r="S32" s="18"/>
      <c r="T32" s="18"/>
      <c r="U32" s="18"/>
      <c r="V32" s="18"/>
      <c r="W32" s="18"/>
      <c r="X32" s="87">
        <v>27</v>
      </c>
      <c r="Y32" s="769" t="s">
        <v>2341</v>
      </c>
      <c r="Z32" s="87" t="s">
        <v>2342</v>
      </c>
      <c r="AA32" s="87" t="s">
        <v>1247</v>
      </c>
      <c r="AB32" s="18"/>
      <c r="AC32" s="87">
        <v>27</v>
      </c>
      <c r="AD32" s="87" t="s">
        <v>1730</v>
      </c>
      <c r="AE32" s="87" t="s">
        <v>1731</v>
      </c>
      <c r="AF32" s="87" t="s">
        <v>1247</v>
      </c>
    </row>
    <row r="33" spans="1:32" ht="12">
      <c r="A33" s="18"/>
      <c r="B33" s="18"/>
      <c r="C33" s="18"/>
      <c r="D33" s="18"/>
      <c r="E33" s="18"/>
      <c r="F33" s="18"/>
      <c r="G33" s="18"/>
      <c r="H33" s="18"/>
      <c r="I33" s="18"/>
      <c r="J33" s="18"/>
      <c r="K33" s="18"/>
      <c r="L33" s="18"/>
      <c r="M33" s="18"/>
      <c r="N33" s="87">
        <v>28</v>
      </c>
      <c r="O33" s="87" t="s">
        <v>2362</v>
      </c>
      <c r="P33" s="87" t="s">
        <v>2363</v>
      </c>
      <c r="Q33" s="87" t="s">
        <v>1247</v>
      </c>
      <c r="R33" s="18"/>
      <c r="S33" s="18"/>
      <c r="T33" s="18"/>
      <c r="U33" s="18"/>
      <c r="V33" s="18"/>
      <c r="W33" s="18"/>
      <c r="X33" s="87">
        <v>28</v>
      </c>
      <c r="Y33" s="769" t="s">
        <v>2362</v>
      </c>
      <c r="Z33" s="87" t="s">
        <v>2363</v>
      </c>
      <c r="AA33" s="87" t="s">
        <v>1247</v>
      </c>
      <c r="AB33" s="18"/>
      <c r="AC33" s="87">
        <v>28</v>
      </c>
      <c r="AD33" s="87" t="s">
        <v>1702</v>
      </c>
      <c r="AE33" s="87" t="s">
        <v>1703</v>
      </c>
      <c r="AF33" s="87" t="s">
        <v>1247</v>
      </c>
    </row>
    <row r="34" spans="1:32" ht="12">
      <c r="A34" s="18"/>
      <c r="B34" s="18"/>
      <c r="C34" s="18"/>
      <c r="D34" s="18"/>
      <c r="E34" s="18"/>
      <c r="F34" s="18"/>
      <c r="G34" s="18"/>
      <c r="H34" s="18"/>
      <c r="I34" s="18"/>
      <c r="J34" s="18"/>
      <c r="K34" s="18"/>
      <c r="L34" s="18"/>
      <c r="M34" s="18"/>
      <c r="N34" s="87">
        <v>29</v>
      </c>
      <c r="O34" s="87" t="s">
        <v>2383</v>
      </c>
      <c r="P34" s="87" t="s">
        <v>2384</v>
      </c>
      <c r="Q34" s="87" t="s">
        <v>1247</v>
      </c>
      <c r="R34" s="18"/>
      <c r="S34" s="18"/>
      <c r="T34" s="18"/>
      <c r="U34" s="18"/>
      <c r="V34" s="18"/>
      <c r="W34" s="18"/>
      <c r="X34" s="87">
        <v>29</v>
      </c>
      <c r="Y34" s="769" t="s">
        <v>2383</v>
      </c>
      <c r="Z34" s="87" t="s">
        <v>2384</v>
      </c>
      <c r="AA34" s="87" t="s">
        <v>1247</v>
      </c>
      <c r="AB34" s="18"/>
      <c r="AC34" s="87">
        <v>29</v>
      </c>
      <c r="AD34" s="87" t="s">
        <v>1637</v>
      </c>
      <c r="AE34" s="87" t="s">
        <v>1638</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1682</v>
      </c>
      <c r="AE35" s="87" t="s">
        <v>1683</v>
      </c>
      <c r="AF35" s="87" t="s">
        <v>1247</v>
      </c>
    </row>
    <row r="36" spans="1:32" ht="12">
      <c r="A36" s="18"/>
      <c r="B36" s="18"/>
      <c r="C36" s="18"/>
      <c r="D36" s="18"/>
      <c r="E36" s="18"/>
      <c r="F36" s="18"/>
      <c r="G36" s="18"/>
      <c r="H36" s="18"/>
      <c r="I36" s="18"/>
      <c r="J36" s="18"/>
      <c r="K36" s="18"/>
      <c r="L36" s="18"/>
      <c r="M36" s="18"/>
      <c r="N36" s="87">
        <v>31</v>
      </c>
      <c r="O36" s="87" t="s">
        <v>2508</v>
      </c>
      <c r="P36" s="87" t="s">
        <v>2509</v>
      </c>
      <c r="Q36" s="87" t="s">
        <v>1245</v>
      </c>
      <c r="R36" s="18"/>
      <c r="S36" s="18"/>
      <c r="T36" s="18"/>
      <c r="U36" s="18"/>
      <c r="V36" s="18"/>
      <c r="W36" s="18"/>
      <c r="X36" s="87">
        <v>31</v>
      </c>
      <c r="Y36" s="769">
        <v>0</v>
      </c>
      <c r="Z36" s="87">
        <v>0</v>
      </c>
      <c r="AA36" s="87">
        <v>0</v>
      </c>
      <c r="AB36" s="18"/>
      <c r="AC36" s="87">
        <v>31</v>
      </c>
      <c r="AD36" s="87" t="s">
        <v>2427</v>
      </c>
      <c r="AE36" s="87" t="s">
        <v>2428</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1754</v>
      </c>
      <c r="AE37" s="87" t="s">
        <v>1755</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2475</v>
      </c>
      <c r="AE38" s="87" t="s">
        <v>2476</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1758</v>
      </c>
      <c r="AE39" s="87" t="s">
        <v>1759</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1653</v>
      </c>
      <c r="AE40" s="87" t="s">
        <v>1654</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2467</v>
      </c>
      <c r="AE41" s="87" t="s">
        <v>2468</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1738</v>
      </c>
      <c r="AE42" s="87" t="s">
        <v>1739</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2403</v>
      </c>
      <c r="AE43" s="87" t="s">
        <v>2404</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1734</v>
      </c>
      <c r="AE44" s="87" t="s">
        <v>1735</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1823</v>
      </c>
      <c r="AE45" s="87" t="s">
        <v>1824</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2431</v>
      </c>
      <c r="AE46" s="87" t="s">
        <v>2432</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1686</v>
      </c>
      <c r="AE47" s="87" t="s">
        <v>1687</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2487</v>
      </c>
      <c r="AE48" s="87" t="s">
        <v>2488</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1815</v>
      </c>
      <c r="AE49" s="87" t="s">
        <v>1816</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1795</v>
      </c>
      <c r="AE50" s="87" t="s">
        <v>1796</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1762</v>
      </c>
      <c r="AE51" s="87" t="s">
        <v>1763</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2471</v>
      </c>
      <c r="AE52" s="87" t="s">
        <v>2472</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2455</v>
      </c>
      <c r="AE53" s="87" t="s">
        <v>2456</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2443</v>
      </c>
      <c r="AE54" s="87" t="s">
        <v>2444</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2447</v>
      </c>
      <c r="AE55" s="87" t="s">
        <v>2448</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1807</v>
      </c>
      <c r="AE56" s="87" t="s">
        <v>1808</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1649</v>
      </c>
      <c r="AE57" s="87" t="s">
        <v>1650</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1791</v>
      </c>
      <c r="AE58" s="87" t="s">
        <v>1792</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2415</v>
      </c>
      <c r="AE59" s="87" t="s">
        <v>2416</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2499</v>
      </c>
      <c r="AE60" s="87" t="s">
        <v>2500</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2407</v>
      </c>
      <c r="AE61" s="87" t="s">
        <v>2408</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1770</v>
      </c>
      <c r="AE62" s="87" t="s">
        <v>1771</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2439</v>
      </c>
      <c r="AE63" s="87" t="s">
        <v>2440</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1645</v>
      </c>
      <c r="AE64" s="87" t="s">
        <v>1646</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1803</v>
      </c>
      <c r="AE65" s="87" t="s">
        <v>1804</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2479</v>
      </c>
      <c r="AE66" s="87" t="s">
        <v>2480</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1787</v>
      </c>
      <c r="AE67" s="87" t="s">
        <v>1788</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1641</v>
      </c>
      <c r="AE68" s="87" t="s">
        <v>1642</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13</v>
      </c>
      <c r="I4" s="80" t="str">
        <f>HLOOKUP(I3,比較地域マスタ!$E$5:$L$6,2,0)</f>
        <v>東京都</v>
      </c>
      <c r="J4" s="80" t="str">
        <f>HLOOKUP(J3,比較地域マスタ!$E$5:$L$6,2,0)</f>
        <v>神津島村</v>
      </c>
      <c r="K4" s="80" t="str">
        <f>HLOOKUP(K3,比較地域マスタ!$E$5:$L$6,2,0)</f>
        <v>13364</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神津島村</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0.48652047565898965</v>
      </c>
      <c r="BB5" s="34"/>
      <c r="BC5" s="19"/>
      <c r="BD5" s="364">
        <f>AC35</f>
        <v>0.46785732304840078</v>
      </c>
      <c r="BE5" s="34"/>
      <c r="BF5" s="19"/>
      <c r="BG5" s="364">
        <f>AK35</f>
        <v>0.32465002408261318</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0</v>
      </c>
      <c r="BA6" s="19"/>
      <c r="BB6" s="34"/>
      <c r="BC6" s="364">
        <f>AC36</f>
        <v>0.17124116731539771</v>
      </c>
      <c r="BD6" s="19"/>
      <c r="BE6" s="34"/>
      <c r="BF6" s="364">
        <f>AK36</f>
        <v>0</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0.48652047565898965</v>
      </c>
      <c r="BA7" s="19"/>
      <c r="BB7" s="34"/>
      <c r="BC7" s="364">
        <f>AC37</f>
        <v>0.2966161557330031</v>
      </c>
      <c r="BD7" s="19"/>
      <c r="BE7" s="34"/>
      <c r="BF7" s="364">
        <f t="shared" ref="BF7:BF8" si="0">AK37</f>
        <v>0.32465002408261318</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0</v>
      </c>
      <c r="BA8" s="19"/>
      <c r="BB8" s="34"/>
      <c r="BC8" s="364">
        <f>AC38</f>
        <v>0</v>
      </c>
      <c r="BD8" s="19"/>
      <c r="BE8" s="34"/>
      <c r="BF8" s="364">
        <f t="shared" si="0"/>
        <v>0</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17.175557618151721</v>
      </c>
      <c r="P9" s="500">
        <f>P10+P14+P15+P16+P22</f>
        <v>1.0000000000000002</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2.8385521325706806</v>
      </c>
      <c r="BA9" s="364">
        <f>AZ9</f>
        <v>2.8385521325706806</v>
      </c>
      <c r="BB9" s="34"/>
      <c r="BC9" s="364">
        <f>AC39</f>
        <v>4.3517727860778699</v>
      </c>
      <c r="BD9" s="364">
        <f>AC39</f>
        <v>4.3517727860778699</v>
      </c>
      <c r="BE9" s="34"/>
      <c r="BF9" s="364">
        <f>AK39</f>
        <v>2.7447419539283491</v>
      </c>
      <c r="BG9" s="364">
        <f>AK39</f>
        <v>2.7447419539283491</v>
      </c>
      <c r="BH9" s="34"/>
    </row>
    <row r="10" spans="1:62" ht="17.100000000000001" customHeight="1" thickBot="1">
      <c r="B10" s="366"/>
      <c r="C10" s="367"/>
      <c r="D10" s="369"/>
      <c r="E10" s="369"/>
      <c r="F10" s="369"/>
      <c r="G10" s="368"/>
      <c r="H10" s="368"/>
      <c r="I10" s="369"/>
      <c r="J10" s="370"/>
      <c r="K10" s="377"/>
      <c r="L10" s="286" t="s">
        <v>31</v>
      </c>
      <c r="M10" s="286"/>
      <c r="N10" s="622"/>
      <c r="O10" s="1025">
        <f>SUM(O11:O13)</f>
        <v>0.48652047565898965</v>
      </c>
      <c r="P10" s="501">
        <f t="shared" ref="P10:P22" si="1">O10/$O$9</f>
        <v>2.8326327824420561E-2</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2.2788641744432443</v>
      </c>
      <c r="BA10" s="364">
        <f>AZ10</f>
        <v>2.2788641744432443</v>
      </c>
      <c r="BB10" s="34"/>
      <c r="BC10" s="364">
        <f>AC40</f>
        <v>2.5743520184968038</v>
      </c>
      <c r="BD10" s="364">
        <f>AC40</f>
        <v>2.5743520184968038</v>
      </c>
      <c r="BE10" s="34"/>
      <c r="BF10" s="364">
        <f>AK40</f>
        <v>2.0433238120867636</v>
      </c>
      <c r="BG10" s="364">
        <f>AK40</f>
        <v>2.0433238120867636</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0</v>
      </c>
      <c r="P11" s="502">
        <f t="shared" si="1"/>
        <v>0</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11.40149161947881</v>
      </c>
      <c r="BB11" s="34"/>
      <c r="BC11" s="364"/>
      <c r="BD11" s="364">
        <f>AC41</f>
        <v>10.664572987346949</v>
      </c>
      <c r="BE11" s="34"/>
      <c r="BF11" s="19"/>
      <c r="BG11" s="364">
        <f>AK41</f>
        <v>11.233071680500384</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0.48652047565898965</v>
      </c>
      <c r="P12" s="502">
        <f t="shared" si="1"/>
        <v>2.8326327824420561E-2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6.4384641465926107</v>
      </c>
      <c r="BA12" s="19"/>
      <c r="BB12" s="34"/>
      <c r="BC12" s="364">
        <f>AC42</f>
        <v>5.5958727677918096</v>
      </c>
      <c r="BD12" s="19"/>
      <c r="BE12" s="34"/>
      <c r="BF12" s="364">
        <f>AK42</f>
        <v>5.1567564608203833</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0</v>
      </c>
      <c r="P13" s="502">
        <f t="shared" si="1"/>
        <v>0</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0.1261365929951237</v>
      </c>
      <c r="BA13" s="19"/>
      <c r="BB13" s="34"/>
      <c r="BC13" s="364">
        <f>AC45</f>
        <v>0.15223703236147768</v>
      </c>
      <c r="BD13" s="19"/>
      <c r="BE13" s="34"/>
      <c r="BF13" s="364">
        <f>AK45</f>
        <v>0.11200204827494591</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2.8385521325706806</v>
      </c>
      <c r="P14" s="501">
        <f t="shared" si="1"/>
        <v>0.16526695643178424</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4.836890879891075</v>
      </c>
      <c r="BA14" s="19"/>
      <c r="BB14" s="34"/>
      <c r="BC14" s="364">
        <f>AC46</f>
        <v>4.9164631871936617</v>
      </c>
      <c r="BD14" s="19"/>
      <c r="BE14" s="34"/>
      <c r="BF14" s="364">
        <f t="shared" ref="BF14" si="2">AK46</f>
        <v>5.9643131714050543</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2.2788641744432443</v>
      </c>
      <c r="P15" s="501">
        <f t="shared" si="1"/>
        <v>0.13268065148783653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0.17012921600000003</v>
      </c>
      <c r="BA15" s="364">
        <f>AZ15</f>
        <v>0.17012921600000003</v>
      </c>
      <c r="BB15" s="34"/>
      <c r="BC15" s="364">
        <f>AC47</f>
        <v>0.30952652855999996</v>
      </c>
      <c r="BD15" s="364">
        <f>AC47</f>
        <v>0.30952652855999996</v>
      </c>
      <c r="BE15" s="34"/>
      <c r="BF15" s="364">
        <f>AK47</f>
        <v>0.42423633900000002</v>
      </c>
      <c r="BG15" s="364">
        <f>AK47</f>
        <v>0.42423633900000002</v>
      </c>
      <c r="BH15" s="34"/>
    </row>
    <row r="16" spans="1:62" ht="17.100000000000001" customHeight="1" thickBot="1">
      <c r="B16" s="366"/>
      <c r="C16" s="367"/>
      <c r="D16" s="369"/>
      <c r="E16" s="369"/>
      <c r="F16" s="369"/>
      <c r="G16" s="368"/>
      <c r="H16" s="368"/>
      <c r="I16" s="369"/>
      <c r="J16" s="370"/>
      <c r="K16" s="378"/>
      <c r="L16" s="286" t="s">
        <v>44</v>
      </c>
      <c r="M16" s="387"/>
      <c r="N16" s="388"/>
      <c r="O16" s="1025">
        <f>SUM(O18:O21)</f>
        <v>11.40149161947881</v>
      </c>
      <c r="P16" s="501">
        <f t="shared" si="1"/>
        <v>0.66382075464201062</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6.4384641465926107</v>
      </c>
      <c r="P17" s="502">
        <f t="shared" si="1"/>
        <v>0.37486201553003551</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1.2689980603334312</v>
      </c>
      <c r="P18" s="502">
        <f t="shared" si="1"/>
        <v>7.3883951167460812E-2</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5.1694660862591792</v>
      </c>
      <c r="P19" s="502">
        <f t="shared" si="1"/>
        <v>0.30097806436257474</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0.1261365929951237</v>
      </c>
      <c r="P20" s="502">
        <f t="shared" si="1"/>
        <v>7.3439591190808387E-3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4.836890879891075</v>
      </c>
      <c r="P21" s="502">
        <f t="shared" si="1"/>
        <v>0.28161477999289419</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0.17012921600000003</v>
      </c>
      <c r="P22" s="679">
        <f t="shared" si="1"/>
        <v>9.9053096139482318E-3</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0.28766536322254016</v>
      </c>
      <c r="AZ22" s="364">
        <f t="shared" si="3"/>
        <v>0.45699131434605078</v>
      </c>
      <c r="BA22" s="364">
        <f t="shared" si="3"/>
        <v>0.41800816040189526</v>
      </c>
      <c r="BB22" s="364">
        <f t="shared" si="3"/>
        <v>0.34870337426193293</v>
      </c>
      <c r="BC22" s="364">
        <f t="shared" si="3"/>
        <v>0.51146870366498653</v>
      </c>
      <c r="BD22" s="364">
        <f t="shared" si="3"/>
        <v>0.46785732304840078</v>
      </c>
      <c r="BE22" s="364">
        <f t="shared" si="3"/>
        <v>0.47516191834229365</v>
      </c>
      <c r="BF22" s="364">
        <f t="shared" si="3"/>
        <v>0.35080136297965697</v>
      </c>
      <c r="BG22" s="364">
        <f t="shared" si="3"/>
        <v>0.50996485497952415</v>
      </c>
      <c r="BH22" s="364">
        <f t="shared" si="3"/>
        <v>0.50009297528081542</v>
      </c>
      <c r="BI22" s="364">
        <f t="shared" si="3"/>
        <v>0.34750496932132913</v>
      </c>
      <c r="BJ22" s="364">
        <f t="shared" si="3"/>
        <v>0.31468709726493943</v>
      </c>
      <c r="BK22" s="364">
        <f t="shared" si="3"/>
        <v>0.28345145496965435</v>
      </c>
      <c r="BL22" s="364">
        <f t="shared" si="3"/>
        <v>0.32465002408261318</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3.4855118266251108</v>
      </c>
      <c r="AZ23" s="399">
        <f t="shared" ref="AZ23:BL23" si="4">Y39</f>
        <v>3.0195569032599954</v>
      </c>
      <c r="BA23" s="399">
        <f t="shared" si="4"/>
        <v>3.0546825691890644</v>
      </c>
      <c r="BB23" s="399">
        <f t="shared" si="4"/>
        <v>3.8843986356869236</v>
      </c>
      <c r="BC23" s="399">
        <f t="shared" si="4"/>
        <v>4.0899374833626663</v>
      </c>
      <c r="BD23" s="399">
        <f t="shared" si="4"/>
        <v>4.3517727860778699</v>
      </c>
      <c r="BE23" s="399">
        <f t="shared" si="4"/>
        <v>3.4804192390452333</v>
      </c>
      <c r="BF23" s="399">
        <f t="shared" si="4"/>
        <v>3.7029551899175916</v>
      </c>
      <c r="BG23" s="399">
        <f t="shared" si="4"/>
        <v>2.8522301904261309</v>
      </c>
      <c r="BH23" s="399">
        <f t="shared" si="4"/>
        <v>2.8615078575950688</v>
      </c>
      <c r="BI23" s="399">
        <f t="shared" si="4"/>
        <v>2.8396889056611796</v>
      </c>
      <c r="BJ23" s="399">
        <f t="shared" si="4"/>
        <v>2.747525601070433</v>
      </c>
      <c r="BK23" s="399">
        <f t="shared" si="4"/>
        <v>2.5178989699689267</v>
      </c>
      <c r="BL23" s="399">
        <f t="shared" si="4"/>
        <v>2.7447419539283491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2.2914337076558615</v>
      </c>
      <c r="AZ24" s="364">
        <f t="shared" ref="AZ24:BL24" si="5">Y40</f>
        <v>2.1260006795192727</v>
      </c>
      <c r="BA24" s="364">
        <f t="shared" si="5"/>
        <v>2.1654055175292775</v>
      </c>
      <c r="BB24" s="364">
        <f t="shared" si="5"/>
        <v>2.4399555000322968</v>
      </c>
      <c r="BC24" s="364">
        <f t="shared" si="5"/>
        <v>2.6284380651005379</v>
      </c>
      <c r="BD24" s="364">
        <f t="shared" si="5"/>
        <v>2.5743520184968038</v>
      </c>
      <c r="BE24" s="364">
        <f t="shared" si="5"/>
        <v>2.3201927542601606</v>
      </c>
      <c r="BF24" s="364">
        <f t="shared" si="5"/>
        <v>2.341616793433388</v>
      </c>
      <c r="BG24" s="364">
        <f t="shared" si="5"/>
        <v>2.2487344798247464</v>
      </c>
      <c r="BH24" s="364">
        <f t="shared" si="5"/>
        <v>2.301825084413347</v>
      </c>
      <c r="BI24" s="364">
        <f t="shared" si="5"/>
        <v>2.2337984163551048</v>
      </c>
      <c r="BJ24" s="364">
        <f t="shared" si="5"/>
        <v>2.1173299646707182</v>
      </c>
      <c r="BK24" s="364">
        <f t="shared" si="5"/>
        <v>2.1141763188923806</v>
      </c>
      <c r="BL24" s="364">
        <f t="shared" si="5"/>
        <v>2.0433238120867636</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10.423176887817769</v>
      </c>
      <c r="AZ25" s="364">
        <f t="shared" ref="AZ25:BL25" si="6">Y41</f>
        <v>10.342003995377516</v>
      </c>
      <c r="BA25" s="364">
        <f t="shared" si="6"/>
        <v>11.42619463688326</v>
      </c>
      <c r="BB25" s="364">
        <f t="shared" si="6"/>
        <v>9.826326107851159</v>
      </c>
      <c r="BC25" s="364">
        <f t="shared" si="6"/>
        <v>11.218350408940275</v>
      </c>
      <c r="BD25" s="364">
        <f t="shared" si="6"/>
        <v>10.664572987346949</v>
      </c>
      <c r="BE25" s="364">
        <f t="shared" si="6"/>
        <v>11.574568429276514</v>
      </c>
      <c r="BF25" s="364">
        <f t="shared" si="6"/>
        <v>11.107351380664335</v>
      </c>
      <c r="BG25" s="364">
        <f t="shared" si="6"/>
        <v>11.566760882185442</v>
      </c>
      <c r="BH25" s="364">
        <f t="shared" si="6"/>
        <v>11.531401499731276</v>
      </c>
      <c r="BI25" s="364">
        <f t="shared" si="6"/>
        <v>10.094859582291136</v>
      </c>
      <c r="BJ25" s="364">
        <f t="shared" si="6"/>
        <v>10.495379948090122</v>
      </c>
      <c r="BK25" s="364">
        <f t="shared" si="6"/>
        <v>10.817317126636912</v>
      </c>
      <c r="BL25" s="364">
        <f t="shared" si="6"/>
        <v>11.233071680500384</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0.31850821904000004</v>
      </c>
      <c r="AZ26" s="364">
        <f t="shared" si="7"/>
        <v>0.31672822843999993</v>
      </c>
      <c r="BA26" s="364">
        <f t="shared" si="7"/>
        <v>0.30352628530700004</v>
      </c>
      <c r="BB26" s="364">
        <f t="shared" si="7"/>
        <v>0.26497314080000001</v>
      </c>
      <c r="BC26" s="364">
        <f t="shared" si="7"/>
        <v>0.29507776831780003</v>
      </c>
      <c r="BD26" s="364">
        <f t="shared" si="7"/>
        <v>0.30952652855999996</v>
      </c>
      <c r="BE26" s="364">
        <f t="shared" si="7"/>
        <v>6.9819387582E-2</v>
      </c>
      <c r="BF26" s="364">
        <f t="shared" si="7"/>
        <v>0.1197989496</v>
      </c>
      <c r="BG26" s="364">
        <f t="shared" si="7"/>
        <v>0.3192051346</v>
      </c>
      <c r="BH26" s="364">
        <f t="shared" si="7"/>
        <v>0.22484121299999996</v>
      </c>
      <c r="BI26" s="364">
        <f t="shared" si="7"/>
        <v>0.13037256791999999</v>
      </c>
      <c r="BJ26" s="364">
        <f t="shared" si="7"/>
        <v>0.19277375400000002</v>
      </c>
      <c r="BK26" s="364">
        <f t="shared" si="7"/>
        <v>0.41742297</v>
      </c>
      <c r="BL26" s="364">
        <f t="shared" si="7"/>
        <v>0.42423633900000002</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16.806296004361283</v>
      </c>
      <c r="AZ27" s="364">
        <f t="shared" si="8"/>
        <v>16.261281120942833</v>
      </c>
      <c r="BA27" s="364">
        <f t="shared" si="8"/>
        <v>17.367817169310499</v>
      </c>
      <c r="BB27" s="364">
        <f t="shared" si="8"/>
        <v>16.76435675863231</v>
      </c>
      <c r="BC27" s="364">
        <f t="shared" si="8"/>
        <v>18.743272429386263</v>
      </c>
      <c r="BD27" s="364">
        <f t="shared" si="8"/>
        <v>18.368081643530022</v>
      </c>
      <c r="BE27" s="364">
        <f t="shared" si="8"/>
        <v>17.920161728506201</v>
      </c>
      <c r="BF27" s="364">
        <f t="shared" si="8"/>
        <v>17.62252367659497</v>
      </c>
      <c r="BG27" s="364">
        <f t="shared" si="8"/>
        <v>17.496895542015846</v>
      </c>
      <c r="BH27" s="364">
        <f t="shared" si="8"/>
        <v>17.419668630020507</v>
      </c>
      <c r="BI27" s="364">
        <f t="shared" si="8"/>
        <v>15.64622444154875</v>
      </c>
      <c r="BJ27" s="364">
        <f t="shared" si="8"/>
        <v>15.867696365096212</v>
      </c>
      <c r="BK27" s="364">
        <f t="shared" si="8"/>
        <v>16.150266840467872</v>
      </c>
      <c r="BL27" s="364">
        <f t="shared" si="8"/>
        <v>16.770023809598111</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18.368081643530022</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0.46785732304840078</v>
      </c>
      <c r="P31" s="501">
        <f t="shared" ref="P31:P43" si="9">O31/$O$30</f>
        <v>2.5471213169024592E-2</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0.17124116731539771</v>
      </c>
      <c r="P32" s="502">
        <f t="shared" si="9"/>
        <v>9.3227573046919532E-3</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0.2966161557330031</v>
      </c>
      <c r="P33" s="502">
        <f t="shared" si="9"/>
        <v>1.6148455864332639E-2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0</v>
      </c>
      <c r="P34" s="502">
        <f t="shared" si="9"/>
        <v>0</v>
      </c>
      <c r="Q34" s="371"/>
      <c r="R34" s="15"/>
      <c r="S34" s="366"/>
      <c r="T34" s="622" t="s">
        <v>29</v>
      </c>
      <c r="U34" s="375"/>
      <c r="V34" s="375"/>
      <c r="W34" s="375"/>
      <c r="X34" s="1012">
        <f>X35+X39+X40+X41+X47</f>
        <v>16.806296004361283</v>
      </c>
      <c r="Y34" s="1013">
        <f t="shared" ref="Y34:AK34" si="10">Y35+Y39+Y40+Y41+Y47</f>
        <v>16.261281120942833</v>
      </c>
      <c r="Z34" s="1013">
        <f t="shared" si="10"/>
        <v>17.367817169310499</v>
      </c>
      <c r="AA34" s="1013">
        <f t="shared" si="10"/>
        <v>16.76435675863231</v>
      </c>
      <c r="AB34" s="1013">
        <f t="shared" si="10"/>
        <v>18.743272429386263</v>
      </c>
      <c r="AC34" s="1013">
        <f t="shared" si="10"/>
        <v>18.368081643530022</v>
      </c>
      <c r="AD34" s="1013">
        <f t="shared" si="10"/>
        <v>17.920161728506201</v>
      </c>
      <c r="AE34" s="1013">
        <f t="shared" si="10"/>
        <v>17.62252367659497</v>
      </c>
      <c r="AF34" s="1013">
        <f t="shared" si="10"/>
        <v>17.496895542015846</v>
      </c>
      <c r="AG34" s="1013">
        <f t="shared" si="10"/>
        <v>17.419668630020507</v>
      </c>
      <c r="AH34" s="1013">
        <f t="shared" si="10"/>
        <v>15.64622444154875</v>
      </c>
      <c r="AI34" s="1013">
        <f t="shared" si="10"/>
        <v>15.867696365096212</v>
      </c>
      <c r="AJ34" s="1013">
        <f t="shared" si="10"/>
        <v>16.150266840467872</v>
      </c>
      <c r="AK34" s="1014">
        <f t="shared" si="10"/>
        <v>16.770023809598111</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4.3517727860778699</v>
      </c>
      <c r="P35" s="501">
        <f t="shared" si="9"/>
        <v>0.23692037473117067</v>
      </c>
      <c r="Q35" s="371"/>
      <c r="R35" s="15"/>
      <c r="S35" s="366"/>
      <c r="T35" s="377"/>
      <c r="U35" s="286" t="s">
        <v>31</v>
      </c>
      <c r="V35" s="387"/>
      <c r="W35" s="387"/>
      <c r="X35" s="1015">
        <f>SUM(X36:X38)</f>
        <v>0.28766536322254016</v>
      </c>
      <c r="Y35" s="1016">
        <f t="shared" ref="Y35:AK35" si="11">SUM(Y36:Y38)</f>
        <v>0.45699131434605078</v>
      </c>
      <c r="Z35" s="1016">
        <f t="shared" si="11"/>
        <v>0.41800816040189526</v>
      </c>
      <c r="AA35" s="1016">
        <f t="shared" si="11"/>
        <v>0.34870337426193293</v>
      </c>
      <c r="AB35" s="1016">
        <f t="shared" si="11"/>
        <v>0.51146870366498653</v>
      </c>
      <c r="AC35" s="1016">
        <f t="shared" si="11"/>
        <v>0.46785732304840078</v>
      </c>
      <c r="AD35" s="1016">
        <f t="shared" si="11"/>
        <v>0.47516191834229365</v>
      </c>
      <c r="AE35" s="1016">
        <f t="shared" si="11"/>
        <v>0.35080136297965697</v>
      </c>
      <c r="AF35" s="1016">
        <f t="shared" si="11"/>
        <v>0.50996485497952415</v>
      </c>
      <c r="AG35" s="1016">
        <f t="shared" si="11"/>
        <v>0.50009297528081542</v>
      </c>
      <c r="AH35" s="1016">
        <f t="shared" si="11"/>
        <v>0.34750496932132913</v>
      </c>
      <c r="AI35" s="1016">
        <f t="shared" si="11"/>
        <v>0.31468709726493943</v>
      </c>
      <c r="AJ35" s="1016">
        <f t="shared" si="11"/>
        <v>0.28345145496965435</v>
      </c>
      <c r="AK35" s="1017">
        <f t="shared" si="11"/>
        <v>0.32465002408261318</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2.5743520184968038</v>
      </c>
      <c r="P36" s="501">
        <f t="shared" si="9"/>
        <v>0.14015355922612605</v>
      </c>
      <c r="Q36" s="371"/>
      <c r="R36" s="15"/>
      <c r="S36" s="401" t="s">
        <v>98</v>
      </c>
      <c r="T36" s="378"/>
      <c r="U36" s="389"/>
      <c r="V36" s="379" t="s">
        <v>98</v>
      </c>
      <c r="W36" s="402"/>
      <c r="X36" s="1018">
        <f>VLOOKUP(年度マスタ!$K$4&amp;"_"&amp;X$33,データシート1!$A:$BS,MATCH("aa_"&amp;$S36,データシート1!$A$1:$BS$1,0),0)</f>
        <v>0</v>
      </c>
      <c r="Y36" s="1019">
        <f>VLOOKUP(年度マスタ!$K$4&amp;"_"&amp;Y$33,データシート1!$A:$BS,MATCH("aa_"&amp;$S36,データシート1!$A$1:$BS$1,0),0)</f>
        <v>0.19933062377114719</v>
      </c>
      <c r="Z36" s="1019">
        <f>VLOOKUP(年度マスタ!$K$4&amp;"_"&amp;Z$33,データシート1!$A:$BS,MATCH("aa_"&amp;$S36,データシート1!$A$1:$BS$1,0),0)</f>
        <v>0.18702543284660722</v>
      </c>
      <c r="AA36" s="1019">
        <f>VLOOKUP(年度マスタ!$K$4&amp;"_"&amp;AA$33,データシート1!$A:$BS,MATCH("aa_"&amp;$S36,データシート1!$A$1:$BS$1,0),0)</f>
        <v>0</v>
      </c>
      <c r="AB36" s="1019">
        <f>VLOOKUP(年度マスタ!$K$4&amp;"_"&amp;AB$33,データシート1!$A:$BS,MATCH("aa_"&amp;$S36,データシート1!$A$1:$BS$1,0),0)</f>
        <v>0.16749742890880331</v>
      </c>
      <c r="AC36" s="1019">
        <f>VLOOKUP(年度マスタ!$K$4&amp;"_"&amp;AC$33,データシート1!$A:$BS,MATCH("aa_"&amp;$S36,データシート1!$A$1:$BS$1,0),0)</f>
        <v>0.17124116731539771</v>
      </c>
      <c r="AD36" s="1019">
        <f>VLOOKUP(年度マスタ!$K$4&amp;"_"&amp;AD$33,データシート1!$A:$BS,MATCH("aa_"&amp;$S36,データシート1!$A$1:$BS$1,0),0)</f>
        <v>0.1453106087084946</v>
      </c>
      <c r="AE36" s="1019">
        <f>VLOOKUP(年度マスタ!$K$4&amp;"_"&amp;AE$33,データシート1!$A:$BS,MATCH("aa_"&amp;$S36,データシート1!$A$1:$BS$1,0),0)</f>
        <v>0</v>
      </c>
      <c r="AF36" s="1019">
        <f>VLOOKUP(年度マスタ!$K$4&amp;"_"&amp;AF$33,データシート1!$A:$BS,MATCH("aa_"&amp;$S36,データシート1!$A$1:$BS$1,0),0)</f>
        <v>0.1486435406277456</v>
      </c>
      <c r="AG36" s="1019">
        <f>VLOOKUP(年度マスタ!$K$4&amp;"_"&amp;AG$33,データシート1!$A:$BS,MATCH("aa_"&amp;$S36,データシート1!$A$1:$BS$1,0),0)</f>
        <v>0.13045492662933506</v>
      </c>
      <c r="AH36" s="1019">
        <f>VLOOKUP(年度マスタ!$K$4&amp;"_"&amp;AH$33,データシート1!$A:$BS,MATCH("aa_"&amp;$S36,データシート1!$A$1:$BS$1,0),0)</f>
        <v>0</v>
      </c>
      <c r="AI36" s="1019">
        <f>VLOOKUP(年度マスタ!$K$4&amp;"_"&amp;AI$33,データシート1!$A:$BS,MATCH("aa_"&amp;$S36,データシート1!$A$1:$BS$1,0),0)</f>
        <v>0</v>
      </c>
      <c r="AJ36" s="1019">
        <f>VLOOKUP(年度マスタ!$K$4&amp;"_"&amp;AJ$33,データシート1!$A:$BS,MATCH("aa_"&amp;$S36,データシート1!$A$1:$BS$1,0),0)</f>
        <v>0</v>
      </c>
      <c r="AK36" s="1020">
        <f>VLOOKUP(年度マスタ!$K$4&amp;"_"&amp;AK$33,データシート1!$A:$BS,MATCH("aa_"&amp;$S36,データシート1!$A$1:$BS$1,0),0)</f>
        <v>0</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10.664572987346949</v>
      </c>
      <c r="P37" s="501">
        <f t="shared" si="9"/>
        <v>0.58060352704842433</v>
      </c>
      <c r="Q37" s="371"/>
      <c r="R37" s="15"/>
      <c r="S37" s="401" t="s">
        <v>100</v>
      </c>
      <c r="T37" s="378"/>
      <c r="U37" s="389"/>
      <c r="V37" s="379" t="s">
        <v>107</v>
      </c>
      <c r="W37" s="402"/>
      <c r="X37" s="1018">
        <f>VLOOKUP(年度マスタ!$K$4&amp;"_"&amp;X$33,データシート1!$A:$BS,MATCH("aa_"&amp;$S37,データシート1!$A$1:$BS$1,0),0)</f>
        <v>0.28766536322254016</v>
      </c>
      <c r="Y37" s="1019">
        <f>VLOOKUP(年度マスタ!$K$4&amp;"_"&amp;Y$33,データシート1!$A:$BS,MATCH("aa_"&amp;$S37,データシート1!$A$1:$BS$1,0),0)</f>
        <v>0.25766069057490359</v>
      </c>
      <c r="Z37" s="1019">
        <f>VLOOKUP(年度マスタ!$K$4&amp;"_"&amp;Z$33,データシート1!$A:$BS,MATCH("aa_"&amp;$S37,データシート1!$A$1:$BS$1,0),0)</f>
        <v>0.23098272755528804</v>
      </c>
      <c r="AA37" s="1019">
        <f>VLOOKUP(年度マスタ!$K$4&amp;"_"&amp;AA$33,データシート1!$A:$BS,MATCH("aa_"&amp;$S37,データシート1!$A$1:$BS$1,0),0)</f>
        <v>0.34870337426193293</v>
      </c>
      <c r="AB37" s="1019">
        <f>VLOOKUP(年度マスタ!$K$4&amp;"_"&amp;AB$33,データシート1!$A:$BS,MATCH("aa_"&amp;$S37,データシート1!$A$1:$BS$1,0),0)</f>
        <v>0.34397127475618322</v>
      </c>
      <c r="AC37" s="1019">
        <f>VLOOKUP(年度マスタ!$K$4&amp;"_"&amp;AC$33,データシート1!$A:$BS,MATCH("aa_"&amp;$S37,データシート1!$A$1:$BS$1,0),0)</f>
        <v>0.2966161557330031</v>
      </c>
      <c r="AD37" s="1019">
        <f>VLOOKUP(年度マスタ!$K$4&amp;"_"&amp;AD$33,データシート1!$A:$BS,MATCH("aa_"&amp;$S37,データシート1!$A$1:$BS$1,0),0)</f>
        <v>0.32985130963379905</v>
      </c>
      <c r="AE37" s="1019">
        <f>VLOOKUP(年度マスタ!$K$4&amp;"_"&amp;AE$33,データシート1!$A:$BS,MATCH("aa_"&amp;$S37,データシート1!$A$1:$BS$1,0),0)</f>
        <v>0.35080136297965697</v>
      </c>
      <c r="AF37" s="1019">
        <f>VLOOKUP(年度マスタ!$K$4&amp;"_"&amp;AF$33,データシート1!$A:$BS,MATCH("aa_"&amp;$S37,データシート1!$A$1:$BS$1,0),0)</f>
        <v>0.36132131435177856</v>
      </c>
      <c r="AG37" s="1019">
        <f>VLOOKUP(年度マスタ!$K$4&amp;"_"&amp;AG$33,データシート1!$A:$BS,MATCH("aa_"&amp;$S37,データシート1!$A$1:$BS$1,0),0)</f>
        <v>0.36963804865148031</v>
      </c>
      <c r="AH37" s="1019">
        <f>VLOOKUP(年度マスタ!$K$4&amp;"_"&amp;AH$33,データシート1!$A:$BS,MATCH("aa_"&amp;$S37,データシート1!$A$1:$BS$1,0),0)</f>
        <v>0.34750496932132913</v>
      </c>
      <c r="AI37" s="1019">
        <f>VLOOKUP(年度マスタ!$K$4&amp;"_"&amp;AI$33,データシート1!$A:$BS,MATCH("aa_"&amp;$S37,データシート1!$A$1:$BS$1,0),0)</f>
        <v>0.31468709726493943</v>
      </c>
      <c r="AJ37" s="1019">
        <f>VLOOKUP(年度マスタ!$K$4&amp;"_"&amp;AJ$33,データシート1!$A:$BS,MATCH("aa_"&amp;$S37,データシート1!$A$1:$BS$1,0),0)</f>
        <v>0.28345145496965435</v>
      </c>
      <c r="AK37" s="1020">
        <f>VLOOKUP(年度マスタ!$K$4&amp;"_"&amp;AK$33,データシート1!$A:$BS,MATCH("aa_"&amp;$S37,データシート1!$A$1:$BS$1,0),0)</f>
        <v>0.32465002408261318</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5.5958727677918096</v>
      </c>
      <c r="P38" s="502">
        <f t="shared" si="9"/>
        <v>0.30465199776389829</v>
      </c>
      <c r="Q38" s="371"/>
      <c r="R38" s="15"/>
      <c r="S38" s="401" t="s">
        <v>101</v>
      </c>
      <c r="T38" s="378"/>
      <c r="U38" s="391"/>
      <c r="V38" s="404" t="s">
        <v>110</v>
      </c>
      <c r="W38" s="404"/>
      <c r="X38" s="1018">
        <f>VLOOKUP(年度マスタ!$K$4&amp;"_"&amp;X$33,データシート1!$A:$BS,MATCH("aa_"&amp;$S38,データシート1!$A$1:$BS$1,0),0)</f>
        <v>0</v>
      </c>
      <c r="Y38" s="1019">
        <f>VLOOKUP(年度マスタ!$K$4&amp;"_"&amp;Y$33,データシート1!$A:$BS,MATCH("aa_"&amp;$S38,データシート1!$A$1:$BS$1,0),0)</f>
        <v>0</v>
      </c>
      <c r="Z38" s="1019">
        <f>VLOOKUP(年度マスタ!$K$4&amp;"_"&amp;Z$33,データシート1!$A:$BS,MATCH("aa_"&amp;$S38,データシート1!$A$1:$BS$1,0),0)</f>
        <v>0</v>
      </c>
      <c r="AA38" s="1019">
        <f>VLOOKUP(年度マスタ!$K$4&amp;"_"&amp;AA$33,データシート1!$A:$BS,MATCH("aa_"&amp;$S38,データシート1!$A$1:$BS$1,0),0)</f>
        <v>0</v>
      </c>
      <c r="AB38" s="1019">
        <f>VLOOKUP(年度マスタ!$K$4&amp;"_"&amp;AB$33,データシート1!$A:$BS,MATCH("aa_"&amp;$S38,データシート1!$A$1:$BS$1,0),0)</f>
        <v>0</v>
      </c>
      <c r="AC38" s="1019">
        <f>VLOOKUP(年度マスタ!$K$4&amp;"_"&amp;AC$33,データシート1!$A:$BS,MATCH("aa_"&amp;$S38,データシート1!$A$1:$BS$1,0),0)</f>
        <v>0</v>
      </c>
      <c r="AD38" s="1019">
        <f>VLOOKUP(年度マスタ!$K$4&amp;"_"&amp;AD$33,データシート1!$A:$BS,MATCH("aa_"&amp;$S38,データシート1!$A$1:$BS$1,0),0)</f>
        <v>0</v>
      </c>
      <c r="AE38" s="1019">
        <f>VLOOKUP(年度マスタ!$K$4&amp;"_"&amp;AE$33,データシート1!$A:$BS,MATCH("aa_"&amp;$S38,データシート1!$A$1:$BS$1,0),0)</f>
        <v>0</v>
      </c>
      <c r="AF38" s="1019">
        <f>VLOOKUP(年度マスタ!$K$4&amp;"_"&amp;AF$33,データシート1!$A:$BS,MATCH("aa_"&amp;$S38,データシート1!$A$1:$BS$1,0),0)</f>
        <v>0</v>
      </c>
      <c r="AG38" s="1019">
        <f>VLOOKUP(年度マスタ!$K$4&amp;"_"&amp;AG$33,データシート1!$A:$BS,MATCH("aa_"&amp;$S38,データシート1!$A$1:$BS$1,0),0)</f>
        <v>0</v>
      </c>
      <c r="AH38" s="1019">
        <f>VLOOKUP(年度マスタ!$K$4&amp;"_"&amp;AH$33,データシート1!$A:$BS,MATCH("aa_"&amp;$S38,データシート1!$A$1:$BS$1,0),0)</f>
        <v>0</v>
      </c>
      <c r="AI38" s="1019">
        <f>VLOOKUP(年度マスタ!$K$4&amp;"_"&amp;AI$33,データシート1!$A:$BS,MATCH("aa_"&amp;$S38,データシート1!$A$1:$BS$1,0),0)</f>
        <v>0</v>
      </c>
      <c r="AJ38" s="1019">
        <f>VLOOKUP(年度マスタ!$K$4&amp;"_"&amp;AJ$33,データシート1!$A:$BS,MATCH("aa_"&amp;$S38,データシート1!$A$1:$BS$1,0),0)</f>
        <v>0</v>
      </c>
      <c r="AK38" s="1020">
        <f>VLOOKUP(年度マスタ!$K$4&amp;"_"&amp;AK$33,データシート1!$A:$BS,MATCH("aa_"&amp;$S38,データシート1!$A$1:$BS$1,0),0)</f>
        <v>0</v>
      </c>
      <c r="AL38" s="373"/>
      <c r="AW38" s="19" t="str">
        <f>年度マスタ!H4</f>
        <v>13</v>
      </c>
      <c r="AX38" s="19" t="s">
        <v>111</v>
      </c>
      <c r="AY38" s="19">
        <f>VLOOKUP($AW38&amp;"_"&amp;$AY$34,データシート1!$A:$BS,MATCH($AY$31&amp;"_"&amp;AY$36,データシート1!$A$1:$BS$1,0),0)</f>
        <v>3914.296503607306</v>
      </c>
      <c r="AZ38" s="19">
        <f>VLOOKUP($AW38&amp;"_"&amp;$AY$34,データシート1!$A:$BS,MATCH($AY$31&amp;"_"&amp;AZ$36,データシート1!$A$1:$BS$1,0),0)</f>
        <v>1052.3682033982479</v>
      </c>
      <c r="BA38" s="19">
        <f>VLOOKUP($AW38&amp;"_"&amp;$AY$34,データシート1!$A:$BS,MATCH($AY$31&amp;"_"&amp;BA$36,データシート1!$A$1:$BS$1,0),0)</f>
        <v>412.5591008390254</v>
      </c>
      <c r="BB38" s="19">
        <f>VLOOKUP($AW38&amp;"_"&amp;$AY$34,データシート1!$A:$BS,MATCH($AY$31&amp;"_"&amp;BB$36,データシート1!$A$1:$BS$1,0),0)</f>
        <v>30293.683391204573</v>
      </c>
      <c r="BC38" s="19">
        <f>VLOOKUP($AW38&amp;"_"&amp;$AY$34,データシート1!$A:$BS,MATCH($AY$31&amp;"_"&amp;BC$36,データシート1!$A$1:$BS$1,0),0)</f>
        <v>16158.521215331741</v>
      </c>
      <c r="BD38" s="19">
        <f>VLOOKUP($AW38&amp;"_"&amp;$AY$34,データシート1!$A:$BS,MATCH($AY$31&amp;"_"&amp;BD$36,データシート1!$A$1:$BS$1,0),0)</f>
        <v>4525.8544519952384</v>
      </c>
      <c r="BE38" s="19">
        <f>VLOOKUP($AW38&amp;"_"&amp;$AY$34,データシート1!$A:$BS,MATCH($AY$31&amp;"_"&amp;BE$36,データシート1!$A$1:$BS$1,0),0)</f>
        <v>3506.9336104100698</v>
      </c>
      <c r="BF38" s="19">
        <f>VLOOKUP($AW38&amp;"_"&amp;$AY$34,データシート1!$A:$BS,MATCH($AY$31&amp;"_"&amp;BF$36,データシート1!$A$1:$BS$1,0),0)</f>
        <v>823.15436964072694</v>
      </c>
      <c r="BG38" s="19">
        <f>VLOOKUP($AW38&amp;"_"&amp;$AY$34,データシート1!$A:$BS,MATCH($AY$31&amp;"_"&amp;BG$36,データシート1!$A$1:$BS$1,0),0)</f>
        <v>393.6950040656057</v>
      </c>
      <c r="BH38" s="19">
        <f>VLOOKUP($AW38&amp;"_"&amp;$AY$34,データシート1!$A:$BS,MATCH($AY$31&amp;"_"&amp;BH$36,データシート1!$A$1:$BS$1,0),0)</f>
        <v>1743.396946816667</v>
      </c>
    </row>
    <row r="39" spans="2:64" ht="17.100000000000001" customHeight="1" thickBot="1">
      <c r="B39" s="366"/>
      <c r="C39" s="367"/>
      <c r="D39" s="369"/>
      <c r="E39" s="993"/>
      <c r="F39" s="369"/>
      <c r="G39" s="368"/>
      <c r="H39" s="368"/>
      <c r="I39" s="369"/>
      <c r="J39" s="370"/>
      <c r="K39" s="378"/>
      <c r="L39" s="389"/>
      <c r="M39" s="389"/>
      <c r="N39" s="390" t="s">
        <v>1298</v>
      </c>
      <c r="O39" s="1026">
        <f>AC43</f>
        <v>1.2299249025984429</v>
      </c>
      <c r="P39" s="502">
        <f t="shared" si="9"/>
        <v>6.6959899594722885E-2</v>
      </c>
      <c r="Q39" s="371"/>
      <c r="R39" s="15"/>
      <c r="S39" s="401" t="s">
        <v>102</v>
      </c>
      <c r="T39" s="378"/>
      <c r="U39" s="386" t="s">
        <v>112</v>
      </c>
      <c r="V39" s="387"/>
      <c r="W39" s="387"/>
      <c r="X39" s="1015">
        <f>VLOOKUP(年度マスタ!$K$4&amp;"_"&amp;X$33,データシート1!$A:$BS,MATCH("aa_"&amp;$S39,データシート1!$A$1:$BS$1,0),0)</f>
        <v>3.4855118266251108</v>
      </c>
      <c r="Y39" s="1016">
        <f>VLOOKUP(年度マスタ!$K$4&amp;"_"&amp;Y$33,データシート1!$A:$BS,MATCH("aa_"&amp;$S39,データシート1!$A$1:$BS$1,0),0)</f>
        <v>3.0195569032599954</v>
      </c>
      <c r="Z39" s="1016">
        <f>VLOOKUP(年度マスタ!$K$4&amp;"_"&amp;Z$33,データシート1!$A:$BS,MATCH("aa_"&amp;$S39,データシート1!$A$1:$BS$1,0),0)</f>
        <v>3.0546825691890644</v>
      </c>
      <c r="AA39" s="1016">
        <f>VLOOKUP(年度マスタ!$K$4&amp;"_"&amp;AA$33,データシート1!$A:$BS,MATCH("aa_"&amp;$S39,データシート1!$A$1:$BS$1,0),0)</f>
        <v>3.8843986356869236</v>
      </c>
      <c r="AB39" s="1016">
        <f>VLOOKUP(年度マスタ!$K$4&amp;"_"&amp;AB$33,データシート1!$A:$BS,MATCH("aa_"&amp;$S39,データシート1!$A$1:$BS$1,0),0)</f>
        <v>4.0899374833626663</v>
      </c>
      <c r="AC39" s="1016">
        <f>VLOOKUP(年度マスタ!$K$4&amp;"_"&amp;AC$33,データシート1!$A:$BS,MATCH("aa_"&amp;$S39,データシート1!$A$1:$BS$1,0),0)</f>
        <v>4.3517727860778699</v>
      </c>
      <c r="AD39" s="1016">
        <f>VLOOKUP(年度マスタ!$K$4&amp;"_"&amp;AD$33,データシート1!$A:$BS,MATCH("aa_"&amp;$S39,データシート1!$A$1:$BS$1,0),0)</f>
        <v>3.4804192390452333</v>
      </c>
      <c r="AE39" s="1016">
        <f>VLOOKUP(年度マスタ!$K$4&amp;"_"&amp;AE$33,データシート1!$A:$BS,MATCH("aa_"&amp;$S39,データシート1!$A$1:$BS$1,0),0)</f>
        <v>3.7029551899175916</v>
      </c>
      <c r="AF39" s="1016">
        <f>VLOOKUP(年度マスタ!$K$4&amp;"_"&amp;AF$33,データシート1!$A:$BS,MATCH("aa_"&amp;$S39,データシート1!$A$1:$BS$1,0),0)</f>
        <v>2.8522301904261309</v>
      </c>
      <c r="AG39" s="1016">
        <f>VLOOKUP(年度マスタ!$K$4&amp;"_"&amp;AG$33,データシート1!$A:$BS,MATCH("aa_"&amp;$S39,データシート1!$A$1:$BS$1,0),0)</f>
        <v>2.8615078575950688</v>
      </c>
      <c r="AH39" s="1016">
        <f>VLOOKUP(年度マスタ!$K$4&amp;"_"&amp;AH$33,データシート1!$A:$BS,MATCH("aa_"&amp;$S39,データシート1!$A$1:$BS$1,0),0)</f>
        <v>2.8396889056611796</v>
      </c>
      <c r="AI39" s="1016">
        <f>VLOOKUP(年度マスタ!$K$4&amp;"_"&amp;AI$33,データシート1!$A:$BS,MATCH("aa_"&amp;$S39,データシート1!$A$1:$BS$1,0),0)</f>
        <v>2.747525601070433</v>
      </c>
      <c r="AJ39" s="1016">
        <f>VLOOKUP(年度マスタ!$K$4&amp;"_"&amp;AJ$33,データシート1!$A:$BS,MATCH("aa_"&amp;$S39,データシート1!$A$1:$BS$1,0),0)</f>
        <v>2.5178989699689267</v>
      </c>
      <c r="AK39" s="1017">
        <f>VLOOKUP(年度マスタ!$K$4&amp;"_"&amp;AK$33,データシート1!$A:$BS,MATCH("aa_"&amp;$S39,データシート1!$A$1:$BS$1,0),0)</f>
        <v>2.7447419539283491</v>
      </c>
      <c r="AL39" s="373"/>
      <c r="AW39" s="19" t="str">
        <f>年度マスタ!K4</f>
        <v>13364</v>
      </c>
      <c r="AX39" s="19" t="s">
        <v>113</v>
      </c>
      <c r="AY39" s="19">
        <f>VLOOKUP($AW39&amp;"_"&amp;$AY$34,データシート1!$A:$BS,MATCH($AY$31&amp;"_"&amp;AY$36,データシート1!$A$1:$BS$1,0),0)</f>
        <v>0</v>
      </c>
      <c r="AZ39" s="19">
        <f>VLOOKUP($AW39&amp;"_"&amp;$AY$34,データシート1!$A:$BS,MATCH($AY$31&amp;"_"&amp;AZ$36,データシート1!$A$1:$BS$1,0),0)</f>
        <v>0.32465002408261318</v>
      </c>
      <c r="BA39" s="19">
        <f>VLOOKUP($AW39&amp;"_"&amp;$AY$34,データシート1!$A:$BS,MATCH($AY$31&amp;"_"&amp;BA$36,データシート1!$A$1:$BS$1,0),0)</f>
        <v>0</v>
      </c>
      <c r="BB39" s="19">
        <f>VLOOKUP($AW39&amp;"_"&amp;$AY$34,データシート1!$A:$BS,MATCH($AY$31&amp;"_"&amp;BB$36,データシート1!$A$1:$BS$1,0),0)</f>
        <v>2.7447419539283491</v>
      </c>
      <c r="BC39" s="19">
        <f>VLOOKUP($AW39&amp;"_"&amp;$AY$34,データシート1!$A:$BS,MATCH($AY$31&amp;"_"&amp;BC$36,データシート1!$A$1:$BS$1,0),0)</f>
        <v>2.0433238120867636</v>
      </c>
      <c r="BD39" s="19">
        <f>VLOOKUP($AW39&amp;"_"&amp;$AY$34,データシート1!$A:$BS,MATCH($AY$31&amp;"_"&amp;BD$36,データシート1!$A$1:$BS$1,0),0)</f>
        <v>1.0614484483060487</v>
      </c>
      <c r="BE39" s="19">
        <f>VLOOKUP($AW39&amp;"_"&amp;$AY$34,データシート1!$A:$BS,MATCH($AY$31&amp;"_"&amp;BE$36,データシート1!$A$1:$BS$1,0),0)</f>
        <v>4.0953080125143346</v>
      </c>
      <c r="BF39" s="19">
        <f>VLOOKUP($AW39&amp;"_"&amp;$AY$34,データシート1!$A:$BS,MATCH($AY$31&amp;"_"&amp;BF$36,データシート1!$A$1:$BS$1,0),0)</f>
        <v>0.11200204827494591</v>
      </c>
      <c r="BG39" s="19">
        <f>VLOOKUP($AW39&amp;"_"&amp;$AY$34,データシート1!$A:$BS,MATCH($AY$31&amp;"_"&amp;BG$36,データシート1!$A$1:$BS$1,0),0)</f>
        <v>5.9643131714050543</v>
      </c>
      <c r="BH39" s="19">
        <f>VLOOKUP($AW39&amp;"_"&amp;$AY$34,データシート1!$A:$BS,MATCH($AY$31&amp;"_"&amp;BH$36,データシート1!$A$1:$BS$1,0),0)</f>
        <v>0.42423633900000002</v>
      </c>
    </row>
    <row r="40" spans="2:64" ht="17.100000000000001" customHeight="1" thickBot="1">
      <c r="B40" s="366"/>
      <c r="C40" s="367"/>
      <c r="D40" s="369"/>
      <c r="E40" s="369"/>
      <c r="F40" s="369"/>
      <c r="G40" s="368"/>
      <c r="H40" s="368"/>
      <c r="I40" s="369"/>
      <c r="J40" s="370"/>
      <c r="K40" s="378"/>
      <c r="L40" s="389"/>
      <c r="M40" s="391"/>
      <c r="N40" s="382" t="s">
        <v>47</v>
      </c>
      <c r="O40" s="1026">
        <f>AC44</f>
        <v>4.365947865193367</v>
      </c>
      <c r="P40" s="502">
        <f t="shared" si="9"/>
        <v>0.23769209816917541</v>
      </c>
      <c r="Q40" s="371"/>
      <c r="R40" s="15"/>
      <c r="S40" s="401" t="s">
        <v>78</v>
      </c>
      <c r="T40" s="378"/>
      <c r="U40" s="386" t="s">
        <v>78</v>
      </c>
      <c r="V40" s="387"/>
      <c r="W40" s="387"/>
      <c r="X40" s="1015">
        <f>VLOOKUP(年度マスタ!$K$4&amp;"_"&amp;X$33,データシート1!$A:$BS,MATCH("aa_"&amp;$S40,データシート1!$A$1:$BS$1,0),0)</f>
        <v>2.2914337076558615</v>
      </c>
      <c r="Y40" s="1016">
        <f>VLOOKUP(年度マスタ!$K$4&amp;"_"&amp;Y$33,データシート1!$A:$BS,MATCH("aa_"&amp;$S40,データシート1!$A$1:$BS$1,0),0)</f>
        <v>2.1260006795192727</v>
      </c>
      <c r="Z40" s="1016">
        <f>VLOOKUP(年度マスタ!$K$4&amp;"_"&amp;Z$33,データシート1!$A:$BS,MATCH("aa_"&amp;$S40,データシート1!$A$1:$BS$1,0),0)</f>
        <v>2.1654055175292775</v>
      </c>
      <c r="AA40" s="1016">
        <f>VLOOKUP(年度マスタ!$K$4&amp;"_"&amp;AA$33,データシート1!$A:$BS,MATCH("aa_"&amp;$S40,データシート1!$A$1:$BS$1,0),0)</f>
        <v>2.4399555000322968</v>
      </c>
      <c r="AB40" s="1016">
        <f>VLOOKUP(年度マスタ!$K$4&amp;"_"&amp;AB$33,データシート1!$A:$BS,MATCH("aa_"&amp;$S40,データシート1!$A$1:$BS$1,0),0)</f>
        <v>2.6284380651005379</v>
      </c>
      <c r="AC40" s="1016">
        <f>VLOOKUP(年度マスタ!$K$4&amp;"_"&amp;AC$33,データシート1!$A:$BS,MATCH("aa_"&amp;$S40,データシート1!$A$1:$BS$1,0),0)</f>
        <v>2.5743520184968038</v>
      </c>
      <c r="AD40" s="1016">
        <f>VLOOKUP(年度マスタ!$K$4&amp;"_"&amp;AD$33,データシート1!$A:$BS,MATCH("aa_"&amp;$S40,データシート1!$A$1:$BS$1,0),0)</f>
        <v>2.3201927542601606</v>
      </c>
      <c r="AE40" s="1016">
        <f>VLOOKUP(年度マスタ!$K$4&amp;"_"&amp;AE$33,データシート1!$A:$BS,MATCH("aa_"&amp;$S40,データシート1!$A$1:$BS$1,0),0)</f>
        <v>2.341616793433388</v>
      </c>
      <c r="AF40" s="1016">
        <f>VLOOKUP(年度マスタ!$K$4&amp;"_"&amp;AF$33,データシート1!$A:$BS,MATCH("aa_"&amp;$S40,データシート1!$A$1:$BS$1,0),0)</f>
        <v>2.2487344798247464</v>
      </c>
      <c r="AG40" s="1016">
        <f>VLOOKUP(年度マスタ!$K$4&amp;"_"&amp;AG$33,データシート1!$A:$BS,MATCH("aa_"&amp;$S40,データシート1!$A$1:$BS$1,0),0)</f>
        <v>2.301825084413347</v>
      </c>
      <c r="AH40" s="1016">
        <f>VLOOKUP(年度マスタ!$K$4&amp;"_"&amp;AH$33,データシート1!$A:$BS,MATCH("aa_"&amp;$S40,データシート1!$A$1:$BS$1,0),0)</f>
        <v>2.2337984163551048</v>
      </c>
      <c r="AI40" s="1016">
        <f>VLOOKUP(年度マスタ!$K$4&amp;"_"&amp;AI$33,データシート1!$A:$BS,MATCH("aa_"&amp;$S40,データシート1!$A$1:$BS$1,0),0)</f>
        <v>2.1173299646707182</v>
      </c>
      <c r="AJ40" s="1016">
        <f>VLOOKUP(年度マスタ!$K$4&amp;"_"&amp;AJ$33,データシート1!$A:$BS,MATCH("aa_"&amp;$S40,データシート1!$A$1:$BS$1,0),0)</f>
        <v>2.1141763188923806</v>
      </c>
      <c r="AK40" s="1017">
        <f>VLOOKUP(年度マスタ!$K$4&amp;"_"&amp;AK$33,データシート1!$A:$BS,MATCH("aa_"&amp;$S40,データシート1!$A$1:$BS$1,0),0)</f>
        <v>2.0433238120867636</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0.15223703236147768</v>
      </c>
      <c r="P41" s="502">
        <f t="shared" si="9"/>
        <v>8.2881291207185862E-3</v>
      </c>
      <c r="Q41" s="371"/>
      <c r="R41" s="15"/>
      <c r="S41" s="401" t="s">
        <v>1276</v>
      </c>
      <c r="T41" s="378"/>
      <c r="U41" s="286" t="s">
        <v>44</v>
      </c>
      <c r="V41" s="387"/>
      <c r="W41" s="387"/>
      <c r="X41" s="1015">
        <f>X42+X45+X46</f>
        <v>10.423176887817769</v>
      </c>
      <c r="Y41" s="1016">
        <f t="shared" ref="Y41:AH41" si="12">Y42+Y45+Y46</f>
        <v>10.342003995377516</v>
      </c>
      <c r="Z41" s="1016">
        <f t="shared" si="12"/>
        <v>11.42619463688326</v>
      </c>
      <c r="AA41" s="1016">
        <f t="shared" si="12"/>
        <v>9.826326107851159</v>
      </c>
      <c r="AB41" s="1016">
        <f t="shared" si="12"/>
        <v>11.218350408940275</v>
      </c>
      <c r="AC41" s="1016">
        <f t="shared" si="12"/>
        <v>10.664572987346949</v>
      </c>
      <c r="AD41" s="1016">
        <f t="shared" si="12"/>
        <v>11.574568429276514</v>
      </c>
      <c r="AE41" s="1016">
        <f t="shared" si="12"/>
        <v>11.107351380664335</v>
      </c>
      <c r="AF41" s="1016">
        <f t="shared" si="12"/>
        <v>11.566760882185442</v>
      </c>
      <c r="AG41" s="1016">
        <f t="shared" si="12"/>
        <v>11.531401499731276</v>
      </c>
      <c r="AH41" s="1016">
        <f t="shared" si="12"/>
        <v>10.094859582291136</v>
      </c>
      <c r="AI41" s="1016">
        <f>AI42+AI45+AI46</f>
        <v>10.495379948090122</v>
      </c>
      <c r="AJ41" s="1016">
        <f>AJ42+AJ45+AJ46</f>
        <v>10.817317126636912</v>
      </c>
      <c r="AK41" s="1017">
        <f>AK42+AK45+AK46</f>
        <v>11.233071680500384</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4.9164631871936617</v>
      </c>
      <c r="P42" s="502">
        <f t="shared" si="9"/>
        <v>0.26766340016380741</v>
      </c>
      <c r="Q42" s="371"/>
      <c r="R42" s="15"/>
      <c r="S42" s="401"/>
      <c r="T42" s="378"/>
      <c r="U42" s="389"/>
      <c r="V42" s="623" t="s">
        <v>45</v>
      </c>
      <c r="W42" s="379"/>
      <c r="X42" s="1018">
        <f>SUM(X43:X44)</f>
        <v>6.1200532526335643</v>
      </c>
      <c r="Y42" s="1019">
        <f t="shared" ref="Y42:AK42" si="13">SUM(Y43:Y44)</f>
        <v>5.8741192538602203</v>
      </c>
      <c r="Z42" s="1019">
        <f t="shared" si="13"/>
        <v>5.9142770659680259</v>
      </c>
      <c r="AA42" s="1019">
        <f t="shared" si="13"/>
        <v>5.1494203617253458</v>
      </c>
      <c r="AB42" s="1019">
        <f t="shared" si="13"/>
        <v>5.2455455916247224</v>
      </c>
      <c r="AC42" s="1019">
        <f t="shared" si="13"/>
        <v>5.5958727677918096</v>
      </c>
      <c r="AD42" s="1019">
        <f t="shared" si="13"/>
        <v>5.5272729833113079</v>
      </c>
      <c r="AE42" s="1019">
        <f t="shared" si="13"/>
        <v>5.508486072205578</v>
      </c>
      <c r="AF42" s="1019">
        <f t="shared" si="13"/>
        <v>5.8650159313408885</v>
      </c>
      <c r="AG42" s="1019">
        <f t="shared" si="13"/>
        <v>5.8038160266091214</v>
      </c>
      <c r="AH42" s="1019">
        <f t="shared" si="13"/>
        <v>5.7215133361669688</v>
      </c>
      <c r="AI42" s="1019">
        <f t="shared" si="13"/>
        <v>5.1661333176600248</v>
      </c>
      <c r="AJ42" s="1019">
        <f t="shared" si="13"/>
        <v>5.1926313672003097</v>
      </c>
      <c r="AK42" s="1020">
        <f t="shared" si="13"/>
        <v>5.1567564608203833</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0.30952652855999996</v>
      </c>
      <c r="P43" s="679">
        <f t="shared" si="9"/>
        <v>1.6851325825254466E-2</v>
      </c>
      <c r="Q43" s="371"/>
      <c r="R43" s="15"/>
      <c r="S43" s="401" t="s">
        <v>46</v>
      </c>
      <c r="T43" s="405"/>
      <c r="U43" s="389"/>
      <c r="V43" s="406"/>
      <c r="W43" s="390" t="s">
        <v>46</v>
      </c>
      <c r="X43" s="1018">
        <f>VLOOKUP(年度マスタ!$K$4&amp;"_"&amp;X$33,データシート1!$A:$BS,MATCH("aa_"&amp;$S43,データシート1!$A$1:$BS$1,0),0)</f>
        <v>1.1519891831721705</v>
      </c>
      <c r="Y43" s="1019">
        <f>VLOOKUP(年度マスタ!$K$4&amp;"_"&amp;Y$33,データシート1!$A:$BS,MATCH("aa_"&amp;$S43,データシート1!$A$1:$BS$1,0),0)</f>
        <v>1.188864417548849</v>
      </c>
      <c r="Z43" s="1019">
        <f>VLOOKUP(年度マスタ!$K$4&amp;"_"&amp;Z$33,データシート1!$A:$BS,MATCH("aa_"&amp;$S43,データシート1!$A$1:$BS$1,0),0)</f>
        <v>1.2109314747917299</v>
      </c>
      <c r="AA43" s="1019">
        <f>VLOOKUP(年度マスタ!$K$4&amp;"_"&amp;AA$33,データシート1!$A:$BS,MATCH("aa_"&amp;$S43,データシート1!$A$1:$BS$1,0),0)</f>
        <v>1.165912087526384</v>
      </c>
      <c r="AB43" s="1019">
        <f>VLOOKUP(年度マスタ!$K$4&amp;"_"&amp;AB$33,データシート1!$A:$BS,MATCH("aa_"&amp;$S43,データシート1!$A$1:$BS$1,0),0)</f>
        <v>1.2045363633524788</v>
      </c>
      <c r="AC43" s="1019">
        <f>VLOOKUP(年度マスタ!$K$4&amp;"_"&amp;AC$33,データシート1!$A:$BS,MATCH("aa_"&amp;$S43,データシート1!$A$1:$BS$1,0),0)</f>
        <v>1.2299249025984429</v>
      </c>
      <c r="AD43" s="1019">
        <f>VLOOKUP(年度マスタ!$K$4&amp;"_"&amp;AD$33,データシート1!$A:$BS,MATCH("aa_"&amp;$S43,データシート1!$A$1:$BS$1,0),0)</f>
        <v>1.1938522477451561</v>
      </c>
      <c r="AE43" s="1019">
        <f>VLOOKUP(年度マスタ!$K$4&amp;"_"&amp;AE$33,データシート1!$A:$BS,MATCH("aa_"&amp;$S43,データシート1!$A$1:$BS$1,0),0)</f>
        <v>1.2168833913940873</v>
      </c>
      <c r="AF43" s="1019">
        <f>VLOOKUP(年度マスタ!$K$4&amp;"_"&amp;AF$33,データシート1!$A:$BS,MATCH("aa_"&amp;$S43,データシート1!$A$1:$BS$1,0),0)</f>
        <v>1.2395126501150853</v>
      </c>
      <c r="AG43" s="1019">
        <f>VLOOKUP(年度マスタ!$K$4&amp;"_"&amp;AG$33,データシート1!$A:$BS,MATCH("aa_"&amp;$S43,データシート1!$A$1:$BS$1,0),0)</f>
        <v>1.2510651499527099</v>
      </c>
      <c r="AH43" s="1019">
        <f>VLOOKUP(年度マスタ!$K$4&amp;"_"&amp;AH$33,データシート1!$A:$BS,MATCH("aa_"&amp;$S43,データシート1!$A$1:$BS$1,0),0)</f>
        <v>1.2571005888792375</v>
      </c>
      <c r="AI43" s="1019">
        <f>VLOOKUP(年度マスタ!$K$4&amp;"_"&amp;AI$33,データシート1!$A:$BS,MATCH("aa_"&amp;$S43,データシート1!$A$1:$BS$1,0),0)</f>
        <v>1.22670278539623</v>
      </c>
      <c r="AJ43" s="1019">
        <f>VLOOKUP(年度マスタ!$K$4&amp;"_"&amp;AJ$33,データシート1!$A:$BS,MATCH("aa_"&amp;$S43,データシート1!$A$1:$BS$1,0),0)</f>
        <v>1.101354464041578</v>
      </c>
      <c r="AK43" s="1020">
        <f>VLOOKUP(年度マスタ!$K$4&amp;"_"&amp;AK$33,データシート1!$A:$BS,MATCH("aa_"&amp;$S43,データシート1!$A$1:$BS$1,0),0)</f>
        <v>1.0614484483060487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4.968064069461394</v>
      </c>
      <c r="Y44" s="1019">
        <f>VLOOKUP(年度マスタ!$K$4&amp;"_"&amp;Y$33,データシート1!$A:$BS,MATCH("aa_"&amp;$S44,データシート1!$A$1:$BS$1,0),0)</f>
        <v>4.6852548363113709</v>
      </c>
      <c r="Z44" s="1019">
        <f>VLOOKUP(年度マスタ!$K$4&amp;"_"&amp;Z$33,データシート1!$A:$BS,MATCH("aa_"&amp;$S44,データシート1!$A$1:$BS$1,0),0)</f>
        <v>4.703345591176296</v>
      </c>
      <c r="AA44" s="1019">
        <f>VLOOKUP(年度マスタ!$K$4&amp;"_"&amp;AA$33,データシート1!$A:$BS,MATCH("aa_"&amp;$S44,データシート1!$A$1:$BS$1,0),0)</f>
        <v>3.9835082741989614</v>
      </c>
      <c r="AB44" s="1019">
        <f>VLOOKUP(年度マスタ!$K$4&amp;"_"&amp;AB$33,データシート1!$A:$BS,MATCH("aa_"&amp;$S44,データシート1!$A$1:$BS$1,0),0)</f>
        <v>4.0410092282722436</v>
      </c>
      <c r="AC44" s="1019">
        <f>VLOOKUP(年度マスタ!$K$4&amp;"_"&amp;AC$33,データシート1!$A:$BS,MATCH("aa_"&amp;$S44,データシート1!$A$1:$BS$1,0),0)</f>
        <v>4.365947865193367</v>
      </c>
      <c r="AD44" s="1019">
        <f>VLOOKUP(年度マスタ!$K$4&amp;"_"&amp;AD$33,データシート1!$A:$BS,MATCH("aa_"&amp;$S44,データシート1!$A$1:$BS$1,0),0)</f>
        <v>4.3334207355661514</v>
      </c>
      <c r="AE44" s="1019">
        <f>VLOOKUP(年度マスタ!$K$4&amp;"_"&amp;AE$33,データシート1!$A:$BS,MATCH("aa_"&amp;$S44,データシート1!$A$1:$BS$1,0),0)</f>
        <v>4.2916026808114909</v>
      </c>
      <c r="AF44" s="1019">
        <f>VLOOKUP(年度マスタ!$K$4&amp;"_"&amp;AF$33,データシート1!$A:$BS,MATCH("aa_"&amp;$S44,データシート1!$A$1:$BS$1,0),0)</f>
        <v>4.6255032812258037</v>
      </c>
      <c r="AG44" s="1019">
        <f>VLOOKUP(年度マスタ!$K$4&amp;"_"&amp;AG$33,データシート1!$A:$BS,MATCH("aa_"&amp;$S44,データシート1!$A$1:$BS$1,0),0)</f>
        <v>4.5527508766564111</v>
      </c>
      <c r="AH44" s="1019">
        <f>VLOOKUP(年度マスタ!$K$4&amp;"_"&amp;AH$33,データシート1!$A:$BS,MATCH("aa_"&amp;$S44,データシート1!$A$1:$BS$1,0),0)</f>
        <v>4.4644127472877315</v>
      </c>
      <c r="AI44" s="1019">
        <f>VLOOKUP(年度マスタ!$K$4&amp;"_"&amp;AI$33,データシート1!$A:$BS,MATCH("aa_"&amp;$S44,データシート1!$A$1:$BS$1,0),0)</f>
        <v>3.939430532263795</v>
      </c>
      <c r="AJ44" s="1019">
        <f>VLOOKUP(年度マスタ!$K$4&amp;"_"&amp;AJ$33,データシート1!$A:$BS,MATCH("aa_"&amp;$S44,データシート1!$A$1:$BS$1,0),0)</f>
        <v>4.0912769031587315</v>
      </c>
      <c r="AK44" s="1020">
        <f>VLOOKUP(年度マスタ!$K$4&amp;"_"&amp;AK$33,データシート1!$A:$BS,MATCH("aa_"&amp;$S44,データシート1!$A$1:$BS$1,0),0)</f>
        <v>4.0953080125143346</v>
      </c>
      <c r="AL44" s="373"/>
      <c r="AW44" s="19" t="str">
        <f>AW47</f>
        <v>東京都</v>
      </c>
      <c r="AX44" s="407">
        <f t="shared" si="14"/>
        <v>8.5623076876910037E-2</v>
      </c>
      <c r="AY44" s="407">
        <f t="shared" si="14"/>
        <v>0.48219566140885595</v>
      </c>
      <c r="AZ44" s="407">
        <f t="shared" si="14"/>
        <v>0.25720110440839006</v>
      </c>
      <c r="BA44" s="407">
        <f t="shared" si="14"/>
        <v>0.14722986913479516</v>
      </c>
      <c r="BB44" s="407">
        <f t="shared" si="14"/>
        <v>2.7750288171048833E-2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0.12300974200895522</v>
      </c>
      <c r="Y45" s="1019">
        <f>VLOOKUP(年度マスタ!$K$4&amp;"_"&amp;Y$33,データシート1!$A:$BS,MATCH("aa_"&amp;$S45,データシート1!$A$1:$BS$1,0),0)</f>
        <v>0.11572196205062248</v>
      </c>
      <c r="Z45" s="1019">
        <f>VLOOKUP(年度マスタ!$K$4&amp;"_"&amp;Z$33,データシート1!$A:$BS,MATCH("aa_"&amp;$S45,データシート1!$A$1:$BS$1,0),0)</f>
        <v>0.11973562640642985</v>
      </c>
      <c r="AA45" s="1019">
        <f>VLOOKUP(年度マスタ!$K$4&amp;"_"&amp;AA$33,データシート1!$A:$BS,MATCH("aa_"&amp;$S45,データシート1!$A$1:$BS$1,0),0)</f>
        <v>0.1364266458590048</v>
      </c>
      <c r="AB45" s="1019">
        <f>VLOOKUP(年度マスタ!$K$4&amp;"_"&amp;AB$33,データシート1!$A:$BS,MATCH("aa_"&amp;$S45,データシート1!$A$1:$BS$1,0),0)</f>
        <v>0.14852927812015385</v>
      </c>
      <c r="AC45" s="1019">
        <f>VLOOKUP(年度マスタ!$K$4&amp;"_"&amp;AC$33,データシート1!$A:$BS,MATCH("aa_"&amp;$S45,データシート1!$A$1:$BS$1,0),0)</f>
        <v>0.15223703236147768</v>
      </c>
      <c r="AD45" s="1019">
        <f>VLOOKUP(年度マスタ!$K$4&amp;"_"&amp;AD$33,データシート1!$A:$BS,MATCH("aa_"&amp;$S45,データシート1!$A$1:$BS$1,0),0)</f>
        <v>0.14383796429628287</v>
      </c>
      <c r="AE45" s="1019">
        <f>VLOOKUP(年度マスタ!$K$4&amp;"_"&amp;AE$33,データシート1!$A:$BS,MATCH("aa_"&amp;$S45,データシート1!$A$1:$BS$1,0),0)</f>
        <v>0.14001099398112818</v>
      </c>
      <c r="AF45" s="1019">
        <f>VLOOKUP(年度マスタ!$K$4&amp;"_"&amp;AF$33,データシート1!$A:$BS,MATCH("aa_"&amp;$S45,データシート1!$A$1:$BS$1,0),0)</f>
        <v>0.13264694830475279</v>
      </c>
      <c r="AG45" s="1019">
        <f>VLOOKUP(年度マスタ!$K$4&amp;"_"&amp;AG$33,データシート1!$A:$BS,MATCH("aa_"&amp;$S45,データシート1!$A$1:$BS$1,0),0)</f>
        <v>0.12936144789116172</v>
      </c>
      <c r="AH45" s="1019">
        <f>VLOOKUP(年度マスタ!$K$4&amp;"_"&amp;AH$33,データシート1!$A:$BS,MATCH("aa_"&amp;$S45,データシート1!$A$1:$BS$1,0),0)</f>
        <v>0.12029441356190364</v>
      </c>
      <c r="AI45" s="1019">
        <f>VLOOKUP(年度マスタ!$K$4&amp;"_"&amp;AI$33,データシート1!$A:$BS,MATCH("aa_"&amp;$S45,データシート1!$A$1:$BS$1,0),0)</f>
        <v>0.11841916785799918</v>
      </c>
      <c r="AJ45" s="1019">
        <f>VLOOKUP(年度マスタ!$K$4&amp;"_"&amp;AJ$33,データシート1!$A:$BS,MATCH("aa_"&amp;$S45,データシート1!$A$1:$BS$1,0),0)</f>
        <v>0.11126350377549772</v>
      </c>
      <c r="AK45" s="1020">
        <f>VLOOKUP(年度マスタ!$K$4&amp;"_"&amp;AK$33,データシート1!$A:$BS,MATCH("aa_"&amp;$S45,データシート1!$A$1:$BS$1,0),0)</f>
        <v>0.11200204827494591</v>
      </c>
      <c r="AL45" s="373"/>
      <c r="AW45" s="19" t="str">
        <f>AW48</f>
        <v>神津島村</v>
      </c>
      <c r="AX45" s="407">
        <f t="shared" ref="AX45:BB45" si="15">AX48/$BC48</f>
        <v>1.9358948309709842E-2</v>
      </c>
      <c r="AY45" s="407">
        <f t="shared" si="15"/>
        <v>0.16366953232096371</v>
      </c>
      <c r="AZ45" s="407">
        <f t="shared" si="15"/>
        <v>0.12184382295970821</v>
      </c>
      <c r="BA45" s="407">
        <f t="shared" si="15"/>
        <v>0.66983039547452983</v>
      </c>
      <c r="BB45" s="407">
        <f t="shared" si="15"/>
        <v>2.5297300935088338E-2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4.1801138931752497</v>
      </c>
      <c r="Y46" s="1019">
        <f>VLOOKUP(年度マスタ!$K$4&amp;"_"&amp;Y$33,データシート1!$A:$BS,MATCH("aa_"&amp;$S46,データシート1!$A$1:$BS$1,0),0)</f>
        <v>4.3521627794666724</v>
      </c>
      <c r="Z46" s="1019">
        <f>VLOOKUP(年度マスタ!$K$4&amp;"_"&amp;Z$33,データシート1!$A:$BS,MATCH("aa_"&amp;$S46,データシート1!$A$1:$BS$1,0),0)</f>
        <v>5.3921819445088035</v>
      </c>
      <c r="AA46" s="1019">
        <f>VLOOKUP(年度マスタ!$K$4&amp;"_"&amp;AA$33,データシート1!$A:$BS,MATCH("aa_"&amp;$S46,データシート1!$A$1:$BS$1,0),0)</f>
        <v>4.5404791002668077</v>
      </c>
      <c r="AB46" s="1019">
        <f>VLOOKUP(年度マスタ!$K$4&amp;"_"&amp;AB$33,データシート1!$A:$BS,MATCH("aa_"&amp;$S46,データシート1!$A$1:$BS$1,0),0)</f>
        <v>5.8242755391953995</v>
      </c>
      <c r="AC46" s="1019">
        <f>VLOOKUP(年度マスタ!$K$4&amp;"_"&amp;AC$33,データシート1!$A:$BS,MATCH("aa_"&amp;$S46,データシート1!$A$1:$BS$1,0),0)</f>
        <v>4.9164631871936617</v>
      </c>
      <c r="AD46" s="1019">
        <f>VLOOKUP(年度マスタ!$K$4&amp;"_"&amp;AD$33,データシート1!$A:$BS,MATCH("aa_"&amp;$S46,データシート1!$A$1:$BS$1,0),0)</f>
        <v>5.9034574816689229</v>
      </c>
      <c r="AE46" s="1019">
        <f>VLOOKUP(年度マスタ!$K$4&amp;"_"&amp;AE$33,データシート1!$A:$BS,MATCH("aa_"&amp;$S46,データシート1!$A$1:$BS$1,0),0)</f>
        <v>5.4588543144776294</v>
      </c>
      <c r="AF46" s="1019">
        <f>VLOOKUP(年度マスタ!$K$4&amp;"_"&amp;AF$33,データシート1!$A:$BS,MATCH("aa_"&amp;$S46,データシート1!$A$1:$BS$1,0),0)</f>
        <v>5.5690980025397989</v>
      </c>
      <c r="AG46" s="1019">
        <f>VLOOKUP(年度マスタ!$K$4&amp;"_"&amp;AG$33,データシート1!$A:$BS,MATCH("aa_"&amp;$S46,データシート1!$A$1:$BS$1,0),0)</f>
        <v>5.5982240252309925</v>
      </c>
      <c r="AH46" s="1019">
        <f>VLOOKUP(年度マスタ!$K$4&amp;"_"&amp;AH$33,データシート1!$A:$BS,MATCH("aa_"&amp;$S46,データシート1!$A$1:$BS$1,0),0)</f>
        <v>4.2530518325622628</v>
      </c>
      <c r="AI46" s="1019">
        <f>VLOOKUP(年度マスタ!$K$4&amp;"_"&amp;AI$33,データシート1!$A:$BS,MATCH("aa_"&amp;$S46,データシート1!$A$1:$BS$1,0),0)</f>
        <v>5.2108274625720972</v>
      </c>
      <c r="AJ46" s="1019">
        <f>VLOOKUP(年度マスタ!$K$4&amp;"_"&amp;AJ$33,データシート1!$A:$BS,MATCH("aa_"&amp;$S46,データシート1!$A$1:$BS$1,0),0)</f>
        <v>5.513422255661105</v>
      </c>
      <c r="AK46" s="1020">
        <f>VLOOKUP(年度マスタ!$K$4&amp;"_"&amp;AK$33,データシート1!$A:$BS,MATCH("aa_"&amp;$S46,データシート1!$A$1:$BS$1,0),0)</f>
        <v>5.9643131714050543</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0.31850821904000004</v>
      </c>
      <c r="Y47" s="1022">
        <f>VLOOKUP(年度マスタ!$K$4&amp;"_"&amp;Y$33,データシート1!$A:$BS,MATCH("aa_"&amp;$S47,データシート1!$A$1:$BS$1,0),0)</f>
        <v>0.31672822843999993</v>
      </c>
      <c r="Z47" s="1022">
        <f>VLOOKUP(年度マスタ!$K$4&amp;"_"&amp;Z$33,データシート1!$A:$BS,MATCH("aa_"&amp;$S47,データシート1!$A$1:$BS$1,0),0)</f>
        <v>0.30352628530700004</v>
      </c>
      <c r="AA47" s="1022">
        <f>VLOOKUP(年度マスタ!$K$4&amp;"_"&amp;AA$33,データシート1!$A:$BS,MATCH("aa_"&amp;$S47,データシート1!$A$1:$BS$1,0),0)</f>
        <v>0.26497314080000001</v>
      </c>
      <c r="AB47" s="1022">
        <f>VLOOKUP(年度マスタ!$K$4&amp;"_"&amp;AB$33,データシート1!$A:$BS,MATCH("aa_"&amp;$S47,データシート1!$A$1:$BS$1,0),0)</f>
        <v>0.29507776831780003</v>
      </c>
      <c r="AC47" s="1022">
        <f>VLOOKUP(年度マスタ!$K$4&amp;"_"&amp;AC$33,データシート1!$A:$BS,MATCH("aa_"&amp;$S47,データシート1!$A$1:$BS$1,0),0)</f>
        <v>0.30952652855999996</v>
      </c>
      <c r="AD47" s="1022">
        <f>VLOOKUP(年度マスタ!$K$4&amp;"_"&amp;AD$33,データシート1!$A:$BS,MATCH("aa_"&amp;$S47,データシート1!$A$1:$BS$1,0),0)</f>
        <v>6.9819387582E-2</v>
      </c>
      <c r="AE47" s="1022">
        <f>VLOOKUP(年度マスタ!$K$4&amp;"_"&amp;AE$33,データシート1!$A:$BS,MATCH("aa_"&amp;$S47,データシート1!$A$1:$BS$1,0),0)</f>
        <v>0.1197989496</v>
      </c>
      <c r="AF47" s="1022">
        <f>VLOOKUP(年度マスタ!$K$4&amp;"_"&amp;AF$33,データシート1!$A:$BS,MATCH("aa_"&amp;$S47,データシート1!$A$1:$BS$1,0),0)</f>
        <v>0.3192051346</v>
      </c>
      <c r="AG47" s="1022">
        <f>VLOOKUP(年度マスタ!$K$4&amp;"_"&amp;AG$33,データシート1!$A:$BS,MATCH("aa_"&amp;$S47,データシート1!$A$1:$BS$1,0),0)</f>
        <v>0.22484121299999996</v>
      </c>
      <c r="AH47" s="1022">
        <f>VLOOKUP(年度マスタ!$K$4&amp;"_"&amp;AH$33,データシート1!$A:$BS,MATCH("aa_"&amp;$S47,データシート1!$A$1:$BS$1,0),0)</f>
        <v>0.13037256791999999</v>
      </c>
      <c r="AI47" s="1022">
        <f>VLOOKUP(年度マスタ!$K$4&amp;"_"&amp;AI$33,データシート1!$A:$BS,MATCH("aa_"&amp;$S47,データシート1!$A$1:$BS$1,0),0)</f>
        <v>0.19277375400000002</v>
      </c>
      <c r="AJ47" s="1022">
        <f>VLOOKUP(年度マスタ!$K$4&amp;"_"&amp;AJ$33,データシート1!$A:$BS,MATCH("aa_"&amp;$S47,データシート1!$A$1:$BS$1,0),0)</f>
        <v>0.41742297</v>
      </c>
      <c r="AK47" s="1023">
        <f>VLOOKUP(年度マスタ!$K$4&amp;"_"&amp;AK$33,データシート1!$A:$BS,MATCH("aa_"&amp;$S47,データシート1!$A$1:$BS$1,0),0)</f>
        <v>0.42423633900000002</v>
      </c>
      <c r="AL47" s="373"/>
      <c r="AW47" s="19" t="str">
        <f>年度マスタ!I4</f>
        <v>東京都</v>
      </c>
      <c r="AX47" s="408">
        <f>SUM(AY38:BA38)</f>
        <v>5379.2238078445798</v>
      </c>
      <c r="AY47" s="408">
        <f t="shared" si="17"/>
        <v>30293.683391204573</v>
      </c>
      <c r="AZ47" s="408">
        <f t="shared" si="17"/>
        <v>16158.521215331741</v>
      </c>
      <c r="BA47" s="408">
        <f>SUM(BD38:BG38)</f>
        <v>9249.6374361116414</v>
      </c>
      <c r="BB47" s="408">
        <f>BH38</f>
        <v>1743.396946816667</v>
      </c>
      <c r="BC47" s="408">
        <f>SUM(AX47:BB47)</f>
        <v>62824.462797309199</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1668</v>
      </c>
      <c r="AL48" s="411"/>
      <c r="AW48" s="19" t="str">
        <f>年度マスタ!J4</f>
        <v>神津島村</v>
      </c>
      <c r="AX48" s="408">
        <f>SUM(AY39:BA39)</f>
        <v>0.32465002408261318</v>
      </c>
      <c r="AY48" s="408">
        <f>BB39</f>
        <v>2.7447419539283491</v>
      </c>
      <c r="AZ48" s="408">
        <f>BC39</f>
        <v>2.0433238120867636</v>
      </c>
      <c r="BA48" s="408">
        <f>SUM(BD39:BG39)</f>
        <v>11.233071680500384</v>
      </c>
      <c r="BB48" s="408">
        <f>BH39</f>
        <v>0.42423633900000002</v>
      </c>
      <c r="BC48" s="408">
        <f>SUM(AX48:BB48)</f>
        <v>16.770023809598111</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16.770023809598111</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0.32465002408261318</v>
      </c>
      <c r="P52" s="501">
        <f t="shared" ref="P52:P64" si="18">O52/$O$51</f>
        <v>1.9358948309709842E-2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0</v>
      </c>
      <c r="P53" s="502">
        <f t="shared" si="18"/>
        <v>0</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0.32465002408261318</v>
      </c>
      <c r="P54" s="502">
        <f t="shared" si="18"/>
        <v>1.9358948309709842E-2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0</v>
      </c>
      <c r="P55" s="502">
        <f t="shared" si="18"/>
        <v>0</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2.7447419539283491</v>
      </c>
      <c r="P56" s="501">
        <f t="shared" si="18"/>
        <v>0.16366953232096371</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2.0433238120867636</v>
      </c>
      <c r="P57" s="501">
        <f t="shared" si="18"/>
        <v>0.12184382295970821</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11.233071680500384</v>
      </c>
      <c r="P58" s="501">
        <f t="shared" si="18"/>
        <v>0.66983039547452983</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5.1567564608203833</v>
      </c>
      <c r="P59" s="502">
        <f t="shared" si="18"/>
        <v>0.30749845792520453</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1.0614484483060487</v>
      </c>
      <c r="P60" s="502">
        <f t="shared" si="18"/>
        <v>6.3294391251760895E-2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4.0953080125143346</v>
      </c>
      <c r="P61" s="502">
        <f t="shared" si="18"/>
        <v>0.24420406667344366</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0.11200204827494591</v>
      </c>
      <c r="P62" s="502">
        <f t="shared" si="18"/>
        <v>6.6787053820903317E-3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5.9643131714050543</v>
      </c>
      <c r="P63" s="502">
        <f t="shared" si="18"/>
        <v>0.35565323216723493</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0.42423633900000002</v>
      </c>
      <c r="P64" s="679">
        <f t="shared" si="18"/>
        <v>2.5297300935088338E-2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神津島村</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0</v>
      </c>
      <c r="AI7" s="88">
        <f>VLOOKUP(年度マスタ!$K$4&amp;"_"&amp;$AG7,データシート1!$A:$BS,MATCH("ab_"&amp;AI$2,データシート1!$A$1:$BS$1,0),0)</f>
        <v>153</v>
      </c>
      <c r="AJ7" s="88">
        <f>VLOOKUP(年度マスタ!$K$4&amp;"_"&amp;$AG7,データシート1!$A:$BS,MATCH("ab_"&amp;AJ$2,データシート1!$A$1:$BS$1,0),0)</f>
        <v>0</v>
      </c>
      <c r="AK7" s="88">
        <f>VLOOKUP(年度マスタ!$K$4&amp;"_"&amp;$AG7,データシート1!$A:$BS,MATCH("ab_"&amp;AK$2,データシート1!$A$1:$BS$1,0),0)</f>
        <v>891</v>
      </c>
      <c r="AL7" s="88">
        <f>VLOOKUP(年度マスタ!$K$4&amp;"_"&amp;$AG7,データシート1!$A:$BS,MATCH("ab_"&amp;AL$2,データシート1!$A$1:$BS$1,0),0)</f>
        <v>839</v>
      </c>
      <c r="AM7" s="88">
        <f>VLOOKUP(年度マスタ!$K$4&amp;"_"&amp;$AG7,データシート1!$A:$BS,MATCH("ab_"&amp;AM$2,データシート1!$A$1:$BS$1,0),0)</f>
        <v>590</v>
      </c>
      <c r="AN7" s="88">
        <f>VLOOKUP(年度マスタ!$K$4&amp;"_"&amp;$AG7,データシート1!$A:$BS,MATCH("ab_"&amp;AN$2,データシート1!$A$1:$BS$1,0),0)</f>
        <v>974</v>
      </c>
      <c r="AO7" s="88">
        <f>VLOOKUP(年度マスタ!$K$4&amp;"_"&amp;$AG7,データシート1!$A:$BS,MATCH("ab_"&amp;AO$2,データシート1!$A$1:$BS$1,0),0)</f>
        <v>2010</v>
      </c>
      <c r="AP7" s="88">
        <f>VLOOKUP(年度マスタ!$K$4&amp;"_"&amp;$AG7,データシート1!$A:$BS,MATCH("ab_"&amp;AP$2,データシート1!$A$1:$BS$1,0),0)</f>
        <v>789566</v>
      </c>
      <c r="AQ7" s="1073">
        <f>VLOOKUP(年度マスタ!$K$4&amp;"_"&amp;$AG7,データシート1!$A:$BS,MATCH("ab_"&amp;AQ$2,データシート1!$A$1:$BS$1,0),0)</f>
        <v>0.31850821904000004</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2.4624000000000001</v>
      </c>
      <c r="AI8" s="88">
        <f>VLOOKUP(年度マスタ!$K$4&amp;"_"&amp;$AG8,データシート1!$A:$BS,MATCH("ab_"&amp;AI$2,データシート1!$A$1:$BS$1,0),0)</f>
        <v>158</v>
      </c>
      <c r="AJ8" s="88">
        <f>VLOOKUP(年度マスタ!$K$4&amp;"_"&amp;$AG8,データシート1!$A:$BS,MATCH("ab_"&amp;AJ$2,データシート1!$A$1:$BS$1,0),0)</f>
        <v>0</v>
      </c>
      <c r="AK8" s="88">
        <f>VLOOKUP(年度マスタ!$K$4&amp;"_"&amp;$AG8,データシート1!$A:$BS,MATCH("ab_"&amp;AK$2,データシート1!$A$1:$BS$1,0),0)</f>
        <v>882</v>
      </c>
      <c r="AL8" s="88">
        <f>VLOOKUP(年度マスタ!$K$4&amp;"_"&amp;$AG8,データシート1!$A:$BS,MATCH("ab_"&amp;AL$2,データシート1!$A$1:$BS$1,0),0)</f>
        <v>853</v>
      </c>
      <c r="AM8" s="88">
        <f>VLOOKUP(年度マスタ!$K$4&amp;"_"&amp;$AG8,データシート1!$A:$BS,MATCH("ab_"&amp;AM$2,データシート1!$A$1:$BS$1,0),0)</f>
        <v>601</v>
      </c>
      <c r="AN8" s="88">
        <f>VLOOKUP(年度マスタ!$K$4&amp;"_"&amp;$AG8,データシート1!$A:$BS,MATCH("ab_"&amp;AN$2,データシート1!$A$1:$BS$1,0),0)</f>
        <v>943</v>
      </c>
      <c r="AO8" s="88">
        <f>VLOOKUP(年度マスタ!$K$4&amp;"_"&amp;$AG8,データシート1!$A:$BS,MATCH("ab_"&amp;AO$2,データシート1!$A$1:$BS$1,0),0)</f>
        <v>1985</v>
      </c>
      <c r="AP8" s="88">
        <f>VLOOKUP(年度マスタ!$K$4&amp;"_"&amp;$AG8,データシート1!$A:$BS,MATCH("ab_"&amp;AP$2,データシート1!$A$1:$BS$1,0),0)</f>
        <v>801989</v>
      </c>
      <c r="AQ8" s="1073">
        <f>VLOOKUP(年度マスタ!$K$4&amp;"_"&amp;$AG8,データシート1!$A:$BS,MATCH("ab_"&amp;AQ$2,データシート1!$A$1:$BS$1,0),0)</f>
        <v>0.31672822843999993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2.4695999999999998</v>
      </c>
      <c r="AI9" s="88">
        <f>VLOOKUP(年度マスタ!$K$4&amp;"_"&amp;$AG9,データシート1!$A:$BS,MATCH("ab_"&amp;AI$2,データシート1!$A$1:$BS$1,0),0)</f>
        <v>158</v>
      </c>
      <c r="AJ9" s="88">
        <f>VLOOKUP(年度マスタ!$K$4&amp;"_"&amp;$AG9,データシート1!$A:$BS,MATCH("ab_"&amp;AJ$2,データシート1!$A$1:$BS$1,0),0)</f>
        <v>0</v>
      </c>
      <c r="AK9" s="88">
        <f>VLOOKUP(年度マスタ!$K$4&amp;"_"&amp;$AG9,データシート1!$A:$BS,MATCH("ab_"&amp;AK$2,データシート1!$A$1:$BS$1,0),0)</f>
        <v>882</v>
      </c>
      <c r="AL9" s="88">
        <f>VLOOKUP(年度マスタ!$K$4&amp;"_"&amp;$AG9,データシート1!$A:$BS,MATCH("ab_"&amp;AL$2,データシート1!$A$1:$BS$1,0),0)</f>
        <v>857</v>
      </c>
      <c r="AM9" s="88">
        <f>VLOOKUP(年度マスタ!$K$4&amp;"_"&amp;$AG9,データシート1!$A:$BS,MATCH("ab_"&amp;AM$2,データシート1!$A$1:$BS$1,0),0)</f>
        <v>615</v>
      </c>
      <c r="AN9" s="88">
        <f>VLOOKUP(年度マスタ!$K$4&amp;"_"&amp;$AG9,データシート1!$A:$BS,MATCH("ab_"&amp;AN$2,データシート1!$A$1:$BS$1,0),0)</f>
        <v>923</v>
      </c>
      <c r="AO9" s="88">
        <f>VLOOKUP(年度マスタ!$K$4&amp;"_"&amp;$AG9,データシート1!$A:$BS,MATCH("ab_"&amp;AO$2,データシート1!$A$1:$BS$1,0),0)</f>
        <v>1968</v>
      </c>
      <c r="AP9" s="88">
        <f>VLOOKUP(年度マスタ!$K$4&amp;"_"&amp;$AG9,データシート1!$A:$BS,MATCH("ab_"&amp;AP$2,データシート1!$A$1:$BS$1,0),0)</f>
        <v>941629</v>
      </c>
      <c r="AQ9" s="1073">
        <f>VLOOKUP(年度マスタ!$K$4&amp;"_"&amp;$AG9,データシート1!$A:$BS,MATCH("ab_"&amp;AQ$2,データシート1!$A$1:$BS$1,0),0)</f>
        <v>0.30352628530700004</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0</v>
      </c>
      <c r="AI10" s="88">
        <f>VLOOKUP(年度マスタ!$K$4&amp;"_"&amp;$AG10,データシート1!$A:$BS,MATCH("ab_"&amp;AI$2,データシート1!$A$1:$BS$1,0),0)</f>
        <v>158</v>
      </c>
      <c r="AJ10" s="88">
        <f>VLOOKUP(年度マスタ!$K$4&amp;"_"&amp;$AG10,データシート1!$A:$BS,MATCH("ab_"&amp;AJ$2,データシート1!$A$1:$BS$1,0),0)</f>
        <v>0</v>
      </c>
      <c r="AK10" s="88">
        <f>VLOOKUP(年度マスタ!$K$4&amp;"_"&amp;$AG10,データシート1!$A:$BS,MATCH("ab_"&amp;AK$2,データシート1!$A$1:$BS$1,0),0)</f>
        <v>882</v>
      </c>
      <c r="AL10" s="88">
        <f>VLOOKUP(年度マスタ!$K$4&amp;"_"&amp;$AG10,データシート1!$A:$BS,MATCH("ab_"&amp;AL$2,データシート1!$A$1:$BS$1,0),0)</f>
        <v>836</v>
      </c>
      <c r="AM10" s="88">
        <f>VLOOKUP(年度マスタ!$K$4&amp;"_"&amp;$AG10,データシート1!$A:$BS,MATCH("ab_"&amp;AM$2,データシート1!$A$1:$BS$1,0),0)</f>
        <v>605</v>
      </c>
      <c r="AN10" s="88">
        <f>VLOOKUP(年度マスタ!$K$4&amp;"_"&amp;$AG10,データシート1!$A:$BS,MATCH("ab_"&amp;AN$2,データシート1!$A$1:$BS$1,0),0)</f>
        <v>805</v>
      </c>
      <c r="AO10" s="88">
        <f>VLOOKUP(年度マスタ!$K$4&amp;"_"&amp;$AG10,データシート1!$A:$BS,MATCH("ab_"&amp;AO$2,データシート1!$A$1:$BS$1,0),0)</f>
        <v>1944</v>
      </c>
      <c r="AP10" s="88">
        <f>VLOOKUP(年度マスタ!$K$4&amp;"_"&amp;$AG10,データシート1!$A:$BS,MATCH("ab_"&amp;AP$2,データシート1!$A$1:$BS$1,0),0)</f>
        <v>791586</v>
      </c>
      <c r="AQ10" s="1073">
        <f>VLOOKUP(年度マスタ!$K$4&amp;"_"&amp;$AG10,データシート1!$A:$BS,MATCH("ab_"&amp;AQ$2,データシート1!$A$1:$BS$1,0),0)</f>
        <v>0.26497314080000001</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2.2408000000000001</v>
      </c>
      <c r="AI11" s="88">
        <f>VLOOKUP(年度マスタ!$K$4&amp;"_"&amp;$AG11,データシート1!$A:$BS,MATCH("ab_"&amp;AI$2,データシート1!$A$1:$BS$1,0),0)</f>
        <v>158</v>
      </c>
      <c r="AJ11" s="88">
        <f>VLOOKUP(年度マスタ!$K$4&amp;"_"&amp;$AG11,データシート1!$A:$BS,MATCH("ab_"&amp;AJ$2,データシート1!$A$1:$BS$1,0),0)</f>
        <v>0</v>
      </c>
      <c r="AK11" s="88">
        <f>VLOOKUP(年度マスタ!$K$4&amp;"_"&amp;$AG11,データシート1!$A:$BS,MATCH("ab_"&amp;AK$2,データシート1!$A$1:$BS$1,0),0)</f>
        <v>882</v>
      </c>
      <c r="AL11" s="88">
        <f>VLOOKUP(年度マスタ!$K$4&amp;"_"&amp;$AG11,データシート1!$A:$BS,MATCH("ab_"&amp;AL$2,データシート1!$A$1:$BS$1,0),0)</f>
        <v>853</v>
      </c>
      <c r="AM11" s="88">
        <f>VLOOKUP(年度マスタ!$K$4&amp;"_"&amp;$AG11,データシート1!$A:$BS,MATCH("ab_"&amp;AM$2,データシート1!$A$1:$BS$1,0),0)</f>
        <v>630</v>
      </c>
      <c r="AN11" s="88">
        <f>VLOOKUP(年度マスタ!$K$4&amp;"_"&amp;$AG11,データシート1!$A:$BS,MATCH("ab_"&amp;AN$2,データシート1!$A$1:$BS$1,0),0)</f>
        <v>812</v>
      </c>
      <c r="AO11" s="88">
        <f>VLOOKUP(年度マスタ!$K$4&amp;"_"&amp;$AG11,データシート1!$A:$BS,MATCH("ab_"&amp;AO$2,データシート1!$A$1:$BS$1,0),0)</f>
        <v>1948</v>
      </c>
      <c r="AP11" s="88">
        <f>VLOOKUP(年度マスタ!$K$4&amp;"_"&amp;$AG11,データシート1!$A:$BS,MATCH("ab_"&amp;AP$2,データシート1!$A$1:$BS$1,0),0)</f>
        <v>989103</v>
      </c>
      <c r="AQ11" s="1073">
        <f>VLOOKUP(年度マスタ!$K$4&amp;"_"&amp;$AG11,データシート1!$A:$BS,MATCH("ab_"&amp;AQ$2,データシート1!$A$1:$BS$1,0),0)</f>
        <v>0.29507776831780003</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2.2166999999999999</v>
      </c>
      <c r="AI12" s="88">
        <f>VLOOKUP(年度マスタ!$K$4&amp;"_"&amp;$AG12,データシート1!$A:$BS,MATCH("ab_"&amp;AI$2,データシート1!$A$1:$BS$1,0),0)</f>
        <v>158</v>
      </c>
      <c r="AJ12" s="88">
        <f>VLOOKUP(年度マスタ!$K$4&amp;"_"&amp;$AG12,データシート1!$A:$BS,MATCH("ab_"&amp;AJ$2,データシート1!$A$1:$BS$1,0),0)</f>
        <v>0</v>
      </c>
      <c r="AK12" s="88">
        <f>VLOOKUP(年度マスタ!$K$4&amp;"_"&amp;$AG12,データシート1!$A:$BS,MATCH("ab_"&amp;AK$2,データシート1!$A$1:$BS$1,0),0)</f>
        <v>882</v>
      </c>
      <c r="AL12" s="88">
        <f>VLOOKUP(年度マスタ!$K$4&amp;"_"&amp;$AG12,データシート1!$A:$BS,MATCH("ab_"&amp;AL$2,データシート1!$A$1:$BS$1,0),0)</f>
        <v>869</v>
      </c>
      <c r="AM12" s="88">
        <f>VLOOKUP(年度マスタ!$K$4&amp;"_"&amp;$AG12,データシート1!$A:$BS,MATCH("ab_"&amp;AM$2,データシート1!$A$1:$BS$1,0),0)</f>
        <v>672</v>
      </c>
      <c r="AN12" s="88">
        <f>VLOOKUP(年度マスタ!$K$4&amp;"_"&amp;$AG12,データシート1!$A:$BS,MATCH("ab_"&amp;AN$2,データシート1!$A$1:$BS$1,0),0)</f>
        <v>874</v>
      </c>
      <c r="AO12" s="88">
        <f>VLOOKUP(年度マスタ!$K$4&amp;"_"&amp;$AG12,データシート1!$A:$BS,MATCH("ab_"&amp;AO$2,データシート1!$A$1:$BS$1,0),0)</f>
        <v>1968</v>
      </c>
      <c r="AP12" s="88">
        <f>VLOOKUP(年度マスタ!$K$4&amp;"_"&amp;$AG12,データシート1!$A:$BS,MATCH("ab_"&amp;AP$2,データシート1!$A$1:$BS$1,0),0)</f>
        <v>815011</v>
      </c>
      <c r="AQ12" s="1073">
        <f>VLOOKUP(年度マスタ!$K$4&amp;"_"&amp;$AG12,データシート1!$A:$BS,MATCH("ab_"&amp;AQ$2,データシート1!$A$1:$BS$1,0),0)</f>
        <v>0.30952652855999996</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2.1576</v>
      </c>
      <c r="AI13" s="88">
        <f>VLOOKUP(年度マスタ!$K$4&amp;"_"&amp;$AG13,データシート1!$A:$BS,MATCH("ab_"&amp;AI$2,データシート1!$A$1:$BS$1,0),0)</f>
        <v>168</v>
      </c>
      <c r="AJ13" s="88">
        <f>VLOOKUP(年度マスタ!$K$4&amp;"_"&amp;$AG13,データシート1!$A:$BS,MATCH("ab_"&amp;AJ$2,データシート1!$A$1:$BS$1,0),0)</f>
        <v>0</v>
      </c>
      <c r="AK13" s="88">
        <f>VLOOKUP(年度マスタ!$K$4&amp;"_"&amp;$AG13,データシート1!$A:$BS,MATCH("ab_"&amp;AK$2,データシート1!$A$1:$BS$1,0),0)</f>
        <v>779</v>
      </c>
      <c r="AL13" s="88">
        <f>VLOOKUP(年度マスタ!$K$4&amp;"_"&amp;$AG13,データシート1!$A:$BS,MATCH("ab_"&amp;AL$2,データシート1!$A$1:$BS$1,0),0)</f>
        <v>873</v>
      </c>
      <c r="AM13" s="88">
        <f>VLOOKUP(年度マスタ!$K$4&amp;"_"&amp;$AG13,データシート1!$A:$BS,MATCH("ab_"&amp;AM$2,データシート1!$A$1:$BS$1,0),0)</f>
        <v>687</v>
      </c>
      <c r="AN13" s="88">
        <f>VLOOKUP(年度マスタ!$K$4&amp;"_"&amp;$AG13,データシート1!$A:$BS,MATCH("ab_"&amp;AN$2,データシート1!$A$1:$BS$1,0),0)</f>
        <v>863</v>
      </c>
      <c r="AO13" s="88">
        <f>VLOOKUP(年度マスタ!$K$4&amp;"_"&amp;$AG13,データシート1!$A:$BS,MATCH("ab_"&amp;AO$2,データシート1!$A$1:$BS$1,0),0)</f>
        <v>1938</v>
      </c>
      <c r="AP13" s="88">
        <f>VLOOKUP(年度マスタ!$K$4&amp;"_"&amp;$AG13,データシート1!$A:$BS,MATCH("ab_"&amp;AP$2,データシート1!$A$1:$BS$1,0),0)</f>
        <v>981704</v>
      </c>
      <c r="AQ13" s="1073">
        <f>VLOOKUP(年度マスタ!$K$4&amp;"_"&amp;$AG13,データシート1!$A:$BS,MATCH("ab_"&amp;AQ$2,データシート1!$A$1:$BS$1,0),0)</f>
        <v>6.9819387582E-2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0</v>
      </c>
      <c r="AI14" s="88">
        <f>VLOOKUP(年度マスタ!$K$4&amp;"_"&amp;$AG14,データシート1!$A:$BS,MATCH("ab_"&amp;AI$2,データシート1!$A$1:$BS$1,0),0)</f>
        <v>168</v>
      </c>
      <c r="AJ14" s="88">
        <f>VLOOKUP(年度マスタ!$K$4&amp;"_"&amp;$AG14,データシート1!$A:$BS,MATCH("ab_"&amp;AJ$2,データシート1!$A$1:$BS$1,0),0)</f>
        <v>0</v>
      </c>
      <c r="AK14" s="88">
        <f>VLOOKUP(年度マスタ!$K$4&amp;"_"&amp;$AG14,データシート1!$A:$BS,MATCH("ab_"&amp;AK$2,データシート1!$A$1:$BS$1,0),0)</f>
        <v>779</v>
      </c>
      <c r="AL14" s="88">
        <f>VLOOKUP(年度マスタ!$K$4&amp;"_"&amp;$AG14,データシート1!$A:$BS,MATCH("ab_"&amp;AL$2,データシート1!$A$1:$BS$1,0),0)</f>
        <v>885</v>
      </c>
      <c r="AM14" s="88">
        <f>VLOOKUP(年度マスタ!$K$4&amp;"_"&amp;$AG14,データシート1!$A:$BS,MATCH("ab_"&amp;AM$2,データシート1!$A$1:$BS$1,0),0)</f>
        <v>707</v>
      </c>
      <c r="AN14" s="88">
        <f>VLOOKUP(年度マスタ!$K$4&amp;"_"&amp;$AG14,データシート1!$A:$BS,MATCH("ab_"&amp;AN$2,データシート1!$A$1:$BS$1,0),0)</f>
        <v>854</v>
      </c>
      <c r="AO14" s="88">
        <f>VLOOKUP(年度マスタ!$K$4&amp;"_"&amp;$AG14,データシート1!$A:$BS,MATCH("ab_"&amp;AO$2,データシート1!$A$1:$BS$1,0),0)</f>
        <v>1927</v>
      </c>
      <c r="AP14" s="88">
        <f>VLOOKUP(年度マスタ!$K$4&amp;"_"&amp;$AG14,データシート1!$A:$BS,MATCH("ab_"&amp;AP$2,データシート1!$A$1:$BS$1,0),0)</f>
        <v>935117</v>
      </c>
      <c r="AQ14" s="1073">
        <f>VLOOKUP(年度マスタ!$K$4&amp;"_"&amp;$AG14,データシート1!$A:$BS,MATCH("ab_"&amp;AQ$2,データシート1!$A$1:$BS$1,0),0)</f>
        <v>0.1197989496</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2.3412000000000002</v>
      </c>
      <c r="AI15" s="88">
        <f>VLOOKUP(年度マスタ!$K$4&amp;"_"&amp;$AG15,データシート1!$A:$BS,MATCH("ab_"&amp;AI$2,データシート1!$A$1:$BS$1,0),0)</f>
        <v>168</v>
      </c>
      <c r="AJ15" s="88">
        <f>VLOOKUP(年度マスタ!$K$4&amp;"_"&amp;$AG15,データシート1!$A:$BS,MATCH("ab_"&amp;AJ$2,データシート1!$A$1:$BS$1,0),0)</f>
        <v>0</v>
      </c>
      <c r="AK15" s="88">
        <f>VLOOKUP(年度マスタ!$K$4&amp;"_"&amp;$AG15,データシート1!$A:$BS,MATCH("ab_"&amp;AK$2,データシート1!$A$1:$BS$1,0),0)</f>
        <v>779</v>
      </c>
      <c r="AL15" s="88">
        <f>VLOOKUP(年度マスタ!$K$4&amp;"_"&amp;$AG15,データシート1!$A:$BS,MATCH("ab_"&amp;AL$2,データシート1!$A$1:$BS$1,0),0)</f>
        <v>896</v>
      </c>
      <c r="AM15" s="88">
        <f>VLOOKUP(年度マスタ!$K$4&amp;"_"&amp;$AG15,データシート1!$A:$BS,MATCH("ab_"&amp;AM$2,データシート1!$A$1:$BS$1,0),0)</f>
        <v>729</v>
      </c>
      <c r="AN15" s="88">
        <f>VLOOKUP(年度マスタ!$K$4&amp;"_"&amp;$AG15,データシート1!$A:$BS,MATCH("ab_"&amp;AN$2,データシート1!$A$1:$BS$1,0),0)</f>
        <v>952</v>
      </c>
      <c r="AO15" s="88">
        <f>VLOOKUP(年度マスタ!$K$4&amp;"_"&amp;$AG15,データシート1!$A:$BS,MATCH("ab_"&amp;AO$2,データシート1!$A$1:$BS$1,0),0)</f>
        <v>1878</v>
      </c>
      <c r="AP15" s="88">
        <f>VLOOKUP(年度マスタ!$K$4&amp;"_"&amp;$AG15,データシート1!$A:$BS,MATCH("ab_"&amp;AP$2,データシート1!$A$1:$BS$1,0),0)</f>
        <v>951147.11952872761</v>
      </c>
      <c r="AQ15" s="1073">
        <f>VLOOKUP(年度マスタ!$K$4&amp;"_"&amp;$AG15,データシート1!$A:$BS,MATCH("ab_"&amp;AQ$2,データシート1!$A$1:$BS$1,0),0)</f>
        <v>0.3192051346</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2.2195</v>
      </c>
      <c r="AI16" s="88">
        <f>VLOOKUP(年度マスタ!$K$4&amp;"_"&amp;$AG16,データシート1!$A:$BS,MATCH("ab_"&amp;AI$2,データシート1!$A$1:$BS$1,0),0)</f>
        <v>168</v>
      </c>
      <c r="AJ16" s="88">
        <f>VLOOKUP(年度マスタ!$K$4&amp;"_"&amp;$AG16,データシート1!$A:$BS,MATCH("ab_"&amp;AJ$2,データシート1!$A$1:$BS$1,0),0)</f>
        <v>0</v>
      </c>
      <c r="AK16" s="88">
        <f>VLOOKUP(年度マスタ!$K$4&amp;"_"&amp;$AG16,データシート1!$A:$BS,MATCH("ab_"&amp;AK$2,データシート1!$A$1:$BS$1,0),0)</f>
        <v>779</v>
      </c>
      <c r="AL16" s="88">
        <f>VLOOKUP(年度マスタ!$K$4&amp;"_"&amp;$AG16,データシート1!$A:$BS,MATCH("ab_"&amp;AL$2,データシート1!$A$1:$BS$1,0),0)</f>
        <v>899</v>
      </c>
      <c r="AM16" s="88">
        <f>VLOOKUP(年度マスタ!$K$4&amp;"_"&amp;$AG16,データシート1!$A:$BS,MATCH("ab_"&amp;AM$2,データシート1!$A$1:$BS$1,0),0)</f>
        <v>748</v>
      </c>
      <c r="AN16" s="88">
        <f>VLOOKUP(年度マスタ!$K$4&amp;"_"&amp;$AG16,データシート1!$A:$BS,MATCH("ab_"&amp;AN$2,データシート1!$A$1:$BS$1,0),0)</f>
        <v>943</v>
      </c>
      <c r="AO16" s="88">
        <f>VLOOKUP(年度マスタ!$K$4&amp;"_"&amp;$AG16,データシート1!$A:$BS,MATCH("ab_"&amp;AO$2,データシート1!$A$1:$BS$1,0),0)</f>
        <v>1894</v>
      </c>
      <c r="AP16" s="88">
        <f>VLOOKUP(年度マスタ!$K$4&amp;"_"&amp;$AG16,データシート1!$A:$BS,MATCH("ab_"&amp;AP$2,データシート1!$A$1:$BS$1,0),0)</f>
        <v>975092.99999999965</v>
      </c>
      <c r="AQ16" s="1073">
        <f>VLOOKUP(年度マスタ!$K$4&amp;"_"&amp;$AG16,データシート1!$A:$BS,MATCH("ab_"&amp;AQ$2,データシート1!$A$1:$BS$1,0),0)</f>
        <v>0.22484121300000001</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0</v>
      </c>
      <c r="AI17" s="187">
        <f>VLOOKUP(年度マスタ!$K$4&amp;"_"&amp;$AG17,データシート1!$A:$BS,MATCH("ab_"&amp;AI$2,データシート1!$A$1:$BS$1,0),0)</f>
        <v>168</v>
      </c>
      <c r="AJ17" s="187">
        <f>VLOOKUP(年度マスタ!$K$4&amp;"_"&amp;$AG17,データシート1!$A:$BS,MATCH("ab_"&amp;AJ$2,データシート1!$A$1:$BS$1,0),0)</f>
        <v>0</v>
      </c>
      <c r="AK17" s="187">
        <f>VLOOKUP(年度マスタ!$K$4&amp;"_"&amp;$AG17,データシート1!$A:$BS,MATCH("ab_"&amp;AK$2,データシート1!$A$1:$BS$1,0),0)</f>
        <v>779</v>
      </c>
      <c r="AL17" s="187">
        <f>VLOOKUP(年度マスタ!$K$4&amp;"_"&amp;$AG17,データシート1!$A:$BS,MATCH("ab_"&amp;AL$2,データシート1!$A$1:$BS$1,0),0)</f>
        <v>917</v>
      </c>
      <c r="AM17" s="187">
        <f>VLOOKUP(年度マスタ!$K$4&amp;"_"&amp;$AG17,データシート1!$A:$BS,MATCH("ab_"&amp;AM$2,データシート1!$A$1:$BS$1,0),0)</f>
        <v>766</v>
      </c>
      <c r="AN17" s="187">
        <f>VLOOKUP(年度マスタ!$K$4&amp;"_"&amp;$AG17,データシート1!$A:$BS,MATCH("ab_"&amp;AN$2,データシート1!$A$1:$BS$1,0),0)</f>
        <v>934</v>
      </c>
      <c r="AO17" s="187">
        <f>VLOOKUP(年度マスタ!$K$4&amp;"_"&amp;$AG17,データシート1!$A:$BS,MATCH("ab_"&amp;AO$2,データシート1!$A$1:$BS$1,0),0)</f>
        <v>1898</v>
      </c>
      <c r="AP17" s="187">
        <f>VLOOKUP(年度マスタ!$K$4&amp;"_"&amp;$AG17,データシート1!$A:$BS,MATCH("ab_"&amp;AP$2,データシート1!$A$1:$BS$1,0),0)</f>
        <v>737889</v>
      </c>
      <c r="AQ17" s="1074">
        <f>VLOOKUP(年度マスタ!$K$4&amp;"_"&amp;$AG17,データシート1!$A:$BS,MATCH("ab_"&amp;AQ$2,データシート1!$A$1:$BS$1,0),0)</f>
        <v>0.13037256791999999</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0</v>
      </c>
      <c r="AI18" s="88">
        <f>VLOOKUP(年度マスタ!$K$4&amp;"_"&amp;$AG18,データシート1!$A:$BS,MATCH("ab_"&amp;AI$2,データシート1!$A$1:$BS$1,0),0)</f>
        <v>168</v>
      </c>
      <c r="AJ18" s="88">
        <f>VLOOKUP(年度マスタ!$K$4&amp;"_"&amp;$AG18,データシート1!$A:$BS,MATCH("ab_"&amp;AJ$2,データシート1!$A$1:$BS$1,0),0)</f>
        <v>0</v>
      </c>
      <c r="AK18" s="88">
        <f>VLOOKUP(年度マスタ!$K$4&amp;"_"&amp;$AG18,データシート1!$A:$BS,MATCH("ab_"&amp;AK$2,データシート1!$A$1:$BS$1,0),0)</f>
        <v>779</v>
      </c>
      <c r="AL18" s="88">
        <f>VLOOKUP(年度マスタ!$K$4&amp;"_"&amp;$AG18,データシート1!$A:$BS,MATCH("ab_"&amp;AL$2,データシート1!$A$1:$BS$1,0),0)</f>
        <v>928</v>
      </c>
      <c r="AM18" s="88">
        <f>VLOOKUP(年度マスタ!$K$4&amp;"_"&amp;$AG18,データシート1!$A:$BS,MATCH("ab_"&amp;AM$2,データシート1!$A$1:$BS$1,0),0)</f>
        <v>768</v>
      </c>
      <c r="AN18" s="88">
        <f>VLOOKUP(年度マスタ!$K$4&amp;"_"&amp;$AG18,データシート1!$A:$BS,MATCH("ab_"&amp;AN$2,データシート1!$A$1:$BS$1,0),0)</f>
        <v>818</v>
      </c>
      <c r="AO18" s="88">
        <f>VLOOKUP(年度マスタ!$K$4&amp;"_"&amp;$AG18,データシート1!$A:$BS,MATCH("ab_"&amp;AO$2,データシート1!$A$1:$BS$1,0),0)</f>
        <v>1919</v>
      </c>
      <c r="AP18" s="88">
        <f>VLOOKUP(年度マスタ!$K$4&amp;"_"&amp;$AG18,データシート1!$A:$BS,MATCH("ab_"&amp;AP$2,データシート1!$A$1:$BS$1,0),0)</f>
        <v>918867</v>
      </c>
      <c r="AQ18" s="1073">
        <f>VLOOKUP(年度マスタ!$K$4&amp;"_"&amp;$AG18,データシート1!$A:$BS,MATCH("ab_"&amp;AQ$2,データシート1!$A$1:$BS$1,0),0)</f>
        <v>0.19277375399999999</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0</v>
      </c>
      <c r="AI19" s="88">
        <f>VLOOKUP(年度マスタ!$K$4&amp;"_"&amp;$AG19,データシート1!$A:$BS,MATCH("ab_"&amp;AI$2,データシート1!$A$1:$BS$1,0),0)</f>
        <v>150</v>
      </c>
      <c r="AJ19" s="88">
        <f>VLOOKUP(年度マスタ!$K$4&amp;"_"&amp;$AG19,データシート1!$A:$BS,MATCH("ab_"&amp;AJ$2,データシート1!$A$1:$BS$1,0),0)</f>
        <v>0</v>
      </c>
      <c r="AK19" s="88">
        <f>VLOOKUP(年度マスタ!$K$4&amp;"_"&amp;$AG19,データシート1!$A:$BS,MATCH("ab_"&amp;AK$2,データシート1!$A$1:$BS$1,0),0)</f>
        <v>818</v>
      </c>
      <c r="AL19" s="88">
        <f>VLOOKUP(年度マスタ!$K$4&amp;"_"&amp;$AG19,データシート1!$A:$BS,MATCH("ab_"&amp;AL$2,データシート1!$A$1:$BS$1,0),0)</f>
        <v>922</v>
      </c>
      <c r="AM19" s="88">
        <f>VLOOKUP(年度マスタ!$K$4&amp;"_"&amp;$AG19,データシート1!$A:$BS,MATCH("ab_"&amp;AM$2,データシート1!$A$1:$BS$1,0),0)</f>
        <v>787</v>
      </c>
      <c r="AN19" s="88">
        <f>VLOOKUP(年度マスタ!$K$4&amp;"_"&amp;$AG19,データシート1!$A:$BS,MATCH("ab_"&amp;AN$2,データシート1!$A$1:$BS$1,0),0)</f>
        <v>923</v>
      </c>
      <c r="AO19" s="88">
        <f>VLOOKUP(年度マスタ!$K$4&amp;"_"&amp;$AG19,データシート1!$A:$BS,MATCH("ab_"&amp;AO$2,データシート1!$A$1:$BS$1,0),0)</f>
        <v>1887</v>
      </c>
      <c r="AP19" s="88">
        <f>VLOOKUP(年度マスタ!$K$4&amp;"_"&amp;$AG19,データシート1!$A:$BS,MATCH("ab_"&amp;AP$2,データシート1!$A$1:$BS$1,0),0)</f>
        <v>977297.99999999988</v>
      </c>
      <c r="AQ19" s="1073">
        <f>VLOOKUP(年度マスタ!$K$4&amp;"_"&amp;$AG19,データシート1!$A:$BS,MATCH("ab_"&amp;AQ$2,データシート1!$A$1:$BS$1,0),0)</f>
        <v>0.41742297</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0</v>
      </c>
      <c r="AI20" s="88">
        <f>VLOOKUP(年度マスタ!$K$4&amp;"_"&amp;$AG20,データシート1!$A:$BS,MATCH("ab_"&amp;AI$2,データシート1!$A$1:$BS$1,0),0)</f>
        <v>150</v>
      </c>
      <c r="AJ20" s="88">
        <f>VLOOKUP(年度マスタ!$K$4&amp;"_"&amp;$AG20,データシート1!$A:$BS,MATCH("ab_"&amp;AJ$2,データシート1!$A$1:$BS$1,0),0)</f>
        <v>0</v>
      </c>
      <c r="AK20" s="88">
        <f>VLOOKUP(年度マスタ!$K$4&amp;"_"&amp;$AG20,データシート1!$A:$BS,MATCH("ab_"&amp;AK$2,データシート1!$A$1:$BS$1,0),0)</f>
        <v>818</v>
      </c>
      <c r="AL20" s="88">
        <f>VLOOKUP(年度マスタ!$K$4&amp;"_"&amp;$AG20,データシート1!$A:$BS,MATCH("ab_"&amp;AL$2,データシート1!$A$1:$BS$1,0),0)</f>
        <v>930</v>
      </c>
      <c r="AM20" s="88">
        <f>VLOOKUP(年度マスタ!$K$4&amp;"_"&amp;$AG20,データシート1!$A:$BS,MATCH("ab_"&amp;AM$2,データシート1!$A$1:$BS$1,0),0)</f>
        <v>781</v>
      </c>
      <c r="AN20" s="88">
        <f>VLOOKUP(年度マスタ!$K$4&amp;"_"&amp;$AG20,データシート1!$A:$BS,MATCH("ab_"&amp;AN$2,データシート1!$A$1:$BS$1,0),0)</f>
        <v>901</v>
      </c>
      <c r="AO20" s="88">
        <f>VLOOKUP(年度マスタ!$K$4&amp;"_"&amp;$AG20,データシート1!$A:$BS,MATCH("ab_"&amp;AO$2,データシート1!$A$1:$BS$1,0),0)</f>
        <v>1877</v>
      </c>
      <c r="AP20" s="88">
        <f>VLOOKUP(年度マスタ!$K$4&amp;"_"&amp;$AG20,データシート1!$A:$BS,MATCH("ab_"&amp;AP$2,データシート1!$A$1:$BS$1,0),0)</f>
        <v>1024727</v>
      </c>
      <c r="AQ20" s="1073">
        <f>VLOOKUP(年度マスタ!$K$4&amp;"_"&amp;$AG20,データシート1!$A:$BS,MATCH("ab_"&amp;AQ$2,データシート1!$A$1:$BS$1,0),0)</f>
        <v>0.42423633900000002</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神津島村</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13364</v>
      </c>
      <c r="BF13" s="80" t="str">
        <f>年度マスタ!K4</f>
        <v>13364</v>
      </c>
      <c r="BG13" s="80" t="str">
        <f>年度マスタ!K4</f>
        <v>13364</v>
      </c>
      <c r="BH13" s="318" t="s">
        <v>108</v>
      </c>
      <c r="BI13" s="318" t="s">
        <v>108</v>
      </c>
      <c r="BJ13" s="318" t="s">
        <v>108</v>
      </c>
      <c r="BK13" s="318" t="str">
        <f>年度マスタ!K4</f>
        <v>13364</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神津島村</v>
      </c>
      <c r="BF14" s="80" t="str">
        <f>AP2</f>
        <v>神津島村</v>
      </c>
      <c r="BG14" s="80" t="str">
        <f>AP2</f>
        <v>神津島村</v>
      </c>
      <c r="BH14" s="80" t="s">
        <v>118</v>
      </c>
      <c r="BI14" s="80" t="s">
        <v>118</v>
      </c>
      <c r="BJ14" s="80" t="s">
        <v>118</v>
      </c>
      <c r="BK14" s="80" t="str">
        <f>AP2</f>
        <v>神津島村</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0</v>
      </c>
      <c r="AY17" s="201">
        <f>AX17</f>
        <v>0</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0.443</v>
      </c>
      <c r="AY18" s="201">
        <f>AX18</f>
        <v>0.443</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0.443</v>
      </c>
      <c r="G21" s="996">
        <f t="shared" ref="G21:O21" si="5">SUM(G22,G26,G27,G28)</f>
        <v>0.39700000000000002</v>
      </c>
      <c r="H21" s="996">
        <f t="shared" si="5"/>
        <v>0.40300000000000002</v>
      </c>
      <c r="I21" s="996">
        <f t="shared" si="5"/>
        <v>0.438</v>
      </c>
      <c r="J21" s="996">
        <f t="shared" si="5"/>
        <v>0.4</v>
      </c>
      <c r="K21" s="996">
        <f t="shared" si="5"/>
        <v>0.53700000000000003</v>
      </c>
      <c r="L21" s="996">
        <f t="shared" si="5"/>
        <v>0.45300000000000001</v>
      </c>
      <c r="M21" s="996">
        <f t="shared" si="5"/>
        <v>0.41799999999999998</v>
      </c>
      <c r="N21" s="996">
        <f t="shared" si="5"/>
        <v>0.42699999999999999</v>
      </c>
      <c r="O21" s="996">
        <f t="shared" si="5"/>
        <v>0.376</v>
      </c>
      <c r="P21" s="997">
        <f>SUM(P22,P26,P27,P28)</f>
        <v>0.443</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0.443</v>
      </c>
      <c r="AY22" s="201">
        <f>AX22</f>
        <v>0.443</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3.4726907295909597</v>
      </c>
      <c r="AG24" s="996">
        <f t="shared" ref="AG24:AP24" si="7">AG25+AG29</f>
        <v>4.2331020099488565</v>
      </c>
      <c r="AH24" s="996">
        <f t="shared" si="7"/>
        <v>4.6014061870276528</v>
      </c>
      <c r="AI24" s="996">
        <f t="shared" si="7"/>
        <v>4.8196301091262708</v>
      </c>
      <c r="AJ24" s="996">
        <f t="shared" si="7"/>
        <v>3.955581157387527</v>
      </c>
      <c r="AK24" s="996">
        <f t="shared" si="7"/>
        <v>4.0537565528972488</v>
      </c>
      <c r="AL24" s="996">
        <f t="shared" si="7"/>
        <v>3.3621950454056551</v>
      </c>
      <c r="AM24" s="996">
        <f t="shared" si="7"/>
        <v>3.361600832875884</v>
      </c>
      <c r="AN24" s="996">
        <f t="shared" si="7"/>
        <v>3.1871938749825088</v>
      </c>
      <c r="AO24" s="996">
        <f>AO25+AO29</f>
        <v>3.0622126983353724</v>
      </c>
      <c r="AP24" s="997">
        <f t="shared" si="7"/>
        <v>2.801350424938581</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0.41800816040189526</v>
      </c>
      <c r="AG25" s="998">
        <f>①CO2排出量の現状把握!AA35</f>
        <v>0.34870337426193293</v>
      </c>
      <c r="AH25" s="998">
        <f>①CO2排出量の現状把握!AB35</f>
        <v>0.51146870366498653</v>
      </c>
      <c r="AI25" s="998">
        <f>①CO2排出量の現状把握!AC35</f>
        <v>0.46785732304840078</v>
      </c>
      <c r="AJ25" s="998">
        <f>①CO2排出量の現状把握!AD35</f>
        <v>0.47516191834229365</v>
      </c>
      <c r="AK25" s="998">
        <f>①CO2排出量の現状把握!AE35</f>
        <v>0.35080136297965697</v>
      </c>
      <c r="AL25" s="998">
        <f>①CO2排出量の現状把握!AF35</f>
        <v>0.50996485497952415</v>
      </c>
      <c r="AM25" s="998">
        <f>①CO2排出量の現状把握!AG35</f>
        <v>0.50009297528081542</v>
      </c>
      <c r="AN25" s="998">
        <f>①CO2排出量の現状把握!AH35</f>
        <v>0.34750496932132913</v>
      </c>
      <c r="AO25" s="998">
        <f>①CO2排出量の現状把握!AI35</f>
        <v>0.31468709726493943</v>
      </c>
      <c r="AP25" s="999">
        <f>①CO2排出量の現状把握!AJ35</f>
        <v>0.28345145496965435</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0</v>
      </c>
      <c r="G26" s="998">
        <f>IFERROR(VLOOKUP(年度マスタ!$K$4&amp;"_"&amp;G$20,データシート1!$A:$BT,MATCH("ba_"&amp;$D26,データシート1!$A$1:$BT$1,0),0),0)</f>
        <v>0</v>
      </c>
      <c r="H26" s="998">
        <f>IFERROR(VLOOKUP(年度マスタ!$K$4&amp;"_"&amp;H$20,データシート1!$A:$BT,MATCH("ba_"&amp;$D26,データシート1!$A$1:$BT$1,0),0),0)</f>
        <v>0</v>
      </c>
      <c r="I26" s="998">
        <f>IFERROR(VLOOKUP(年度マスタ!$K$4&amp;"_"&amp;I$20,データシート1!$A:$BT,MATCH("ba_"&amp;$D26,データシート1!$A$1:$BT$1,0),0),0)</f>
        <v>0</v>
      </c>
      <c r="J26" s="998">
        <f>IFERROR(VLOOKUP(年度マスタ!$K$4&amp;"_"&amp;J$20,データシート1!$A:$BT,MATCH("ba_"&amp;$D26,データシート1!$A$1:$BT$1,0),0),0)</f>
        <v>0</v>
      </c>
      <c r="K26" s="998">
        <f>IFERROR(VLOOKUP(年度マスタ!$K$4&amp;"_"&amp;K$20,データシート1!$A:$BT,MATCH("ba_"&amp;$D26,データシート1!$A$1:$BT$1,0),0),0)</f>
        <v>0</v>
      </c>
      <c r="L26" s="998">
        <f>IFERROR(VLOOKUP(年度マスタ!$K$4&amp;"_"&amp;L$20,データシート1!$A:$BT,MATCH("ba_"&amp;$D26,データシート1!$A$1:$BT$1,0),0),0)</f>
        <v>0</v>
      </c>
      <c r="M26" s="998">
        <f>IFERROR(VLOOKUP(年度マスタ!$K$4&amp;"_"&amp;M$20,データシート1!$A:$BT,MATCH("ba_"&amp;$D26,データシート1!$A$1:$BT$1,0),0),0)</f>
        <v>0</v>
      </c>
      <c r="N26" s="998">
        <f>IFERROR(VLOOKUP(年度マスタ!$K$4&amp;"_"&amp;N$20,データシート1!$A:$BT,MATCH("ba_"&amp;$D26,データシート1!$A$1:$BT$1,0),0),0)</f>
        <v>0</v>
      </c>
      <c r="O26" s="998">
        <f>IFERROR(VLOOKUP(年度マスタ!$K$4&amp;"_"&amp;O$20,データシート1!$A:$BT,MATCH("ba_"&amp;$D26,データシート1!$A$1:$BT$1,0),0),0)</f>
        <v>0</v>
      </c>
      <c r="P26" s="999">
        <f>IFERROR(VLOOKUP(年度マスタ!$K$4&amp;"_"&amp;P$20,データシート1!$A:$BT,MATCH("ba_"&amp;$D26,データシート1!$A$1:$BT$1,0),0),0)</f>
        <v>0</v>
      </c>
      <c r="Z26" s="313"/>
      <c r="AB26" s="312"/>
      <c r="AC26" s="572"/>
      <c r="AD26" s="458"/>
      <c r="AE26" s="457" t="s">
        <v>98</v>
      </c>
      <c r="AF26" s="1000">
        <f>①CO2排出量の現状把握!Z36</f>
        <v>0.18702543284660722</v>
      </c>
      <c r="AG26" s="1000">
        <f>①CO2排出量の現状把握!AA36</f>
        <v>0</v>
      </c>
      <c r="AH26" s="1000">
        <f>①CO2排出量の現状把握!AB36</f>
        <v>0.16749742890880331</v>
      </c>
      <c r="AI26" s="1000">
        <f>①CO2排出量の現状把握!AC36</f>
        <v>0.17124116731539771</v>
      </c>
      <c r="AJ26" s="1000">
        <f>①CO2排出量の現状把握!AD36</f>
        <v>0.1453106087084946</v>
      </c>
      <c r="AK26" s="1000">
        <f>①CO2排出量の現状把握!AE36</f>
        <v>0</v>
      </c>
      <c r="AL26" s="1000">
        <f>①CO2排出量の現状把握!AF36</f>
        <v>0.1486435406277456</v>
      </c>
      <c r="AM26" s="1000">
        <f>①CO2排出量の現状把握!AG36</f>
        <v>0.13045492662933506</v>
      </c>
      <c r="AN26" s="1000">
        <f>①CO2排出量の現状把握!AH36</f>
        <v>0</v>
      </c>
      <c r="AO26" s="1000">
        <f>①CO2排出量の現状把握!AI36</f>
        <v>0</v>
      </c>
      <c r="AP26" s="1001">
        <f>①CO2排出量の現状把握!AJ36</f>
        <v>0</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0.443</v>
      </c>
      <c r="G27" s="998">
        <f>IFERROR(VLOOKUP(年度マスタ!$K$4&amp;"_"&amp;G$20,データシート1!$A:$BT,MATCH("ba_"&amp;$D27,データシート1!$A$1:$BT$1,0),0),0)</f>
        <v>0.39700000000000002</v>
      </c>
      <c r="H27" s="998">
        <f>IFERROR(VLOOKUP(年度マスタ!$K$4&amp;"_"&amp;H$20,データシート1!$A:$BT,MATCH("ba_"&amp;$D27,データシート1!$A$1:$BT$1,0),0),0)</f>
        <v>0.40300000000000002</v>
      </c>
      <c r="I27" s="998">
        <f>IFERROR(VLOOKUP(年度マスタ!$K$4&amp;"_"&amp;I$20,データシート1!$A:$BT,MATCH("ba_"&amp;$D27,データシート1!$A$1:$BT$1,0),0),0)</f>
        <v>0.438</v>
      </c>
      <c r="J27" s="998">
        <f>IFERROR(VLOOKUP(年度マスタ!$K$4&amp;"_"&amp;J$20,データシート1!$A:$BT,MATCH("ba_"&amp;$D27,データシート1!$A$1:$BT$1,0),0),0)</f>
        <v>0.4</v>
      </c>
      <c r="K27" s="998">
        <f>IFERROR(VLOOKUP(年度マスタ!$K$4&amp;"_"&amp;K$20,データシート1!$A:$BT,MATCH("ba_"&amp;$D27,データシート1!$A$1:$BT$1,0),0),0)</f>
        <v>0.53700000000000003</v>
      </c>
      <c r="L27" s="998">
        <f>IFERROR(VLOOKUP(年度マスタ!$K$4&amp;"_"&amp;L$20,データシート1!$A:$BT,MATCH("ba_"&amp;$D27,データシート1!$A$1:$BT$1,0),0),0)</f>
        <v>0.45300000000000001</v>
      </c>
      <c r="M27" s="998">
        <f>IFERROR(VLOOKUP(年度マスタ!$K$4&amp;"_"&amp;M$20,データシート1!$A:$BT,MATCH("ba_"&amp;$D27,データシート1!$A$1:$BT$1,0),0),0)</f>
        <v>0.41799999999999998</v>
      </c>
      <c r="N27" s="998">
        <f>IFERROR(VLOOKUP(年度マスタ!$K$4&amp;"_"&amp;N$20,データシート1!$A:$BT,MATCH("ba_"&amp;$D27,データシート1!$A$1:$BT$1,0),0),0)</f>
        <v>0.42699999999999999</v>
      </c>
      <c r="O27" s="998">
        <f>IFERROR(VLOOKUP(年度マスタ!$K$4&amp;"_"&amp;O$20,データシート1!$A:$BT,MATCH("ba_"&amp;$D27,データシート1!$A$1:$BT$1,0),0),0)</f>
        <v>0.376</v>
      </c>
      <c r="P27" s="999">
        <f>IFERROR(VLOOKUP(年度マスタ!$K$4&amp;"_"&amp;P$20,データシート1!$A:$BT,MATCH("ba_"&amp;$D27,データシート1!$A$1:$BT$1,0),0),0)</f>
        <v>0.443</v>
      </c>
      <c r="Z27" s="313"/>
      <c r="AB27" s="312"/>
      <c r="AC27" s="572"/>
      <c r="AD27" s="458"/>
      <c r="AE27" s="457" t="s">
        <v>107</v>
      </c>
      <c r="AF27" s="1000">
        <f>①CO2排出量の現状把握!Z37</f>
        <v>0.23098272755528804</v>
      </c>
      <c r="AG27" s="1000">
        <f>①CO2排出量の現状把握!AA37</f>
        <v>0.34870337426193293</v>
      </c>
      <c r="AH27" s="1000">
        <f>①CO2排出量の現状把握!AB37</f>
        <v>0.34397127475618322</v>
      </c>
      <c r="AI27" s="1000">
        <f>①CO2排出量の現状把握!AC37</f>
        <v>0.2966161557330031</v>
      </c>
      <c r="AJ27" s="1000">
        <f>①CO2排出量の現状把握!AD37</f>
        <v>0.32985130963379905</v>
      </c>
      <c r="AK27" s="1000">
        <f>①CO2排出量の現状把握!AE37</f>
        <v>0.35080136297965697</v>
      </c>
      <c r="AL27" s="1000">
        <f>①CO2排出量の現状把握!AF37</f>
        <v>0.36132131435177856</v>
      </c>
      <c r="AM27" s="1000">
        <f>①CO2排出量の現状把握!AG37</f>
        <v>0.36963804865148031</v>
      </c>
      <c r="AN27" s="1000">
        <f>①CO2排出量の現状把握!AH37</f>
        <v>0.34750496932132913</v>
      </c>
      <c r="AO27" s="1000">
        <f>①CO2排出量の現状把握!AI37</f>
        <v>0.31468709726493943</v>
      </c>
      <c r="AP27" s="1001">
        <f>①CO2排出量の現状把握!AJ37</f>
        <v>0.28345145496965435</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0</v>
      </c>
      <c r="AG28" s="1000">
        <f>①CO2排出量の現状把握!AA38</f>
        <v>0</v>
      </c>
      <c r="AH28" s="1000">
        <f>①CO2排出量の現状把握!AB38</f>
        <v>0</v>
      </c>
      <c r="AI28" s="1000">
        <f>①CO2排出量の現状把握!AC38</f>
        <v>0</v>
      </c>
      <c r="AJ28" s="1000">
        <f>①CO2排出量の現状把握!AD38</f>
        <v>0</v>
      </c>
      <c r="AK28" s="1000">
        <f>①CO2排出量の現状把握!AE38</f>
        <v>0</v>
      </c>
      <c r="AL28" s="1000">
        <f>①CO2排出量の現状把握!AF38</f>
        <v>0</v>
      </c>
      <c r="AM28" s="1000">
        <f>①CO2排出量の現状把握!AG38</f>
        <v>0</v>
      </c>
      <c r="AN28" s="1000">
        <f>①CO2排出量の現状把握!AH38</f>
        <v>0</v>
      </c>
      <c r="AO28" s="1000">
        <f>①CO2排出量の現状把握!AI38</f>
        <v>0</v>
      </c>
      <c r="AP28" s="1001">
        <f>①CO2排出量の現状把握!AJ38</f>
        <v>0</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3.0546825691890644</v>
      </c>
      <c r="AG29" s="1002">
        <f>①CO2排出量の現状把握!AA39</f>
        <v>3.8843986356869236</v>
      </c>
      <c r="AH29" s="1002">
        <f>①CO2排出量の現状把握!AB39</f>
        <v>4.0899374833626663</v>
      </c>
      <c r="AI29" s="1002">
        <f>①CO2排出量の現状把握!AC39</f>
        <v>4.3517727860778699</v>
      </c>
      <c r="AJ29" s="1002">
        <f>①CO2排出量の現状把握!AD39</f>
        <v>3.4804192390452333</v>
      </c>
      <c r="AK29" s="1002">
        <f>①CO2排出量の現状把握!AE39</f>
        <v>3.7029551899175916</v>
      </c>
      <c r="AL29" s="1002">
        <f>①CO2排出量の現状把握!AF39</f>
        <v>2.8522301904261309</v>
      </c>
      <c r="AM29" s="1002">
        <f>①CO2排出量の現状把握!AG39</f>
        <v>2.8615078575950688</v>
      </c>
      <c r="AN29" s="1002">
        <f>①CO2排出量の現状把握!AH39</f>
        <v>2.8396889056611796</v>
      </c>
      <c r="AO29" s="1002">
        <f>①CO2排出量の現状把握!AI39</f>
        <v>2.747525601070433</v>
      </c>
      <c r="AP29" s="1003">
        <f>①CO2排出量の現状把握!AJ39</f>
        <v>2.5178989699689267</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v>
      </c>
      <c r="AG32" s="509">
        <f t="shared" si="12"/>
        <v>0</v>
      </c>
      <c r="AH32" s="509">
        <f t="shared" si="12"/>
        <v>0</v>
      </c>
      <c r="AI32" s="509">
        <f t="shared" si="12"/>
        <v>0</v>
      </c>
      <c r="AJ32" s="509">
        <f t="shared" si="12"/>
        <v>0</v>
      </c>
      <c r="AK32" s="509">
        <f t="shared" si="12"/>
        <v>0</v>
      </c>
      <c r="AL32" s="509">
        <f t="shared" si="12"/>
        <v>0</v>
      </c>
      <c r="AM32" s="509">
        <f t="shared" si="12"/>
        <v>0</v>
      </c>
      <c r="AN32" s="509">
        <f t="shared" si="12"/>
        <v>0</v>
      </c>
      <c r="AO32" s="509">
        <f t="shared" si="12"/>
        <v>0</v>
      </c>
      <c r="AP32" s="509">
        <f t="shared" si="12"/>
        <v>0</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v>
      </c>
      <c r="AG37" s="508">
        <f t="shared" ref="AG37:AP37" si="17">IFERROR(IF(G26/AG29&gt;1,1,G26/AG29),0)</f>
        <v>0</v>
      </c>
      <c r="AH37" s="508">
        <f t="shared" si="17"/>
        <v>0</v>
      </c>
      <c r="AI37" s="508">
        <f t="shared" si="17"/>
        <v>0</v>
      </c>
      <c r="AJ37" s="508">
        <f t="shared" si="17"/>
        <v>0</v>
      </c>
      <c r="AK37" s="508">
        <f t="shared" si="17"/>
        <v>0</v>
      </c>
      <c r="AL37" s="508">
        <f t="shared" si="17"/>
        <v>0</v>
      </c>
      <c r="AM37" s="508">
        <f t="shared" si="17"/>
        <v>0</v>
      </c>
      <c r="AN37" s="508">
        <f t="shared" si="17"/>
        <v>0</v>
      </c>
      <c r="AO37" s="508">
        <f t="shared" si="17"/>
        <v>0</v>
      </c>
      <c r="AP37" s="508">
        <f t="shared" si="17"/>
        <v>0</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発電所・変電所(N=1)</v>
      </c>
      <c r="BE54" s="961">
        <f>BE59+BE60</f>
        <v>1</v>
      </c>
      <c r="BF54" s="1071">
        <f>BF59+BF60</f>
        <v>0.443</v>
      </c>
      <c r="BG54" s="1071">
        <f t="shared" si="25"/>
        <v>0.443</v>
      </c>
      <c r="BH54" s="961">
        <f>BH59+BH60</f>
        <v>224</v>
      </c>
      <c r="BI54" s="961">
        <f>BI59+BI60</f>
        <v>22617.216</v>
      </c>
      <c r="BJ54" s="961">
        <f t="shared" si="26"/>
        <v>100.96971428571429</v>
      </c>
      <c r="BK54" s="319">
        <f t="shared" si="27"/>
        <v>4.3874542295568118E-3</v>
      </c>
    </row>
    <row r="55" spans="2:63" ht="15.95" customHeight="1" thickTop="1" thickBot="1">
      <c r="B55" s="312"/>
      <c r="C55" s="455" t="s">
        <v>116</v>
      </c>
      <c r="D55" s="572"/>
      <c r="E55" s="572"/>
      <c r="F55" s="997">
        <f>SUM(F56,F57,F60,F61,F62,F63,F64,F65,)</f>
        <v>0.443</v>
      </c>
      <c r="G55" s="1004">
        <f t="shared" ref="G55:P55" si="29">SUM(G56,G57,G60,G61,G62,G63,G64,G65,)</f>
        <v>0.39700000000000002</v>
      </c>
      <c r="H55" s="1004">
        <f t="shared" si="29"/>
        <v>0.40300000000000002</v>
      </c>
      <c r="I55" s="1004">
        <f t="shared" si="29"/>
        <v>0.438</v>
      </c>
      <c r="J55" s="1004">
        <f t="shared" si="29"/>
        <v>0.4</v>
      </c>
      <c r="K55" s="1004">
        <f t="shared" si="29"/>
        <v>0.53700000000000003</v>
      </c>
      <c r="L55" s="1004">
        <f t="shared" si="29"/>
        <v>0.45300000000000001</v>
      </c>
      <c r="M55" s="1004">
        <f t="shared" si="29"/>
        <v>0.41799999999999998</v>
      </c>
      <c r="N55" s="1004">
        <f t="shared" si="29"/>
        <v>0.42699999999999999</v>
      </c>
      <c r="O55" s="1004">
        <f t="shared" si="29"/>
        <v>0.376</v>
      </c>
      <c r="P55" s="1005">
        <f t="shared" si="29"/>
        <v>0.443</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0.443</v>
      </c>
      <c r="G56" s="1006">
        <f>IFERROR(VLOOKUP(年度マスタ!$K$4&amp;"_"&amp;G$54,データシート1!$A:$CD,MATCH("bc_"&amp;$C56,データシート1!$A$1:$CD$1,0),0),0)</f>
        <v>0.39700000000000002</v>
      </c>
      <c r="H56" s="1006">
        <f>IFERROR(VLOOKUP(年度マスタ!$K$4&amp;"_"&amp;H$54,データシート1!$A:$CD,MATCH("bc_"&amp;$C56,データシート1!$A$1:$CD$1,0),0),0)</f>
        <v>0.40300000000000002</v>
      </c>
      <c r="I56" s="1006">
        <f>IFERROR(VLOOKUP(年度マスタ!$K$4&amp;"_"&amp;I$54,データシート1!$A:$CD,MATCH("bc_"&amp;$C56,データシート1!$A$1:$CD$1,0),0),0)</f>
        <v>0.438</v>
      </c>
      <c r="J56" s="1006">
        <f>IFERROR(VLOOKUP(年度マスタ!$K$4&amp;"_"&amp;J$54,データシート1!$A:$CD,MATCH("bc_"&amp;$C56,データシート1!$A$1:$CD$1,0),0),0)</f>
        <v>0.4</v>
      </c>
      <c r="K56" s="1006">
        <f>IFERROR(VLOOKUP(年度マスタ!$K$4&amp;"_"&amp;K$54,データシート1!$A:$CD,MATCH("bc_"&amp;$C56,データシート1!$A$1:$CD$1,0),0),0)</f>
        <v>0.53700000000000003</v>
      </c>
      <c r="L56" s="1006">
        <f>IFERROR(VLOOKUP(年度マスタ!$K$4&amp;"_"&amp;L$54,データシート1!$A:$CD,MATCH("bc_"&amp;$C56,データシート1!$A$1:$CD$1,0),0),0)</f>
        <v>0.45300000000000001</v>
      </c>
      <c r="M56" s="1006">
        <f>IFERROR(VLOOKUP(年度マスタ!$K$4&amp;"_"&amp;M$54,データシート1!$A:$CD,MATCH("bc_"&amp;$C56,データシート1!$A$1:$CD$1,0),0),0)</f>
        <v>0.41799999999999998</v>
      </c>
      <c r="N56" s="1006">
        <f>IFERROR(VLOOKUP(年度マスタ!$K$4&amp;"_"&amp;N$54,データシート1!$A:$CD,MATCH("bc_"&amp;$C56,データシート1!$A$1:$CD$1,0),0),0)</f>
        <v>0.42699999999999999</v>
      </c>
      <c r="O56" s="1006">
        <f>IFERROR(VLOOKUP(年度マスタ!$K$4&amp;"_"&amp;O$54,データシート1!$A:$CD,MATCH("bc_"&amp;$C56,データシート1!$A$1:$CD$1,0),0),0)</f>
        <v>0.376</v>
      </c>
      <c r="P56" s="1007">
        <f>IFERROR(VLOOKUP(年度マスタ!$K$4&amp;"_"&amp;P$54,データシート1!$A:$CD,MATCH("bc_"&amp;$C56,データシート1!$A$1:$CD$1,0),0),0)</f>
        <v>0.443</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1</v>
      </c>
      <c r="BF59" s="1072">
        <f>VLOOKUP(BF$13&amp;"_"&amp;$AW$8,データシート2!$A:$SI,MATCH($AW$5&amp;"_"&amp;$BA59,データシート2!$A$1:$SI$1,0),0)</f>
        <v>0.443</v>
      </c>
      <c r="BG59" s="1072">
        <f t="shared" si="25"/>
        <v>0.443</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f t="shared" si="27"/>
        <v>4.3874542295568118E-3</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神津島村</v>
      </c>
      <c r="AF1" s="345"/>
      <c r="AG1" s="203"/>
      <c r="AH1" s="188"/>
      <c r="AI1" s="188"/>
      <c r="AJ1" s="188"/>
      <c r="AK1" s="188"/>
      <c r="AL1" s="189"/>
      <c r="AM1" s="189"/>
      <c r="AN1" s="189"/>
      <c r="AO1" s="189"/>
      <c r="AP1" s="189"/>
      <c r="AQ1" s="189"/>
      <c r="AR1" s="189"/>
      <c r="AS1" s="189"/>
      <c r="AT1" s="190"/>
    </row>
    <row r="2" spans="1:47" s="577" customFormat="1" ht="27.95" customHeight="1">
      <c r="A2" s="576"/>
      <c r="B2" s="576" t="s">
        <v>1665</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1669</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16.600000000000001</v>
      </c>
      <c r="K6" s="688">
        <f>VLOOKUP(年度マスタ!$K$4&amp;"_"&amp;K$5,データシート1!$A:$BS,MATCH("cb_"&amp;$G6,データシート1!$A$1:$BS$1,0),0)</f>
        <v>16.600000000000001</v>
      </c>
      <c r="L6" s="688">
        <f>VLOOKUP(年度マスタ!$K$4&amp;"_"&amp;L$5,データシート1!$A:$BS,MATCH("cb_"&amp;$G6,データシート1!$A$1:$BS$1,0),0)</f>
        <v>16.600000000000001</v>
      </c>
      <c r="M6" s="688">
        <f>VLOOKUP(年度マスタ!$K$4&amp;"_"&amp;M$5,データシート1!$A:$BS,MATCH("cb_"&amp;$G6,データシート1!$A$1:$BS$1,0),0)</f>
        <v>16.600000000000001</v>
      </c>
      <c r="N6" s="688">
        <f>VLOOKUP(年度マスタ!$K$4&amp;"_"&amp;N$5,データシート1!$A:$BS,MATCH("cb_"&amp;$G6,データシート1!$A$1:$BS$1,0),0)</f>
        <v>21</v>
      </c>
      <c r="O6" s="688">
        <f>VLOOKUP(年度マスタ!$K$4&amp;"_"&amp;O$5,データシート1!$A:$BS,MATCH("cb_"&amp;$G6,データシート1!$A$1:$BS$1,0),0)</f>
        <v>20.6</v>
      </c>
      <c r="P6" s="688">
        <f>VLOOKUP(年度マスタ!$K$4&amp;"_"&amp;P$5,データシート1!$A:$BS,MATCH("cb_"&amp;$G6,データシート1!$A$1:$BS$1,0),0)</f>
        <v>20.6</v>
      </c>
      <c r="Q6" s="688">
        <f>VLOOKUP(年度マスタ!$K$4&amp;"_"&amp;Q$5,データシート1!$A:$BS,MATCH("cb_"&amp;$G6,データシート1!$A$1:$BS$1,0),0)</f>
        <v>20.6</v>
      </c>
      <c r="R6" s="704">
        <f>VLOOKUP(年度マスタ!$K$4&amp;"_"&amp;R$5,データシート1!$A:$BS,MATCH("cb_"&amp;$G6,データシート1!$A$1:$BS$1,0),0)</f>
        <v>20.6</v>
      </c>
      <c r="S6" s="627"/>
      <c r="T6" s="226"/>
      <c r="U6" s="640"/>
      <c r="V6" s="231"/>
      <c r="W6" s="231"/>
      <c r="X6" s="231"/>
      <c r="Y6" s="232" t="s">
        <v>233</v>
      </c>
      <c r="Z6" s="734" t="s">
        <v>234</v>
      </c>
      <c r="AA6" s="734"/>
      <c r="AB6" s="734"/>
      <c r="AC6" s="735">
        <f>SUM(AC7:AC8)</f>
        <v>30602</v>
      </c>
      <c r="AD6" s="735">
        <f>SUM(AD7:AD8)</f>
        <v>40124.79</v>
      </c>
      <c r="AE6" s="736">
        <f>$AD6*3600/100000000</f>
        <v>1.4444924400000001</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0</v>
      </c>
      <c r="K7" s="684">
        <f>VLOOKUP(年度マスタ!$K$4&amp;"_"&amp;K$5,データシート1!$A:$BS,MATCH("cb_"&amp;$G7,データシート1!$A$1:$BS$1,0),0)</f>
        <v>0</v>
      </c>
      <c r="L7" s="684">
        <f>VLOOKUP(年度マスタ!$K$4&amp;"_"&amp;L$5,データシート1!$A:$BS,MATCH("cb_"&amp;$G7,データシート1!$A$1:$BS$1,0),0)</f>
        <v>0</v>
      </c>
      <c r="M7" s="684">
        <f>VLOOKUP(年度マスタ!$K$4&amp;"_"&amp;M$5,データシート1!$A:$BS,MATCH("cb_"&amp;$G7,データシート1!$A$1:$BS$1,0),0)</f>
        <v>0</v>
      </c>
      <c r="N7" s="684">
        <f>VLOOKUP(年度マスタ!$K$4&amp;"_"&amp;N$5,データシート1!$A:$BS,MATCH("cb_"&amp;$G7,データシート1!$A$1:$BS$1,0),0)</f>
        <v>0</v>
      </c>
      <c r="O7" s="684">
        <f>VLOOKUP(年度マスタ!$K$4&amp;"_"&amp;O$5,データシート1!$A:$BS,MATCH("cb_"&amp;$G7,データシート1!$A$1:$BS$1,0),0)</f>
        <v>0</v>
      </c>
      <c r="P7" s="684">
        <f>VLOOKUP(年度マスタ!$K$4&amp;"_"&amp;P$5,データシート1!$A:$BS,MATCH("cb_"&amp;$G7,データシート1!$A$1:$BS$1,0),0)</f>
        <v>0</v>
      </c>
      <c r="Q7" s="684">
        <f>VLOOKUP(年度マスタ!$K$4&amp;"_"&amp;Q$5,データシート1!$A:$BS,MATCH("cb_"&amp;$G7,データシート1!$A$1:$BS$1,0),0)</f>
        <v>0</v>
      </c>
      <c r="R7" s="705">
        <f>VLOOKUP(年度マスタ!$K$4&amp;"_"&amp;R$5,データシート1!$A:$BS,MATCH("cb_"&amp;$G7,データシート1!$A$1:$BS$1,0),0)</f>
        <v>0</v>
      </c>
      <c r="S7" s="627"/>
      <c r="T7" s="226"/>
      <c r="U7" s="640"/>
      <c r="V7" s="231"/>
      <c r="W7" s="231"/>
      <c r="X7" s="231"/>
      <c r="Y7" s="232" t="s">
        <v>236</v>
      </c>
      <c r="Z7" s="248" t="s">
        <v>1368</v>
      </c>
      <c r="AA7" s="248"/>
      <c r="AB7" s="248"/>
      <c r="AC7" s="671">
        <f>VLOOKUP(年度マスタ!$K$4&amp;"_令和4年度",データシート3!A:AB,MATCH("ea_"&amp;$Y7&amp;"_設備",データシート3!$A$1:$AB$1,0),0)</f>
        <v>10450</v>
      </c>
      <c r="AD7" s="671">
        <f>VLOOKUP(年度マスタ!$K$4&amp;"_令和4年度",データシート3!A:AB,MATCH("ea_"&amp;$Y7&amp;"_年間発電",データシート3!$A$1:$AB$1,0),0)/10^3</f>
        <v>13719.822</v>
      </c>
      <c r="AE7" s="606">
        <f t="shared" ref="AE7:AE16" si="0">$AD7*3600/100000000</f>
        <v>0.49391359200000001</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20152</v>
      </c>
      <c r="AD8" s="671">
        <f>VLOOKUP(年度マスタ!$K$4&amp;"_令和4年度",データシート3!A:AB,MATCH("ea_"&amp;$Y8&amp;"_年間発電",データシート3!$A$1:$AB$1,0),0)/10^3</f>
        <v>26404.968000000001</v>
      </c>
      <c r="AE8" s="606">
        <f t="shared" si="0"/>
        <v>0.95057884799999992</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27200</v>
      </c>
      <c r="AD9" s="737">
        <f>VLOOKUP(年度マスタ!$K$4&amp;"_令和4年度",データシート3!A:AB,MATCH("ea_"&amp;$Y9&amp;"_年間発電",データシート3!$A$1:$AB$1,0),0)/10^3</f>
        <v>108697.147</v>
      </c>
      <c r="AE9" s="738">
        <f t="shared" si="0"/>
        <v>3.9130972919999998</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16.600000000000001</v>
      </c>
      <c r="K12" s="722">
        <f t="shared" ref="K12:Q12" si="1">SUM(K6:K11)</f>
        <v>16.600000000000001</v>
      </c>
      <c r="L12" s="722">
        <f t="shared" si="1"/>
        <v>16.600000000000001</v>
      </c>
      <c r="M12" s="722">
        <f t="shared" si="1"/>
        <v>16.600000000000001</v>
      </c>
      <c r="N12" s="722">
        <f t="shared" si="1"/>
        <v>21</v>
      </c>
      <c r="O12" s="722">
        <f t="shared" si="1"/>
        <v>20.6</v>
      </c>
      <c r="P12" s="722">
        <f t="shared" si="1"/>
        <v>20.6</v>
      </c>
      <c r="Q12" s="722">
        <f t="shared" si="1"/>
        <v>20.6</v>
      </c>
      <c r="R12" s="723">
        <f t="shared" ref="R12" si="2">SUM(R6:R11)</f>
        <v>20.6</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102</v>
      </c>
      <c r="AD13" s="737">
        <f>SUM(AD14:AD16)</f>
        <v>626.20000000000016</v>
      </c>
      <c r="AE13" s="738">
        <f t="shared" si="0"/>
        <v>2.2543200000000006E-2</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102</v>
      </c>
      <c r="AD16" s="671">
        <f>VLOOKUP(年度マスタ!$K$4&amp;"_令和4年度",データシート3!A:AB,MATCH("ea_"&amp;$Y16&amp;"_年間発電",データシート3!$A$1:$AB$1,0),0)/10^3</f>
        <v>626.20000000000016</v>
      </c>
      <c r="AE16" s="606">
        <f t="shared" si="0"/>
        <v>2.2543200000000006E-2</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5.5026239999999997E-2</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0.77568197000000005</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19.921991999999999</v>
      </c>
      <c r="K19" s="682">
        <f>K6*別紙!$C5/100*別紙!$E5/10^3</f>
        <v>19.921991999999999</v>
      </c>
      <c r="L19" s="682">
        <f>L6*別紙!$C5/100*別紙!$E5/10^3</f>
        <v>19.921991999999999</v>
      </c>
      <c r="M19" s="682">
        <f>M6*別紙!$C5/100*別紙!$E5/10^3</f>
        <v>19.921991999999999</v>
      </c>
      <c r="N19" s="682">
        <f>N6*別紙!$C5/100*別紙!$E5/10^3</f>
        <v>25.202519999999996</v>
      </c>
      <c r="O19" s="682">
        <f>O6*別紙!$C5/100*別紙!$E5/10^3</f>
        <v>24.722472000000007</v>
      </c>
      <c r="P19" s="682">
        <f>P6*別紙!$C5/100*別紙!$E5/10^3</f>
        <v>24.722472000000007</v>
      </c>
      <c r="Q19" s="682">
        <f>Q6*別紙!$C5/100*別紙!$E5/10^3</f>
        <v>24.722472000000007</v>
      </c>
      <c r="R19" s="710">
        <f>R6*別紙!$C5/100*別紙!$E5/10^3</f>
        <v>24.722472000000007</v>
      </c>
      <c r="S19" s="631"/>
      <c r="T19" s="227"/>
      <c r="U19" s="647"/>
      <c r="W19" s="237"/>
      <c r="X19" s="237"/>
      <c r="Y19" s="209"/>
      <c r="Z19" s="699" t="s">
        <v>229</v>
      </c>
      <c r="AA19" s="748"/>
      <c r="AB19" s="749"/>
      <c r="AC19" s="750">
        <f>SUM($AC$6,$AC$9,$AC$10,$AC$13)</f>
        <v>57904</v>
      </c>
      <c r="AD19" s="750">
        <f>SUM($AD$6,$AD$9,$AD$10,$AD$13)</f>
        <v>149448.13700000002</v>
      </c>
      <c r="AE19" s="751">
        <f>SUM($AE$6,$AE$9,$AE$10,$AE$13,$AE$17,$AE$18)</f>
        <v>6.2108411420000005</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0</v>
      </c>
      <c r="K20" s="684">
        <f>K7*別紙!$C6/100*別紙!$E6/10^3</f>
        <v>0</v>
      </c>
      <c r="L20" s="684">
        <f>L7*別紙!$C6/100*別紙!$E6/10^3</f>
        <v>0</v>
      </c>
      <c r="M20" s="684">
        <f>M7*別紙!$C6/100*別紙!$E6/10^3</f>
        <v>0</v>
      </c>
      <c r="N20" s="684">
        <f>N7*別紙!$C6/100*別紙!$E6/10^3</f>
        <v>0</v>
      </c>
      <c r="O20" s="684">
        <f>O7*別紙!$C6/100*別紙!$E6/10^3</f>
        <v>0</v>
      </c>
      <c r="P20" s="684">
        <f>P7*別紙!$C6/100*別紙!$E6/10^3</f>
        <v>0</v>
      </c>
      <c r="Q20" s="684">
        <f>Q7*別紙!$C6/100*別紙!$E6/10^3</f>
        <v>0</v>
      </c>
      <c r="R20" s="705">
        <f>R7*別紙!$C6/100*別紙!$E6/10^3</f>
        <v>0</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19.921991999999999</v>
      </c>
      <c r="K25" s="728">
        <f t="shared" si="3"/>
        <v>19.921991999999999</v>
      </c>
      <c r="L25" s="728">
        <f t="shared" si="3"/>
        <v>19.921991999999999</v>
      </c>
      <c r="M25" s="728">
        <f t="shared" si="3"/>
        <v>19.921991999999999</v>
      </c>
      <c r="N25" s="728">
        <f t="shared" si="3"/>
        <v>25.202519999999996</v>
      </c>
      <c r="O25" s="728">
        <f t="shared" si="3"/>
        <v>24.722472000000007</v>
      </c>
      <c r="P25" s="728">
        <f t="shared" si="3"/>
        <v>24.722472000000007</v>
      </c>
      <c r="Q25" s="728">
        <f t="shared" si="3"/>
        <v>24.722472000000007</v>
      </c>
      <c r="R25" s="729">
        <f t="shared" ref="R25" si="4">SUM(R19:R24)</f>
        <v>24.722472000000007</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8782.4859868846979</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8453.8135948093277</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8409.9352649315606</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8688.3943846856273</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8259.8545214756177</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8129.8739507395112</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7753.3810961926802</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7916.8433808253585</v>
      </c>
      <c r="R26" s="726">
        <f>Q26</f>
        <v>7916.8433808253585</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2.2683773170546987E-3</v>
      </c>
      <c r="K27" s="951">
        <f t="shared" ref="K27:P27" si="5">K25/K26</f>
        <v>2.3565686392981477E-3</v>
      </c>
      <c r="L27" s="951">
        <f t="shared" si="5"/>
        <v>2.3688638940031273E-3</v>
      </c>
      <c r="M27" s="951">
        <f t="shared" si="5"/>
        <v>2.2929428750512273E-3</v>
      </c>
      <c r="N27" s="951">
        <f t="shared" si="5"/>
        <v>3.0512062814754735E-3</v>
      </c>
      <c r="O27" s="951">
        <f t="shared" si="5"/>
        <v>3.0409416123544199E-3</v>
      </c>
      <c r="P27" s="951">
        <f t="shared" si="5"/>
        <v>3.1886052927464184E-3</v>
      </c>
      <c r="Q27" s="951">
        <f>Q25/Q26</f>
        <v>3.1227688626350725E-3</v>
      </c>
      <c r="R27" s="952">
        <f>R25/R26</f>
        <v>3.1227688626350725E-3</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3.1227688626350725E-3</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18.877238036812031</v>
      </c>
      <c r="AA52" s="209"/>
      <c r="AB52" s="755" t="s">
        <v>232</v>
      </c>
      <c r="AC52" s="756">
        <f>$AD6</f>
        <v>40124.79</v>
      </c>
      <c r="AD52" s="757">
        <f>R19+R20</f>
        <v>24.722472000000007</v>
      </c>
      <c r="AE52" s="758">
        <f t="shared" ref="AE52:AE54" si="6">IFERROR(AD52/AC52,"-")</f>
        <v>6.1613959848761844E-4</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141531.29361917466</v>
      </c>
      <c r="Z53" s="1142"/>
      <c r="AA53" s="209"/>
      <c r="AB53" s="755" t="s">
        <v>222</v>
      </c>
      <c r="AC53" s="756">
        <f>$AD9</f>
        <v>108697.147</v>
      </c>
      <c r="AD53" s="757">
        <f>R21</f>
        <v>0</v>
      </c>
      <c r="AE53" s="758">
        <f t="shared" si="6"/>
        <v>0</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4</v>
      </c>
      <c r="AK54" s="491">
        <f>VLOOKUP(年度マスタ!$K$4&amp;"_"&amp;AK$53,データシート1!$A$1:$BS$996,MATCH("ca_太陽光発電（10kW未満）",データシート1!$A$1:$BS$1,0),0)</f>
        <v>4</v>
      </c>
      <c r="AL54" s="491">
        <f>VLOOKUP(年度マスタ!$K$4&amp;"_"&amp;AL$53,データシート1!$A$1:$BS$996,MATCH("ca_太陽光発電（10kW未満）",データシート1!$A$1:$BS$1,0),0)</f>
        <v>4</v>
      </c>
      <c r="AM54" s="491">
        <f>VLOOKUP(年度マスタ!$K$4&amp;"_"&amp;AM$53,データシート1!$A$1:$BS$996,MATCH("ca_太陽光発電（10kW未満）",データシート1!$A$1:$BS$1,0),0)</f>
        <v>4</v>
      </c>
      <c r="AN54" s="491">
        <f>VLOOKUP(年度マスタ!$K$4&amp;"_"&amp;AN$53,データシート1!$A$1:$BS$996,MATCH("ca_太陽光発電（10kW未満）",データシート1!$A$1:$BS$1,0),0)</f>
        <v>5</v>
      </c>
      <c r="AO54" s="201">
        <f>VLOOKUP(年度マスタ!$K$4&amp;"_"&amp;AO$53,データシート1!$A$1:$BS$996,MATCH("ca_太陽光発電（10kW未満）",データシート1!$A$1:$BS$1,0),0)</f>
        <v>5</v>
      </c>
      <c r="AP54" s="201">
        <f>VLOOKUP(年度マスタ!$K$4&amp;"_"&amp;AP$53,データシート1!$A$1:$BS$996,MATCH("ca_太陽光発電（10kW未満）",データシート1!$A$1:$BS$1,0),0)</f>
        <v>5</v>
      </c>
      <c r="AQ54" s="201">
        <f>VLOOKUP(年度マスタ!$K$4&amp;"_"&amp;AQ$53,データシート1!$A$1:$BS$996,MATCH("ca_太陽光発電（10kW未満）",データシート1!$A$1:$BS$1,0),0)</f>
        <v>5</v>
      </c>
      <c r="AR54" s="201">
        <f>VLOOKUP(年度マスタ!$K$4&amp;"_"&amp;AR$53,データシート1!$A$1:$BS$996,MATCH("ca_太陽光発電（10kW未満）",データシート1!$A$1:$BS$1,0),0)</f>
        <v>5</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626.20000000000016</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神津島村</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東京都</v>
      </c>
      <c r="AY12" s="25" t="str">
        <f>年度マスタ!$J4</f>
        <v>神津島村</v>
      </c>
      <c r="AZ12" s="25" t="str">
        <f>年度マスタ!$K4</f>
        <v>13364</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01397</v>
      </c>
      <c r="AY21" s="20" t="str">
        <f>IF(IFERROR(比較地域マスタ!$Z6,"")=0,"",IFERROR(比較地域マスタ!$Z6,""))</f>
        <v>留寿都村</v>
      </c>
      <c r="BB21" s="122" t="str">
        <f t="shared" ref="BB21:BC68" si="0">AX21</f>
        <v>01397</v>
      </c>
      <c r="BC21" s="123" t="str">
        <f t="shared" si="0"/>
        <v>留寿都村</v>
      </c>
      <c r="BD21" s="40">
        <f>SUM(BE21,BI21:BK21,BQ21)</f>
        <v>16.762773046719921</v>
      </c>
      <c r="BE21" s="40">
        <f>SUM(BF21:BH21)</f>
        <v>4.5532302076693449</v>
      </c>
      <c r="BF21" s="40">
        <f>VLOOKUP($AX21&amp;"_"&amp;$BC$14,データシート1!$A:$BS,MATCH($BC$12&amp;"_"&amp;BF$20,データシート1!$A$1:$BS$1,0),0)</f>
        <v>2.6195961267837191</v>
      </c>
      <c r="BG21" s="40">
        <f>VLOOKUP($AX21&amp;"_"&amp;$BC$14,データシート1!$A:$BS,MATCH($BC$12&amp;"_"&amp;BG$20,データシート1!$A$1:$BS$1,0),0)</f>
        <v>8.7297250451640621E-2</v>
      </c>
      <c r="BH21" s="40">
        <f>VLOOKUP($AX21&amp;"_"&amp;$BC$14,データシート1!$A:$BS,MATCH($BC$12&amp;"_"&amp;BH$20,データシート1!$A$1:$BS$1,0),0)</f>
        <v>1.8463368304339853</v>
      </c>
      <c r="BI21" s="40">
        <f>VLOOKUP($AX21&amp;"_"&amp;$BC$14,データシート1!$A:$BS,MATCH($BC$12&amp;"_"&amp;BI$20,データシート1!$A$1:$BS$1,0),0)</f>
        <v>2.5303590381494496</v>
      </c>
      <c r="BJ21" s="40">
        <f>VLOOKUP($AX21&amp;"_"&amp;$BC$14,データシート1!$A:$BS,MATCH($BC$12&amp;"_"&amp;BJ$20,データシート1!$A$1:$BS$1,0),0)</f>
        <v>4.4409817113658274</v>
      </c>
      <c r="BK21" s="40">
        <f t="shared" ref="BK21:BK68" si="1">SUM(BL21,BO21:BP21)</f>
        <v>5.2382020895352976</v>
      </c>
      <c r="BL21" s="40">
        <f t="shared" ref="BL21:BL67" si="2">SUM(BM21:BN21)</f>
        <v>5.1255234696545475</v>
      </c>
      <c r="BM21" s="40">
        <f>VLOOKUP($AX21&amp;"_"&amp;$BC$14,データシート1!$A:$BS,MATCH($BC$12&amp;"_"&amp;BM$20,データシート1!$A$1:$BS$1,0),0)</f>
        <v>1.7478929168842832</v>
      </c>
      <c r="BN21" s="40">
        <f>VLOOKUP($AX21&amp;"_"&amp;$BC$14,データシート1!$A:$BS,MATCH($BC$12&amp;"_"&amp;BN$20,データシート1!$A$1:$BS$1,0),0)</f>
        <v>3.3776305527702641</v>
      </c>
      <c r="BO21" s="40">
        <f>VLOOKUP($AX21&amp;"_"&amp;$BC$14,データシート1!$A:$BS,MATCH($BC$12&amp;"_"&amp;BO$20,データシート1!$A$1:$BS$1,0),0)</f>
        <v>0.11267861988075048</v>
      </c>
      <c r="BP21" s="40">
        <f>VLOOKUP($AX21&amp;"_"&amp;$BC$14,データシート1!$A:$BS,MATCH($BC$12&amp;"_"&amp;BP$20,データシート1!$A$1:$BS$1,0),0)</f>
        <v>0</v>
      </c>
      <c r="BQ21" s="40">
        <f>VLOOKUP($AX21&amp;"_"&amp;$BC$14,データシート1!$A:$BS,MATCH($BC$12&amp;"_"&amp;BQ$20,データシート1!$A$1:$BS$1,0),0)</f>
        <v>0</v>
      </c>
      <c r="BR21" s="41">
        <f t="shared" ref="BR21:BR68" si="3">BD21</f>
        <v>16.762773046719921</v>
      </c>
      <c r="BT21" s="124" t="str">
        <f t="shared" ref="BT21:BT68" si="4">AY21</f>
        <v>留寿都村</v>
      </c>
      <c r="BU21" s="40">
        <f>BD21</f>
        <v>16.762773046719921</v>
      </c>
      <c r="BV21" s="70">
        <f>BE21/$BR21</f>
        <v>0.27162750429054483</v>
      </c>
      <c r="BW21" s="70">
        <f t="shared" ref="BW21:CH42" si="5">BF21/$BR21</f>
        <v>0.15627462827794547</v>
      </c>
      <c r="BX21" s="70">
        <f t="shared" si="5"/>
        <v>5.2078048308792577E-3</v>
      </c>
      <c r="BY21" s="70">
        <f t="shared" si="5"/>
        <v>0.11014507118172012</v>
      </c>
      <c r="BZ21" s="70">
        <f t="shared" si="5"/>
        <v>0.15095110045915588</v>
      </c>
      <c r="CA21" s="70">
        <f t="shared" si="5"/>
        <v>0.26493120792056674</v>
      </c>
      <c r="CB21" s="70">
        <f t="shared" si="5"/>
        <v>0.31249018732973244</v>
      </c>
      <c r="CC21" s="70">
        <f t="shared" si="5"/>
        <v>0.30576823150734544</v>
      </c>
      <c r="CD21" s="70">
        <f t="shared" si="5"/>
        <v>0.10427230100966525</v>
      </c>
      <c r="CE21" s="70">
        <f t="shared" si="5"/>
        <v>0.20149593049768019</v>
      </c>
      <c r="CF21" s="70">
        <f t="shared" si="5"/>
        <v>6.7219558223869779E-3</v>
      </c>
      <c r="CG21" s="70">
        <f t="shared" si="5"/>
        <v>0</v>
      </c>
      <c r="CH21" s="70">
        <f>BQ21/$BR21</f>
        <v>0</v>
      </c>
      <c r="CI21" s="125">
        <f t="shared" ref="CI21:CI68" si="6">BR21/$BR21</f>
        <v>1</v>
      </c>
      <c r="CK21" s="126" t="str">
        <f t="shared" ref="CK21:CK68" si="7">AY21</f>
        <v>留寿都村</v>
      </c>
      <c r="CL21" s="127">
        <f>CN21+CP21+CR21</f>
        <v>4.5532302076693449</v>
      </c>
      <c r="CM21" s="71">
        <f>IF(IF(CL21=0,0,CW21/CL21)&gt;1,1,IF(CL21=0,0,CW21/CL21))</f>
        <v>0</v>
      </c>
      <c r="CN21" s="72">
        <f>BF21</f>
        <v>2.6195961267837191</v>
      </c>
      <c r="CO21" s="71">
        <f>IF(IF(CN21=0,0,CX21/CN21)&gt;1,1,IF(CN21=0,0,CX21/CN21))</f>
        <v>0</v>
      </c>
      <c r="CP21" s="72">
        <f t="shared" ref="CP21:CP68" si="8">BG21</f>
        <v>8.7297250451640621E-2</v>
      </c>
      <c r="CQ21" s="71">
        <f>IF(IF(CP21=0,0,CY21/CP21)&gt;1,1,IF(CP21=0,0,CY21/CP21))</f>
        <v>0</v>
      </c>
      <c r="CR21" s="72">
        <f t="shared" ref="CR21:CR68" si="9">BH21</f>
        <v>1.8463368304339853</v>
      </c>
      <c r="CS21" s="71">
        <f>IF(IF(CR21=0,0,CZ21/CR21)&gt;1,1,IF(CR21=0,0,CZ21/CR21))</f>
        <v>0</v>
      </c>
      <c r="CT21" s="72">
        <f t="shared" ref="CT21:CT68" si="10">BI21</f>
        <v>2.5303590381494496</v>
      </c>
      <c r="CU21" s="73">
        <f>IF(IF(CT21=0,0,DA21/CT21)&gt;1,1,IF(CT21=0,0,DA21/CT21))</f>
        <v>1</v>
      </c>
      <c r="CV21" s="18"/>
      <c r="CW21" s="1075">
        <f>SUM(CX21:CZ21)</f>
        <v>0</v>
      </c>
      <c r="CX21" s="1076">
        <f>VLOOKUP($AX21&amp;"_"&amp;$CW$14,データシート1!$A:$BS,MATCH($CW$12&amp;"_"&amp;CX$20,データシート1!$A$1:$BS$1,0),0)</f>
        <v>0</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17.100999999999999</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17.100999999999999</v>
      </c>
      <c r="DE21" s="18"/>
      <c r="DF21" s="128">
        <f>VLOOKUP($AX21&amp;"_"&amp;$DF$14,データシート1!$A:$BS,MATCH($DF$12&amp;"_"&amp;DF$20,データシート1!$A$1:$BS$1,0),0)</f>
        <v>0</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1</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v>
      </c>
      <c r="DM21" s="18"/>
      <c r="DN21" s="131">
        <f>IF($DD21=0,0,ROUND(CX21/$DD21,2))</f>
        <v>0</v>
      </c>
      <c r="DO21" s="132">
        <f>IF($DD21=0,0,ROUND(CY21/$DD21,2))</f>
        <v>0</v>
      </c>
      <c r="DP21" s="132">
        <f t="shared" ref="DP21:DR36" si="13">IF($DD21=0,0,ROUND(CZ21/$DD21,2))</f>
        <v>0</v>
      </c>
      <c r="DQ21" s="132">
        <f t="shared" si="13"/>
        <v>1</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01405</v>
      </c>
      <c r="AY22" s="20" t="str">
        <f>IF(IFERROR(比較地域マスタ!$Z7,"")=0,"",IFERROR(比較地域マスタ!$Z7,""))</f>
        <v>積丹町</v>
      </c>
      <c r="BB22" s="122" t="str">
        <f t="shared" si="0"/>
        <v>01405</v>
      </c>
      <c r="BC22" s="123" t="str">
        <f t="shared" si="0"/>
        <v>積丹町</v>
      </c>
      <c r="BD22" s="40">
        <f t="shared" ref="BD22:BD68" si="14">SUM(BE22,BI22:BK22,BQ22)</f>
        <v>12.076339469492023</v>
      </c>
      <c r="BE22" s="40">
        <f t="shared" ref="BE22:BE67" si="15">SUM(BF22:BH22)</f>
        <v>0.95896794599303514</v>
      </c>
      <c r="BF22" s="40">
        <f>VLOOKUP($AX22&amp;"_"&amp;$BC$14,データシート1!$A:$BS,MATCH($BC$12&amp;"_"&amp;BF$20,データシート1!$A$1:$BS$1,0),0)</f>
        <v>0</v>
      </c>
      <c r="BG22" s="40">
        <f>VLOOKUP($AX22&amp;"_"&amp;$BC$14,データシート1!$A:$BS,MATCH($BC$12&amp;"_"&amp;BG$20,データシート1!$A$1:$BS$1,0),0)</f>
        <v>8.4387342103252605E-2</v>
      </c>
      <c r="BH22" s="40">
        <f>VLOOKUP($AX22&amp;"_"&amp;$BC$14,データシート1!$A:$BS,MATCH($BC$12&amp;"_"&amp;BH$20,データシート1!$A$1:$BS$1,0),0)</f>
        <v>0.87458060388978254</v>
      </c>
      <c r="BI22" s="40">
        <f>VLOOKUP($AX22&amp;"_"&amp;$BC$14,データシート1!$A:$BS,MATCH($BC$12&amp;"_"&amp;BI$20,データシート1!$A$1:$BS$1,0),0)</f>
        <v>2.6419268969743808</v>
      </c>
      <c r="BJ22" s="40">
        <f>VLOOKUP($AX22&amp;"_"&amp;$BC$14,データシート1!$A:$BS,MATCH($BC$12&amp;"_"&amp;BJ$20,データシート1!$A$1:$BS$1,0),0)</f>
        <v>4.7432707567841224</v>
      </c>
      <c r="BK22" s="40">
        <f t="shared" si="1"/>
        <v>3.6229000563023441</v>
      </c>
      <c r="BL22" s="40">
        <f t="shared" si="2"/>
        <v>3.5095728415400194</v>
      </c>
      <c r="BM22" s="40">
        <f>VLOOKUP($AX22&amp;"_"&amp;$BC$14,データシート1!$A:$BS,MATCH($BC$12&amp;"_"&amp;BM$20,データシート1!$A$1:$BS$1,0),0)</f>
        <v>1.4218248227017067</v>
      </c>
      <c r="BN22" s="40">
        <f>VLOOKUP($AX22&amp;"_"&amp;$BC$14,データシート1!$A:$BS,MATCH($BC$12&amp;"_"&amp;BN$20,データシート1!$A$1:$BS$1,0),0)</f>
        <v>2.0877480188383126</v>
      </c>
      <c r="BO22" s="40">
        <f>VLOOKUP($AX22&amp;"_"&amp;$BC$14,データシート1!$A:$BS,MATCH($BC$12&amp;"_"&amp;BO$20,データシート1!$A$1:$BS$1,0),0)</f>
        <v>0.11332721476232464</v>
      </c>
      <c r="BP22" s="40">
        <f>VLOOKUP($AX22&amp;"_"&amp;$BC$14,データシート1!$A:$BS,MATCH($BC$12&amp;"_"&amp;BP$20,データシート1!$A$1:$BS$1,0),0)</f>
        <v>0</v>
      </c>
      <c r="BQ22" s="40">
        <f>VLOOKUP($AX22&amp;"_"&amp;$BC$14,データシート1!$A:$BS,MATCH($BC$12&amp;"_"&amp;BQ$20,データシート1!$A$1:$BS$1,0),0)</f>
        <v>0.10927381343814251</v>
      </c>
      <c r="BR22" s="41">
        <f t="shared" si="3"/>
        <v>12.076339469492023</v>
      </c>
      <c r="BT22" s="134" t="str">
        <f t="shared" si="4"/>
        <v>積丹町</v>
      </c>
      <c r="BU22" s="38">
        <f>BD22</f>
        <v>12.076339469492023</v>
      </c>
      <c r="BV22" s="69">
        <f t="shared" ref="BV22:BZ68" si="16">BE22/$BR22</f>
        <v>7.9408826525259393E-2</v>
      </c>
      <c r="BW22" s="69">
        <f t="shared" si="5"/>
        <v>0</v>
      </c>
      <c r="BX22" s="69">
        <f t="shared" si="5"/>
        <v>6.9878246066564292E-3</v>
      </c>
      <c r="BY22" s="69">
        <f t="shared" si="5"/>
        <v>7.242100191860297E-2</v>
      </c>
      <c r="BZ22" s="69">
        <f t="shared" si="5"/>
        <v>0.21876884991918089</v>
      </c>
      <c r="CA22" s="69">
        <f t="shared" si="5"/>
        <v>0.39277388390470963</v>
      </c>
      <c r="CB22" s="69">
        <f t="shared" si="5"/>
        <v>0.29999985222796466</v>
      </c>
      <c r="CC22" s="69">
        <f t="shared" si="5"/>
        <v>0.29061561662837598</v>
      </c>
      <c r="CD22" s="69">
        <f t="shared" si="5"/>
        <v>0.11773640731892361</v>
      </c>
      <c r="CE22" s="69">
        <f t="shared" si="5"/>
        <v>0.17287920930945239</v>
      </c>
      <c r="CF22" s="69">
        <f t="shared" si="5"/>
        <v>9.3842355995886577E-3</v>
      </c>
      <c r="CG22" s="69">
        <f t="shared" si="5"/>
        <v>0</v>
      </c>
      <c r="CH22" s="69">
        <f t="shared" si="5"/>
        <v>9.0485874228856018E-3</v>
      </c>
      <c r="CI22" s="135">
        <f t="shared" si="6"/>
        <v>1</v>
      </c>
      <c r="CK22" s="136" t="str">
        <f t="shared" si="7"/>
        <v>積丹町</v>
      </c>
      <c r="CL22" s="137">
        <f t="shared" ref="CL22:CL68" si="17">CN22+CP22+CR22</f>
        <v>0.95896794599303514</v>
      </c>
      <c r="CM22" s="75">
        <f t="shared" ref="CM22:CM68" si="18">IF(IF(CL22=0,0,CW22/CL22)&gt;1,1,IF(CL22=0,0,CW22/CL22))</f>
        <v>0</v>
      </c>
      <c r="CN22" s="76">
        <f t="shared" ref="CN22:CN68" si="19">BF22</f>
        <v>0</v>
      </c>
      <c r="CO22" s="75">
        <f t="shared" ref="CO22:CO68" si="20">IF(IF(CN22=0,0,CX22/CN22)&gt;1,1,IF(CN22=0,0,CX22/CN22))</f>
        <v>0</v>
      </c>
      <c r="CP22" s="76">
        <f t="shared" si="8"/>
        <v>8.4387342103252605E-2</v>
      </c>
      <c r="CQ22" s="75">
        <f t="shared" ref="CQ22:CQ68" si="21">IF(IF(CP22=0,0,CY22/CP22)&gt;1,1,IF(CP22=0,0,CY22/CP22))</f>
        <v>0</v>
      </c>
      <c r="CR22" s="76">
        <f t="shared" si="9"/>
        <v>0.87458060388978254</v>
      </c>
      <c r="CS22" s="75">
        <f t="shared" ref="CS22:CS68" si="22">IF(IF(CR22=0,0,CZ22/CR22)&gt;1,1,IF(CR22=0,0,CZ22/CR22))</f>
        <v>0</v>
      </c>
      <c r="CT22" s="76">
        <f t="shared" si="10"/>
        <v>2.6419268969743808</v>
      </c>
      <c r="CU22" s="77">
        <f t="shared" ref="CU22:CU68" si="23">IF(IF(CT22=0,0,DA22/CT22)&gt;1,1,IF(CT22=0,0,DA22/CT22))</f>
        <v>0</v>
      </c>
      <c r="CV22" s="18"/>
      <c r="CW22" s="1078">
        <f t="shared" ref="CW22:CW68" si="24">SUM(CX22:CZ22)</f>
        <v>0</v>
      </c>
      <c r="CX22" s="1079">
        <f>VLOOKUP($AX22&amp;"_"&amp;$CW$14,データシート1!$A:$BS,MATCH($CW$12&amp;"_"&amp;CX$20,データシート1!$A$1:$BS$1,0),0)</f>
        <v>0</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0</v>
      </c>
      <c r="DE22" s="18"/>
      <c r="DF22" s="138">
        <f>VLOOKUP($AX22&amp;"_"&amp;$DF$14,データシート1!$A:$BS,MATCH($DF$12&amp;"_"&amp;DF$20,データシート1!$A$1:$BS$1,0),0)</f>
        <v>0</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0</v>
      </c>
      <c r="DM22" s="18"/>
      <c r="DN22" s="139">
        <f>IF($DD22=0,0,ROUND(CX22/$DD22,2))</f>
        <v>0</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13364</v>
      </c>
      <c r="AY23" s="20" t="str">
        <f>IF(IFERROR(比較地域マスタ!$Z8,"")=0,"",IFERROR(比較地域マスタ!$Z8,""))</f>
        <v>神津島村</v>
      </c>
      <c r="BB23" s="122" t="str">
        <f t="shared" si="0"/>
        <v>13364</v>
      </c>
      <c r="BC23" s="123" t="str">
        <f t="shared" si="0"/>
        <v>神津島村</v>
      </c>
      <c r="BD23" s="40">
        <f t="shared" si="14"/>
        <v>16.150266840467872</v>
      </c>
      <c r="BE23" s="40">
        <f t="shared" si="15"/>
        <v>0.28345145496965435</v>
      </c>
      <c r="BF23" s="40">
        <f>VLOOKUP($AX23&amp;"_"&amp;$BC$14,データシート1!$A:$BS,MATCH($BC$12&amp;"_"&amp;BF$20,データシート1!$A$1:$BS$1,0),0)</f>
        <v>0</v>
      </c>
      <c r="BG23" s="40">
        <f>VLOOKUP($AX23&amp;"_"&amp;$BC$14,データシート1!$A:$BS,MATCH($BC$12&amp;"_"&amp;BG$20,データシート1!$A$1:$BS$1,0),0)</f>
        <v>0.28345145496965435</v>
      </c>
      <c r="BH23" s="40">
        <f>VLOOKUP($AX23&amp;"_"&amp;$BC$14,データシート1!$A:$BS,MATCH($BC$12&amp;"_"&amp;BH$20,データシート1!$A$1:$BS$1,0),0)</f>
        <v>0</v>
      </c>
      <c r="BI23" s="40">
        <f>VLOOKUP($AX23&amp;"_"&amp;$BC$14,データシート1!$A:$BS,MATCH($BC$12&amp;"_"&amp;BI$20,データシート1!$A$1:$BS$1,0),0)</f>
        <v>2.5178989699689267</v>
      </c>
      <c r="BJ23" s="40">
        <f>VLOOKUP($AX23&amp;"_"&amp;$BC$14,データシート1!$A:$BS,MATCH($BC$12&amp;"_"&amp;BJ$20,データシート1!$A$1:$BS$1,0),0)</f>
        <v>2.1141763188923806</v>
      </c>
      <c r="BK23" s="40">
        <f t="shared" si="1"/>
        <v>10.817317126636912</v>
      </c>
      <c r="BL23" s="40">
        <f t="shared" si="2"/>
        <v>5.1926313672003097</v>
      </c>
      <c r="BM23" s="40">
        <f>VLOOKUP($AX23&amp;"_"&amp;$BC$14,データシート1!$A:$BS,MATCH($BC$12&amp;"_"&amp;BM$20,データシート1!$A$1:$BS$1,0),0)</f>
        <v>1.101354464041578</v>
      </c>
      <c r="BN23" s="40">
        <f>VLOOKUP($AX23&amp;"_"&amp;$BC$14,データシート1!$A:$BS,MATCH($BC$12&amp;"_"&amp;BN$20,データシート1!$A$1:$BS$1,0),0)</f>
        <v>4.0912769031587315</v>
      </c>
      <c r="BO23" s="40">
        <f>VLOOKUP($AX23&amp;"_"&amp;$BC$14,データシート1!$A:$BS,MATCH($BC$12&amp;"_"&amp;BO$20,データシート1!$A$1:$BS$1,0),0)</f>
        <v>0.11126350377549772</v>
      </c>
      <c r="BP23" s="40">
        <f>VLOOKUP($AX23&amp;"_"&amp;$BC$14,データシート1!$A:$BS,MATCH($BC$12&amp;"_"&amp;BP$20,データシート1!$A$1:$BS$1,0),0)</f>
        <v>5.513422255661105</v>
      </c>
      <c r="BQ23" s="40">
        <f>VLOOKUP($AX23&amp;"_"&amp;$BC$14,データシート1!$A:$BS,MATCH($BC$12&amp;"_"&amp;BQ$20,データシート1!$A$1:$BS$1,0),0)</f>
        <v>0.41742297</v>
      </c>
      <c r="BR23" s="41">
        <f t="shared" si="3"/>
        <v>16.150266840467872</v>
      </c>
      <c r="BT23" s="134" t="str">
        <f t="shared" si="4"/>
        <v>神津島村</v>
      </c>
      <c r="BU23" s="38">
        <f t="shared" ref="BU23:BU68" si="25">BD23</f>
        <v>16.150266840467872</v>
      </c>
      <c r="BV23" s="69">
        <f t="shared" si="16"/>
        <v>1.7550883695581266E-2</v>
      </c>
      <c r="BW23" s="69">
        <f t="shared" si="5"/>
        <v>0</v>
      </c>
      <c r="BX23" s="69">
        <f t="shared" si="5"/>
        <v>1.7550883695581266E-2</v>
      </c>
      <c r="BY23" s="69">
        <f t="shared" si="5"/>
        <v>0</v>
      </c>
      <c r="BZ23" s="69">
        <f t="shared" si="5"/>
        <v>0.15590448101202911</v>
      </c>
      <c r="CA23" s="69">
        <f t="shared" si="5"/>
        <v>0.13090658747475736</v>
      </c>
      <c r="CB23" s="69">
        <f t="shared" si="5"/>
        <v>0.66979185133535135</v>
      </c>
      <c r="CC23" s="69">
        <f t="shared" si="5"/>
        <v>0.32151984970236441</v>
      </c>
      <c r="CD23" s="69">
        <f t="shared" si="5"/>
        <v>6.8194196103429333E-2</v>
      </c>
      <c r="CE23" s="69">
        <f t="shared" si="5"/>
        <v>0.25332565359893505</v>
      </c>
      <c r="CF23" s="69">
        <f t="shared" si="5"/>
        <v>6.8892672099202558E-3</v>
      </c>
      <c r="CG23" s="69">
        <f t="shared" si="5"/>
        <v>0.34138273442306677</v>
      </c>
      <c r="CH23" s="69">
        <f t="shared" si="5"/>
        <v>2.5846196482280988E-2</v>
      </c>
      <c r="CI23" s="135">
        <f t="shared" si="6"/>
        <v>1</v>
      </c>
      <c r="CK23" s="136" t="str">
        <f t="shared" si="7"/>
        <v>神津島村</v>
      </c>
      <c r="CL23" s="137">
        <f t="shared" si="17"/>
        <v>0.28345145496965435</v>
      </c>
      <c r="CM23" s="75">
        <f t="shared" si="18"/>
        <v>0</v>
      </c>
      <c r="CN23" s="76">
        <f t="shared" si="19"/>
        <v>0</v>
      </c>
      <c r="CO23" s="75">
        <f t="shared" si="20"/>
        <v>0</v>
      </c>
      <c r="CP23" s="76">
        <f t="shared" si="8"/>
        <v>0.28345145496965435</v>
      </c>
      <c r="CQ23" s="75">
        <f t="shared" si="21"/>
        <v>0</v>
      </c>
      <c r="CR23" s="76">
        <f t="shared" si="9"/>
        <v>0</v>
      </c>
      <c r="CS23" s="75">
        <f t="shared" si="22"/>
        <v>0</v>
      </c>
      <c r="CT23" s="76">
        <f t="shared" si="10"/>
        <v>2.5178989699689267</v>
      </c>
      <c r="CU23" s="77">
        <f t="shared" si="23"/>
        <v>0</v>
      </c>
      <c r="CV23" s="18"/>
      <c r="CW23" s="1078">
        <f t="shared" si="24"/>
        <v>0</v>
      </c>
      <c r="CX23" s="1081">
        <f>VLOOKUP($AX23&amp;"_"&amp;$CW$14,データシート1!$A:$BS,MATCH($CW$12&amp;"_"&amp;CX$20,データシート1!$A$1:$BS$1,0),0)</f>
        <v>0</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0.443</v>
      </c>
      <c r="DC23" s="1081">
        <f>VLOOKUP($AX23&amp;"_"&amp;$CW$14,データシート1!$A:$BS,MATCH($CW$12&amp;"_"&amp;DC$20,データシート1!$A$1:$BS$1,0),0)</f>
        <v>0</v>
      </c>
      <c r="DD23" s="1080">
        <f t="shared" si="11"/>
        <v>0.443</v>
      </c>
      <c r="DE23" s="18"/>
      <c r="DF23" s="138">
        <f>VLOOKUP($AX23&amp;"_"&amp;$DF$14,データシート1!$A:$BS,MATCH($DF$12&amp;"_"&amp;DF$20,データシート1!$A$1:$BS$1,0),0)</f>
        <v>0</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1</v>
      </c>
      <c r="DK23" s="74">
        <f>VLOOKUP($AX23&amp;"_"&amp;$DF$14,データシート1!$A:$BS,MATCH($DF$12&amp;"_"&amp;DK$20,データシート1!$A$1:$BS$1,0),0)</f>
        <v>0</v>
      </c>
      <c r="DL23" s="78">
        <f t="shared" si="12"/>
        <v>1</v>
      </c>
      <c r="DM23" s="18"/>
      <c r="DN23" s="139">
        <f t="shared" ref="DN23:DN67" si="26">IF($DD23=0,0,ROUND(CX23/$DD23,2))</f>
        <v>0</v>
      </c>
      <c r="DO23" s="140">
        <f t="shared" ref="DO23:DO67" si="27">IF($DD23=0,0,ROUND(CY23/$DD23,2))</f>
        <v>0</v>
      </c>
      <c r="DP23" s="140">
        <f t="shared" si="13"/>
        <v>0</v>
      </c>
      <c r="DQ23" s="140">
        <f t="shared" si="13"/>
        <v>0</v>
      </c>
      <c r="DR23" s="140">
        <f t="shared" si="13"/>
        <v>1</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44322</v>
      </c>
      <c r="AY24" s="20" t="str">
        <f>IF(IFERROR(比較地域マスタ!$Z9,"")=0,"",IFERROR(比較地域マスタ!$Z9,""))</f>
        <v>姫島村</v>
      </c>
      <c r="BB24" s="122" t="str">
        <f t="shared" si="0"/>
        <v>44322</v>
      </c>
      <c r="BC24" s="123" t="str">
        <f t="shared" si="0"/>
        <v>姫島村</v>
      </c>
      <c r="BD24" s="40">
        <f t="shared" si="14"/>
        <v>15.007283947586965</v>
      </c>
      <c r="BE24" s="40">
        <f t="shared" si="15"/>
        <v>2.846470732799387</v>
      </c>
      <c r="BF24" s="40">
        <f>VLOOKUP($AX24&amp;"_"&amp;$BC$14,データシート1!$A:$BS,MATCH($BC$12&amp;"_"&amp;BF$20,データシート1!$A$1:$BS$1,0),0)</f>
        <v>0.68219465573965177</v>
      </c>
      <c r="BG24" s="40">
        <f>VLOOKUP($AX24&amp;"_"&amp;$BC$14,データシート1!$A:$BS,MATCH($BC$12&amp;"_"&amp;BG$20,データシート1!$A$1:$BS$1,0),0)</f>
        <v>0.13346710535398043</v>
      </c>
      <c r="BH24" s="40">
        <f>VLOOKUP($AX24&amp;"_"&amp;$BC$14,データシート1!$A:$BS,MATCH($BC$12&amp;"_"&amp;BH$20,データシート1!$A$1:$BS$1,0),0)</f>
        <v>2.0308089717057549</v>
      </c>
      <c r="BI24" s="40">
        <f>VLOOKUP($AX24&amp;"_"&amp;$BC$14,データシート1!$A:$BS,MATCH($BC$12&amp;"_"&amp;BI$20,データシート1!$A$1:$BS$1,0),0)</f>
        <v>1.8284762277181856</v>
      </c>
      <c r="BJ24" s="40">
        <f>VLOOKUP($AX24&amp;"_"&amp;$BC$14,データシート1!$A:$BS,MATCH($BC$12&amp;"_"&amp;BJ$20,データシート1!$A$1:$BS$1,0),0)</f>
        <v>2.0593947403346569</v>
      </c>
      <c r="BK24" s="40">
        <f t="shared" si="1"/>
        <v>8.1570266315347357</v>
      </c>
      <c r="BL24" s="40">
        <f t="shared" si="2"/>
        <v>3.1917821744346542</v>
      </c>
      <c r="BM24" s="40">
        <f>VLOOKUP($AX24&amp;"_"&amp;$BC$14,データシート1!$A:$BS,MATCH($BC$12&amp;"_"&amp;BM$20,データシート1!$A$1:$BS$1,0),0)</f>
        <v>1.6093489627037036</v>
      </c>
      <c r="BN24" s="40">
        <f>VLOOKUP($AX24&amp;"_"&amp;$BC$14,データシート1!$A:$BS,MATCH($BC$12&amp;"_"&amp;BN$20,データシート1!$A$1:$BS$1,0),0)</f>
        <v>1.5824332117309503</v>
      </c>
      <c r="BO24" s="40">
        <f>VLOOKUP($AX24&amp;"_"&amp;$BC$14,データシート1!$A:$BS,MATCH($BC$12&amp;"_"&amp;BO$20,データシート1!$A$1:$BS$1,0),0)</f>
        <v>0.11397580964389882</v>
      </c>
      <c r="BP24" s="40">
        <f>VLOOKUP($AX24&amp;"_"&amp;$BC$14,データシート1!$A:$BS,MATCH($BC$12&amp;"_"&amp;BP$20,データシート1!$A$1:$BS$1,0),0)</f>
        <v>4.8512686474561821</v>
      </c>
      <c r="BQ24" s="40">
        <f>VLOOKUP($AX24&amp;"_"&amp;$BC$14,データシート1!$A:$BS,MATCH($BC$12&amp;"_"&amp;BQ$20,データシート1!$A$1:$BS$1,0),0)</f>
        <v>0.1159156152</v>
      </c>
      <c r="BR24" s="41">
        <f t="shared" si="3"/>
        <v>15.007283947586965</v>
      </c>
      <c r="BT24" s="134" t="str">
        <f t="shared" si="4"/>
        <v>姫島村</v>
      </c>
      <c r="BU24" s="38">
        <f t="shared" si="25"/>
        <v>15.007283947586965</v>
      </c>
      <c r="BV24" s="69">
        <f t="shared" si="16"/>
        <v>0.18967261116273298</v>
      </c>
      <c r="BW24" s="69">
        <f t="shared" si="5"/>
        <v>4.545756967897862E-2</v>
      </c>
      <c r="BX24" s="69">
        <f t="shared" si="5"/>
        <v>8.8934883767186092E-3</v>
      </c>
      <c r="BY24" s="69">
        <f t="shared" si="5"/>
        <v>0.13532155310703578</v>
      </c>
      <c r="BZ24" s="69">
        <f t="shared" si="5"/>
        <v>0.12183925046691664</v>
      </c>
      <c r="CA24" s="69">
        <f t="shared" si="5"/>
        <v>0.13722634605482953</v>
      </c>
      <c r="CB24" s="69">
        <f t="shared" si="5"/>
        <v>0.54353783536202849</v>
      </c>
      <c r="CC24" s="69">
        <f t="shared" si="5"/>
        <v>0.21268220056220524</v>
      </c>
      <c r="CD24" s="69">
        <f t="shared" si="5"/>
        <v>0.10723785651849896</v>
      </c>
      <c r="CE24" s="69">
        <f t="shared" si="5"/>
        <v>0.10544434404370627</v>
      </c>
      <c r="CF24" s="69">
        <f t="shared" si="5"/>
        <v>7.5946993501262499E-3</v>
      </c>
      <c r="CG24" s="69">
        <f t="shared" si="5"/>
        <v>0.32326093544969692</v>
      </c>
      <c r="CH24" s="69">
        <f t="shared" si="5"/>
        <v>7.7239569534924531E-3</v>
      </c>
      <c r="CI24" s="135">
        <f t="shared" si="6"/>
        <v>1</v>
      </c>
      <c r="CK24" s="136" t="str">
        <f t="shared" si="7"/>
        <v>姫島村</v>
      </c>
      <c r="CL24" s="137">
        <f t="shared" si="17"/>
        <v>2.846470732799387</v>
      </c>
      <c r="CM24" s="75">
        <f t="shared" si="18"/>
        <v>0</v>
      </c>
      <c r="CN24" s="76">
        <f t="shared" si="19"/>
        <v>0.68219465573965177</v>
      </c>
      <c r="CO24" s="75">
        <f t="shared" si="20"/>
        <v>0</v>
      </c>
      <c r="CP24" s="76">
        <f t="shared" si="8"/>
        <v>0.13346710535398043</v>
      </c>
      <c r="CQ24" s="75">
        <f t="shared" si="21"/>
        <v>0</v>
      </c>
      <c r="CR24" s="76">
        <f t="shared" si="9"/>
        <v>2.0308089717057549</v>
      </c>
      <c r="CS24" s="75">
        <f t="shared" si="22"/>
        <v>0</v>
      </c>
      <c r="CT24" s="76">
        <f t="shared" si="10"/>
        <v>1.8284762277181856</v>
      </c>
      <c r="CU24" s="77">
        <f t="shared" si="23"/>
        <v>0</v>
      </c>
      <c r="CV24" s="18"/>
      <c r="CW24" s="1078">
        <f t="shared" si="24"/>
        <v>0</v>
      </c>
      <c r="CX24" s="1081">
        <f>VLOOKUP($AX24&amp;"_"&amp;$CW$14,データシート1!$A:$BS,MATCH($CW$12&amp;"_"&amp;CX$20,データシート1!$A$1:$BS$1,0),0)</f>
        <v>0</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0</v>
      </c>
      <c r="DE24" s="18"/>
      <c r="DF24" s="138">
        <f>VLOOKUP($AX24&amp;"_"&amp;$DF$14,データシート1!$A:$BS,MATCH($DF$12&amp;"_"&amp;DF$20,データシート1!$A$1:$BS$1,0),0)</f>
        <v>0</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0</v>
      </c>
      <c r="DM24" s="18"/>
      <c r="DN24" s="139">
        <f t="shared" si="26"/>
        <v>0</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07445</v>
      </c>
      <c r="AY25" s="20" t="str">
        <f>IF(IFERROR(比較地域マスタ!$Z10,"")=0,"",IFERROR(比較地域マスタ!$Z10,""))</f>
        <v>金山町</v>
      </c>
      <c r="BB25" s="122" t="str">
        <f t="shared" si="0"/>
        <v>07445</v>
      </c>
      <c r="BC25" s="123" t="str">
        <f t="shared" si="0"/>
        <v>金山町</v>
      </c>
      <c r="BD25" s="40">
        <f t="shared" si="14"/>
        <v>13.660188253625446</v>
      </c>
      <c r="BE25" s="40">
        <f t="shared" si="15"/>
        <v>3.2104036781238876</v>
      </c>
      <c r="BF25" s="40">
        <f>VLOOKUP($AX25&amp;"_"&amp;$BC$14,データシート1!$A:$BS,MATCH($BC$12&amp;"_"&amp;BF$20,データシート1!$A$1:$BS$1,0),0)</f>
        <v>0</v>
      </c>
      <c r="BG25" s="40">
        <f>VLOOKUP($AX25&amp;"_"&amp;$BC$14,データシート1!$A:$BS,MATCH($BC$12&amp;"_"&amp;BG$20,データシート1!$A$1:$BS$1,0),0)</f>
        <v>0.43106465968736735</v>
      </c>
      <c r="BH25" s="40">
        <f>VLOOKUP($AX25&amp;"_"&amp;$BC$14,データシート1!$A:$BS,MATCH($BC$12&amp;"_"&amp;BH$20,データシート1!$A$1:$BS$1,0),0)</f>
        <v>2.7793390184365201</v>
      </c>
      <c r="BI25" s="40">
        <f>VLOOKUP($AX25&amp;"_"&amp;$BC$14,データシート1!$A:$BS,MATCH($BC$12&amp;"_"&amp;BI$20,データシート1!$A$1:$BS$1,0),0)</f>
        <v>2.0866806318588984</v>
      </c>
      <c r="BJ25" s="40">
        <f>VLOOKUP($AX25&amp;"_"&amp;$BC$14,データシート1!$A:$BS,MATCH($BC$12&amp;"_"&amp;BJ$20,データシート1!$A$1:$BS$1,0),0)</f>
        <v>3.5273006270394469</v>
      </c>
      <c r="BK25" s="40">
        <f t="shared" si="1"/>
        <v>4.5896024392792336</v>
      </c>
      <c r="BL25" s="40">
        <f t="shared" si="2"/>
        <v>4.4760983350037522</v>
      </c>
      <c r="BM25" s="40">
        <f>VLOOKUP($AX25&amp;"_"&amp;$BC$14,データシート1!$A:$BS,MATCH($BC$12&amp;"_"&amp;BM$20,データシート1!$A$1:$BS$1,0),0)</f>
        <v>1.4708050085231239</v>
      </c>
      <c r="BN25" s="40">
        <f>VLOOKUP($AX25&amp;"_"&amp;$BC$14,データシート1!$A:$BS,MATCH($BC$12&amp;"_"&amp;BN$20,データシート1!$A$1:$BS$1,0),0)</f>
        <v>3.0052933264806283</v>
      </c>
      <c r="BO25" s="40">
        <f>VLOOKUP($AX25&amp;"_"&amp;$BC$14,データシート1!$A:$BS,MATCH($BC$12&amp;"_"&amp;BO$20,データシート1!$A$1:$BS$1,0),0)</f>
        <v>0.11350410427548124</v>
      </c>
      <c r="BP25" s="40">
        <f>VLOOKUP($AX25&amp;"_"&amp;$BC$14,データシート1!$A:$BS,MATCH($BC$12&amp;"_"&amp;BP$20,データシート1!$A$1:$BS$1,0),0)</f>
        <v>0</v>
      </c>
      <c r="BQ25" s="40">
        <f>VLOOKUP($AX25&amp;"_"&amp;$BC$14,データシート1!$A:$BS,MATCH($BC$12&amp;"_"&amp;BQ$20,データシート1!$A$1:$BS$1,0),0)</f>
        <v>0.24620087732397891</v>
      </c>
      <c r="BR25" s="41">
        <f t="shared" si="3"/>
        <v>13.660188253625446</v>
      </c>
      <c r="BT25" s="134" t="str">
        <f t="shared" si="4"/>
        <v>金山町</v>
      </c>
      <c r="BU25" s="38">
        <f t="shared" si="25"/>
        <v>13.660188253625446</v>
      </c>
      <c r="BV25" s="69">
        <f t="shared" si="16"/>
        <v>0.23501899230940973</v>
      </c>
      <c r="BW25" s="69">
        <f t="shared" si="5"/>
        <v>0</v>
      </c>
      <c r="BX25" s="69">
        <f t="shared" si="5"/>
        <v>3.1556275190641081E-2</v>
      </c>
      <c r="BY25" s="69">
        <f t="shared" si="5"/>
        <v>0.20346271711876862</v>
      </c>
      <c r="BZ25" s="69">
        <f t="shared" si="5"/>
        <v>0.15275635980383276</v>
      </c>
      <c r="CA25" s="69">
        <f t="shared" si="5"/>
        <v>0.25821757076468499</v>
      </c>
      <c r="CB25" s="69">
        <f t="shared" si="5"/>
        <v>0.33598383521992403</v>
      </c>
      <c r="CC25" s="69">
        <f t="shared" si="5"/>
        <v>0.32767471808565929</v>
      </c>
      <c r="CD25" s="69">
        <f t="shared" si="5"/>
        <v>0.1076709179416154</v>
      </c>
      <c r="CE25" s="69">
        <f t="shared" si="5"/>
        <v>0.22000380014404389</v>
      </c>
      <c r="CF25" s="69">
        <f t="shared" si="5"/>
        <v>8.3091171342647482E-3</v>
      </c>
      <c r="CG25" s="69">
        <f t="shared" si="5"/>
        <v>0</v>
      </c>
      <c r="CH25" s="69">
        <f t="shared" si="5"/>
        <v>1.8023241902148504E-2</v>
      </c>
      <c r="CI25" s="135">
        <f t="shared" si="6"/>
        <v>1</v>
      </c>
      <c r="CK25" s="136" t="str">
        <f t="shared" si="7"/>
        <v>金山町</v>
      </c>
      <c r="CL25" s="137">
        <f t="shared" si="17"/>
        <v>3.2104036781238876</v>
      </c>
      <c r="CM25" s="75">
        <f t="shared" si="18"/>
        <v>0</v>
      </c>
      <c r="CN25" s="76">
        <f t="shared" si="19"/>
        <v>0</v>
      </c>
      <c r="CO25" s="75">
        <f t="shared" si="20"/>
        <v>0</v>
      </c>
      <c r="CP25" s="76">
        <f t="shared" si="8"/>
        <v>0.43106465968736735</v>
      </c>
      <c r="CQ25" s="75">
        <f t="shared" si="21"/>
        <v>0</v>
      </c>
      <c r="CR25" s="76">
        <f t="shared" si="9"/>
        <v>2.7793390184365201</v>
      </c>
      <c r="CS25" s="75">
        <f t="shared" si="22"/>
        <v>0</v>
      </c>
      <c r="CT25" s="76">
        <f t="shared" si="10"/>
        <v>2.0866806318588984</v>
      </c>
      <c r="CU25" s="77">
        <f t="shared" si="23"/>
        <v>0</v>
      </c>
      <c r="CV25" s="18"/>
      <c r="CW25" s="1078">
        <f t="shared" si="24"/>
        <v>0</v>
      </c>
      <c r="CX25" s="1081">
        <f>VLOOKUP($AX25&amp;"_"&amp;$CW$14,データシート1!$A:$BS,MATCH($CW$12&amp;"_"&amp;CX$20,データシート1!$A$1:$BS$1,0),0)</f>
        <v>0</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0</v>
      </c>
      <c r="DE25" s="18"/>
      <c r="DF25" s="138">
        <f>VLOOKUP($AX25&amp;"_"&amp;$DF$14,データシート1!$A:$BS,MATCH($DF$12&amp;"_"&amp;DF$20,データシート1!$A$1:$BS$1,0),0)</f>
        <v>0</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0</v>
      </c>
      <c r="DM25" s="18"/>
      <c r="DN25" s="139">
        <f t="shared" si="26"/>
        <v>0</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47303</v>
      </c>
      <c r="AY26" s="20" t="str">
        <f>IF(IFERROR(比較地域マスタ!$Z11,"")=0,"",IFERROR(比較地域マスタ!$Z11,""))</f>
        <v>東村</v>
      </c>
      <c r="BB26" s="122" t="str">
        <f t="shared" si="0"/>
        <v>47303</v>
      </c>
      <c r="BC26" s="123" t="str">
        <f t="shared" si="0"/>
        <v>東村</v>
      </c>
      <c r="BD26" s="40">
        <f t="shared" si="14"/>
        <v>13.886465933816527</v>
      </c>
      <c r="BE26" s="40">
        <f t="shared" si="15"/>
        <v>3.1136576425707081</v>
      </c>
      <c r="BF26" s="40">
        <f>VLOOKUP($AX26&amp;"_"&amp;$BC$14,データシート1!$A:$BS,MATCH($BC$12&amp;"_"&amp;BF$20,データシート1!$A$1:$BS$1,0),0)</f>
        <v>0</v>
      </c>
      <c r="BG26" s="40">
        <f>VLOOKUP($AX26&amp;"_"&amp;$BC$14,データシート1!$A:$BS,MATCH($BC$12&amp;"_"&amp;BG$20,データシート1!$A$1:$BS$1,0),0)</f>
        <v>5.7427841479645719E-2</v>
      </c>
      <c r="BH26" s="40">
        <f>VLOOKUP($AX26&amp;"_"&amp;$BC$14,データシート1!$A:$BS,MATCH($BC$12&amp;"_"&amp;BH$20,データシート1!$A$1:$BS$1,0),0)</f>
        <v>3.0562298010910625</v>
      </c>
      <c r="BI26" s="40">
        <f>VLOOKUP($AX26&amp;"_"&amp;$BC$14,データシート1!$A:$BS,MATCH($BC$12&amp;"_"&amp;BI$20,データシート1!$A$1:$BS$1,0),0)</f>
        <v>2.1138414489074306</v>
      </c>
      <c r="BJ26" s="40">
        <f>VLOOKUP($AX26&amp;"_"&amp;$BC$14,データシート1!$A:$BS,MATCH($BC$12&amp;"_"&amp;BJ$20,データシート1!$A$1:$BS$1,0),0)</f>
        <v>2.8519363824711195</v>
      </c>
      <c r="BK26" s="40">
        <f t="shared" si="1"/>
        <v>5.4559809051264185</v>
      </c>
      <c r="BL26" s="40">
        <f t="shared" si="2"/>
        <v>5.3539156560350634</v>
      </c>
      <c r="BM26" s="40">
        <f>VLOOKUP($AX26&amp;"_"&amp;$BC$14,データシート1!$A:$BS,MATCH($BC$12&amp;"_"&amp;BM$20,データシート1!$A$1:$BS$1,0),0)</f>
        <v>1.7590883879291785</v>
      </c>
      <c r="BN26" s="40">
        <f>VLOOKUP($AX26&amp;"_"&amp;$BC$14,データシート1!$A:$BS,MATCH($BC$12&amp;"_"&amp;BN$20,データシート1!$A$1:$BS$1,0),0)</f>
        <v>3.5948272681058846</v>
      </c>
      <c r="BO26" s="40">
        <f>VLOOKUP($AX26&amp;"_"&amp;$BC$14,データシート1!$A:$BS,MATCH($BC$12&amp;"_"&amp;BO$20,データシート1!$A$1:$BS$1,0),0)</f>
        <v>0.10206524909135482</v>
      </c>
      <c r="BP26" s="40">
        <f>VLOOKUP($AX26&amp;"_"&amp;$BC$14,データシート1!$A:$BS,MATCH($BC$12&amp;"_"&amp;BP$20,データシート1!$A$1:$BS$1,0),0)</f>
        <v>0</v>
      </c>
      <c r="BQ26" s="40">
        <f>VLOOKUP($AX26&amp;"_"&amp;$BC$14,データシート1!$A:$BS,MATCH($BC$12&amp;"_"&amp;BQ$20,データシート1!$A$1:$BS$1,0),0)</f>
        <v>0.35104955474084998</v>
      </c>
      <c r="BR26" s="41">
        <f t="shared" si="3"/>
        <v>13.886465933816527</v>
      </c>
      <c r="BT26" s="134" t="str">
        <f t="shared" si="4"/>
        <v>東村</v>
      </c>
      <c r="BU26" s="38">
        <f t="shared" si="25"/>
        <v>13.886465933816527</v>
      </c>
      <c r="BV26" s="69">
        <f t="shared" si="16"/>
        <v>0.22422246649439315</v>
      </c>
      <c r="BW26" s="69">
        <f t="shared" si="5"/>
        <v>0</v>
      </c>
      <c r="BX26" s="69">
        <f t="shared" si="5"/>
        <v>4.1355260404878531E-3</v>
      </c>
      <c r="BY26" s="69">
        <f t="shared" si="5"/>
        <v>0.22008694045390528</v>
      </c>
      <c r="BZ26" s="69">
        <f t="shared" si="5"/>
        <v>0.152223140069049</v>
      </c>
      <c r="CA26" s="69">
        <f t="shared" si="5"/>
        <v>0.20537524781780811</v>
      </c>
      <c r="CB26" s="69">
        <f t="shared" si="5"/>
        <v>0.39289916751532389</v>
      </c>
      <c r="CC26" s="69">
        <f t="shared" si="5"/>
        <v>0.38554918735638338</v>
      </c>
      <c r="CD26" s="69">
        <f t="shared" si="5"/>
        <v>0.1266764629901565</v>
      </c>
      <c r="CE26" s="69">
        <f t="shared" si="5"/>
        <v>0.25887272436622683</v>
      </c>
      <c r="CF26" s="69">
        <f t="shared" si="5"/>
        <v>7.3499801589405134E-3</v>
      </c>
      <c r="CG26" s="69">
        <f t="shared" si="5"/>
        <v>0</v>
      </c>
      <c r="CH26" s="69">
        <f t="shared" si="5"/>
        <v>2.527997810342579E-2</v>
      </c>
      <c r="CI26" s="135">
        <f t="shared" si="6"/>
        <v>1</v>
      </c>
      <c r="CK26" s="136" t="str">
        <f t="shared" si="7"/>
        <v>東村</v>
      </c>
      <c r="CL26" s="137">
        <f t="shared" si="17"/>
        <v>3.1136576425707081</v>
      </c>
      <c r="CM26" s="75">
        <f t="shared" si="18"/>
        <v>0</v>
      </c>
      <c r="CN26" s="76">
        <f t="shared" si="19"/>
        <v>0</v>
      </c>
      <c r="CO26" s="75">
        <f t="shared" si="20"/>
        <v>0</v>
      </c>
      <c r="CP26" s="76">
        <f t="shared" si="8"/>
        <v>5.7427841479645719E-2</v>
      </c>
      <c r="CQ26" s="75">
        <f t="shared" si="21"/>
        <v>0</v>
      </c>
      <c r="CR26" s="76">
        <f t="shared" si="9"/>
        <v>3.0562298010910625</v>
      </c>
      <c r="CS26" s="75">
        <f t="shared" si="22"/>
        <v>0</v>
      </c>
      <c r="CT26" s="76">
        <f t="shared" si="10"/>
        <v>2.1138414489074306</v>
      </c>
      <c r="CU26" s="77">
        <f t="shared" si="23"/>
        <v>0</v>
      </c>
      <c r="CV26" s="18"/>
      <c r="CW26" s="1078">
        <f t="shared" si="24"/>
        <v>0</v>
      </c>
      <c r="CX26" s="1081">
        <f>VLOOKUP($AX26&amp;"_"&amp;$CW$14,データシート1!$A:$BS,MATCH($CW$12&amp;"_"&amp;CX$20,データシート1!$A$1:$BS$1,0),0)</f>
        <v>0</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0</v>
      </c>
      <c r="DB26" s="1081">
        <f>VLOOKUP($AX26&amp;"_"&amp;$CW$14,データシート1!$A:$BS,MATCH($CW$12&amp;"_"&amp;DB$20,データシート1!$A$1:$BS$1,0),0)</f>
        <v>0</v>
      </c>
      <c r="DC26" s="1081">
        <f>VLOOKUP($AX26&amp;"_"&amp;$CW$14,データシート1!$A:$BS,MATCH($CW$12&amp;"_"&amp;DC$20,データシート1!$A$1:$BS$1,0),0)</f>
        <v>0</v>
      </c>
      <c r="DD26" s="1080">
        <f t="shared" si="11"/>
        <v>0</v>
      </c>
      <c r="DE26" s="18"/>
      <c r="DF26" s="138">
        <f>VLOOKUP($AX26&amp;"_"&amp;$DF$14,データシート1!$A:$BS,MATCH($DF$12&amp;"_"&amp;DF$20,データシート1!$A$1:$BS$1,0),0)</f>
        <v>0</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0</v>
      </c>
      <c r="DJ26" s="74">
        <f>VLOOKUP($AX26&amp;"_"&amp;$DF$14,データシート1!$A:$BS,MATCH($DF$12&amp;"_"&amp;DJ$20,データシート1!$A$1:$BS$1,0),0)</f>
        <v>0</v>
      </c>
      <c r="DK26" s="74">
        <f>VLOOKUP($AX26&amp;"_"&amp;$DF$14,データシート1!$A:$BS,MATCH($DF$12&amp;"_"&amp;DK$20,データシート1!$A$1:$BS$1,0),0)</f>
        <v>0</v>
      </c>
      <c r="DL26" s="78">
        <f t="shared" si="12"/>
        <v>0</v>
      </c>
      <c r="DM26" s="18"/>
      <c r="DN26" s="139">
        <f t="shared" si="26"/>
        <v>0</v>
      </c>
      <c r="DO26" s="140">
        <f t="shared" si="27"/>
        <v>0</v>
      </c>
      <c r="DP26" s="140">
        <f t="shared" si="13"/>
        <v>0</v>
      </c>
      <c r="DQ26" s="140">
        <f t="shared" si="13"/>
        <v>0</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02426</v>
      </c>
      <c r="AY27" s="20" t="str">
        <f>IF(IFERROR(比較地域マスタ!$Z12,"")=0,"",IFERROR(比較地域マスタ!$Z12,""))</f>
        <v>佐井村</v>
      </c>
      <c r="BB27" s="122" t="str">
        <f t="shared" si="0"/>
        <v>02426</v>
      </c>
      <c r="BC27" s="123" t="str">
        <f t="shared" si="0"/>
        <v>佐井村</v>
      </c>
      <c r="BD27" s="40">
        <f t="shared" si="14"/>
        <v>11.445525590683744</v>
      </c>
      <c r="BE27" s="40">
        <f t="shared" si="15"/>
        <v>1.580967921444842</v>
      </c>
      <c r="BF27" s="40">
        <f>VLOOKUP($AX27&amp;"_"&amp;$BC$14,データシート1!$A:$BS,MATCH($BC$12&amp;"_"&amp;BF$20,データシート1!$A$1:$BS$1,0),0)</f>
        <v>0</v>
      </c>
      <c r="BG27" s="40">
        <f>VLOOKUP($AX27&amp;"_"&amp;$BC$14,データシート1!$A:$BS,MATCH($BC$12&amp;"_"&amp;BG$20,データシート1!$A$1:$BS$1,0),0)</f>
        <v>0.40493363610545408</v>
      </c>
      <c r="BH27" s="40">
        <f>VLOOKUP($AX27&amp;"_"&amp;$BC$14,データシート1!$A:$BS,MATCH($BC$12&amp;"_"&amp;BH$20,データシート1!$A$1:$BS$1,0),0)</f>
        <v>1.1760342853393879</v>
      </c>
      <c r="BI27" s="40">
        <f>VLOOKUP($AX27&amp;"_"&amp;$BC$14,データシート1!$A:$BS,MATCH($BC$12&amp;"_"&amp;BI$20,データシート1!$A$1:$BS$1,0),0)</f>
        <v>1.6063615803808649</v>
      </c>
      <c r="BJ27" s="40">
        <f>VLOOKUP($AX27&amp;"_"&amp;$BC$14,データシート1!$A:$BS,MATCH($BC$12&amp;"_"&amp;BJ$20,データシート1!$A$1:$BS$1,0),0)</f>
        <v>4.2765129311996564</v>
      </c>
      <c r="BK27" s="40">
        <f t="shared" si="1"/>
        <v>3.5805616925588861</v>
      </c>
      <c r="BL27" s="40">
        <f t="shared" si="2"/>
        <v>3.4678241095070836</v>
      </c>
      <c r="BM27" s="40">
        <f>VLOOKUP($AX27&amp;"_"&amp;$BC$14,データシート1!$A:$BS,MATCH($BC$12&amp;"_"&amp;BM$20,データシート1!$A$1:$BS$1,0),0)</f>
        <v>1.3756435046415136</v>
      </c>
      <c r="BN27" s="40">
        <f>VLOOKUP($AX27&amp;"_"&amp;$BC$14,データシート1!$A:$BS,MATCH($BC$12&amp;"_"&amp;BN$20,データシート1!$A$1:$BS$1,0),0)</f>
        <v>2.09218060486557</v>
      </c>
      <c r="BO27" s="40">
        <f>VLOOKUP($AX27&amp;"_"&amp;$BC$14,データシート1!$A:$BS,MATCH($BC$12&amp;"_"&amp;BO$20,データシート1!$A$1:$BS$1,0),0)</f>
        <v>0.11273758305180266</v>
      </c>
      <c r="BP27" s="40">
        <f>VLOOKUP($AX27&amp;"_"&amp;$BC$14,データシート1!$A:$BS,MATCH($BC$12&amp;"_"&amp;BP$20,データシート1!$A$1:$BS$1,0),0)</f>
        <v>0</v>
      </c>
      <c r="BQ27" s="40">
        <f>VLOOKUP($AX27&amp;"_"&amp;$BC$14,データシート1!$A:$BS,MATCH($BC$12&amp;"_"&amp;BQ$20,データシート1!$A$1:$BS$1,0),0)</f>
        <v>0.40112146509949509</v>
      </c>
      <c r="BR27" s="41">
        <f t="shared" si="3"/>
        <v>11.445525590683744</v>
      </c>
      <c r="BT27" s="134" t="str">
        <f t="shared" si="4"/>
        <v>佐井村</v>
      </c>
      <c r="BU27" s="38">
        <f t="shared" si="25"/>
        <v>11.445525590683744</v>
      </c>
      <c r="BV27" s="69">
        <f t="shared" si="16"/>
        <v>0.13812977909303653</v>
      </c>
      <c r="BW27" s="69">
        <f t="shared" si="5"/>
        <v>0</v>
      </c>
      <c r="BX27" s="69">
        <f t="shared" si="5"/>
        <v>3.5379208486070388E-2</v>
      </c>
      <c r="BY27" s="69">
        <f t="shared" si="5"/>
        <v>0.10275057060696614</v>
      </c>
      <c r="BZ27" s="69">
        <f t="shared" si="5"/>
        <v>0.14034843290100954</v>
      </c>
      <c r="CA27" s="69">
        <f t="shared" si="5"/>
        <v>0.37364058970612829</v>
      </c>
      <c r="CB27" s="69">
        <f t="shared" si="5"/>
        <v>0.31283506066976408</v>
      </c>
      <c r="CC27" s="69">
        <f t="shared" si="5"/>
        <v>0.30298513441180636</v>
      </c>
      <c r="CD27" s="69">
        <f t="shared" si="5"/>
        <v>0.12019050534133961</v>
      </c>
      <c r="CE27" s="69">
        <f t="shared" si="5"/>
        <v>0.18279462907046676</v>
      </c>
      <c r="CF27" s="69">
        <f t="shared" si="5"/>
        <v>9.849926257957704E-3</v>
      </c>
      <c r="CG27" s="69">
        <f t="shared" si="5"/>
        <v>0</v>
      </c>
      <c r="CH27" s="69">
        <f t="shared" si="5"/>
        <v>3.5046137630061647E-2</v>
      </c>
      <c r="CI27" s="135">
        <f t="shared" si="6"/>
        <v>1</v>
      </c>
      <c r="CK27" s="136" t="str">
        <f t="shared" si="7"/>
        <v>佐井村</v>
      </c>
      <c r="CL27" s="137">
        <f t="shared" si="17"/>
        <v>1.580967921444842</v>
      </c>
      <c r="CM27" s="75">
        <f t="shared" si="18"/>
        <v>0</v>
      </c>
      <c r="CN27" s="76">
        <f t="shared" si="19"/>
        <v>0</v>
      </c>
      <c r="CO27" s="75">
        <f t="shared" si="20"/>
        <v>0</v>
      </c>
      <c r="CP27" s="76">
        <f t="shared" si="8"/>
        <v>0.40493363610545408</v>
      </c>
      <c r="CQ27" s="75">
        <f t="shared" si="21"/>
        <v>0</v>
      </c>
      <c r="CR27" s="76">
        <f t="shared" si="9"/>
        <v>1.1760342853393879</v>
      </c>
      <c r="CS27" s="75">
        <f t="shared" si="22"/>
        <v>0</v>
      </c>
      <c r="CT27" s="76">
        <f t="shared" si="10"/>
        <v>1.6063615803808649</v>
      </c>
      <c r="CU27" s="77">
        <f t="shared" si="23"/>
        <v>0</v>
      </c>
      <c r="CV27" s="18"/>
      <c r="CW27" s="1078">
        <f t="shared" si="24"/>
        <v>0</v>
      </c>
      <c r="CX27" s="1081">
        <f>VLOOKUP($AX27&amp;"_"&amp;$CW$14,データシート1!$A:$BS,MATCH($CW$12&amp;"_"&amp;CX$20,データシート1!$A$1:$BS$1,0),0)</f>
        <v>0</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0</v>
      </c>
      <c r="DB27" s="1081">
        <f>VLOOKUP($AX27&amp;"_"&amp;$CW$14,データシート1!$A:$BS,MATCH($CW$12&amp;"_"&amp;DB$20,データシート1!$A$1:$BS$1,0),0)</f>
        <v>0</v>
      </c>
      <c r="DC27" s="1081">
        <f>VLOOKUP($AX27&amp;"_"&amp;$CW$14,データシート1!$A:$BS,MATCH($CW$12&amp;"_"&amp;DC$20,データシート1!$A$1:$BS$1,0),0)</f>
        <v>0</v>
      </c>
      <c r="DD27" s="1080">
        <f t="shared" si="11"/>
        <v>0</v>
      </c>
      <c r="DE27" s="18"/>
      <c r="DF27" s="138">
        <f>VLOOKUP($AX27&amp;"_"&amp;$DF$14,データシート1!$A:$BS,MATCH($DF$12&amp;"_"&amp;DF$20,データシート1!$A$1:$BS$1,0),0)</f>
        <v>0</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0</v>
      </c>
      <c r="DJ27" s="74">
        <f>VLOOKUP($AX27&amp;"_"&amp;$DF$14,データシート1!$A:$BS,MATCH($DF$12&amp;"_"&amp;DJ$20,データシート1!$A$1:$BS$1,0),0)</f>
        <v>0</v>
      </c>
      <c r="DK27" s="74">
        <f>VLOOKUP($AX27&amp;"_"&amp;$DF$14,データシート1!$A:$BS,MATCH($DF$12&amp;"_"&amp;DK$20,データシート1!$A$1:$BS$1,0),0)</f>
        <v>0</v>
      </c>
      <c r="DL27" s="78">
        <f t="shared" si="12"/>
        <v>0</v>
      </c>
      <c r="DM27" s="18"/>
      <c r="DN27" s="139">
        <f t="shared" si="26"/>
        <v>0</v>
      </c>
      <c r="DO27" s="140">
        <f t="shared" si="27"/>
        <v>0</v>
      </c>
      <c r="DP27" s="140">
        <f t="shared" si="13"/>
        <v>0</v>
      </c>
      <c r="DQ27" s="140">
        <f t="shared" si="13"/>
        <v>0</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47382</v>
      </c>
      <c r="AY28" s="20" t="str">
        <f>IF(IFERROR(比較地域マスタ!$Z13,"")=0,"",IFERROR(比較地域マスタ!$Z13,""))</f>
        <v>与那国町</v>
      </c>
      <c r="BB28" s="122" t="str">
        <f t="shared" si="0"/>
        <v>47382</v>
      </c>
      <c r="BC28" s="123" t="str">
        <f t="shared" si="0"/>
        <v>与那国町</v>
      </c>
      <c r="BD28" s="40">
        <f t="shared" si="14"/>
        <v>13.598134248336226</v>
      </c>
      <c r="BE28" s="40">
        <f t="shared" si="15"/>
        <v>1.9128565922679241</v>
      </c>
      <c r="BF28" s="40">
        <f>VLOOKUP($AX28&amp;"_"&amp;$BC$14,データシート1!$A:$BS,MATCH($BC$12&amp;"_"&amp;BF$20,データシート1!$A$1:$BS$1,0),0)</f>
        <v>0.86356565803825325</v>
      </c>
      <c r="BG28" s="40">
        <f>VLOOKUP($AX28&amp;"_"&amp;$BC$14,データシート1!$A:$BS,MATCH($BC$12&amp;"_"&amp;BG$20,データシート1!$A$1:$BS$1,0),0)</f>
        <v>0.13639112351415858</v>
      </c>
      <c r="BH28" s="40">
        <f>VLOOKUP($AX28&amp;"_"&amp;$BC$14,データシート1!$A:$BS,MATCH($BC$12&amp;"_"&amp;BH$20,データシート1!$A$1:$BS$1,0),0)</f>
        <v>0.91289981071551229</v>
      </c>
      <c r="BI28" s="40">
        <f>VLOOKUP($AX28&amp;"_"&amp;$BC$14,データシート1!$A:$BS,MATCH($BC$12&amp;"_"&amp;BI$20,データシート1!$A$1:$BS$1,0),0)</f>
        <v>4.0638985724757868</v>
      </c>
      <c r="BJ28" s="40">
        <f>VLOOKUP($AX28&amp;"_"&amp;$BC$14,データシート1!$A:$BS,MATCH($BC$12&amp;"_"&amp;BJ$20,データシート1!$A$1:$BS$1,0),0)</f>
        <v>2.9932768419548199</v>
      </c>
      <c r="BK28" s="40">
        <f t="shared" si="1"/>
        <v>4.6281022416376958</v>
      </c>
      <c r="BL28" s="40">
        <f t="shared" si="2"/>
        <v>4.4787632772902581</v>
      </c>
      <c r="BM28" s="40">
        <f>VLOOKUP($AX28&amp;"_"&amp;$BC$14,データシート1!$A:$BS,MATCH($BC$12&amp;"_"&amp;BM$20,データシート1!$A$1:$BS$1,0),0)</f>
        <v>1.0523742782201611</v>
      </c>
      <c r="BN28" s="40">
        <f>VLOOKUP($AX28&amp;"_"&amp;$BC$14,データシート1!$A:$BS,MATCH($BC$12&amp;"_"&amp;BN$20,データシート1!$A$1:$BS$1,0),0)</f>
        <v>3.4263889990700971</v>
      </c>
      <c r="BO28" s="40">
        <f>VLOOKUP($AX28&amp;"_"&amp;$BC$14,データシート1!$A:$BS,MATCH($BC$12&amp;"_"&amp;BO$20,データシート1!$A$1:$BS$1,0),0)</f>
        <v>0.10006050127558008</v>
      </c>
      <c r="BP28" s="40">
        <f>VLOOKUP($AX28&amp;"_"&amp;$BC$14,データシート1!$A:$BS,MATCH($BC$12&amp;"_"&amp;BP$20,データシート1!$A$1:$BS$1,0),0)</f>
        <v>4.9278463071857057E-2</v>
      </c>
      <c r="BQ28" s="40">
        <f>VLOOKUP($AX28&amp;"_"&amp;$BC$14,データシート1!$A:$BS,MATCH($BC$12&amp;"_"&amp;BQ$20,データシート1!$A$1:$BS$1,0),0)</f>
        <v>0</v>
      </c>
      <c r="BR28" s="41">
        <f t="shared" si="3"/>
        <v>13.598134248336226</v>
      </c>
      <c r="BT28" s="134" t="str">
        <f t="shared" si="4"/>
        <v>与那国町</v>
      </c>
      <c r="BU28" s="38">
        <f t="shared" si="25"/>
        <v>13.598134248336226</v>
      </c>
      <c r="BV28" s="69">
        <f t="shared" si="16"/>
        <v>0.14067051827363508</v>
      </c>
      <c r="BW28" s="69">
        <f t="shared" si="5"/>
        <v>6.3506187118568355E-2</v>
      </c>
      <c r="BX28" s="69">
        <f t="shared" si="5"/>
        <v>1.0030135092308452E-2</v>
      </c>
      <c r="BY28" s="69">
        <f t="shared" si="5"/>
        <v>6.7134196062758278E-2</v>
      </c>
      <c r="BZ28" s="69">
        <f t="shared" si="5"/>
        <v>0.29885707099656095</v>
      </c>
      <c r="CA28" s="69">
        <f t="shared" si="5"/>
        <v>0.22012408373752132</v>
      </c>
      <c r="CB28" s="69">
        <f t="shared" si="5"/>
        <v>0.34034832699228268</v>
      </c>
      <c r="CC28" s="69">
        <f t="shared" si="5"/>
        <v>0.32936601415287903</v>
      </c>
      <c r="CD28" s="69">
        <f t="shared" si="5"/>
        <v>7.739107873191664E-2</v>
      </c>
      <c r="CE28" s="69">
        <f t="shared" si="5"/>
        <v>0.25197493542096233</v>
      </c>
      <c r="CF28" s="69">
        <f t="shared" si="5"/>
        <v>7.3583992809765648E-3</v>
      </c>
      <c r="CG28" s="69">
        <f t="shared" si="5"/>
        <v>3.6239135584270636E-3</v>
      </c>
      <c r="CH28" s="69">
        <f t="shared" si="5"/>
        <v>0</v>
      </c>
      <c r="CI28" s="135">
        <f t="shared" si="6"/>
        <v>1</v>
      </c>
      <c r="CK28" s="136" t="str">
        <f t="shared" si="7"/>
        <v>与那国町</v>
      </c>
      <c r="CL28" s="137">
        <f t="shared" si="17"/>
        <v>1.9128565922679241</v>
      </c>
      <c r="CM28" s="75">
        <f t="shared" si="18"/>
        <v>0</v>
      </c>
      <c r="CN28" s="76">
        <f t="shared" si="19"/>
        <v>0.86356565803825325</v>
      </c>
      <c r="CO28" s="75">
        <f t="shared" si="20"/>
        <v>0</v>
      </c>
      <c r="CP28" s="76">
        <f t="shared" si="8"/>
        <v>0.13639112351415858</v>
      </c>
      <c r="CQ28" s="75">
        <f t="shared" si="21"/>
        <v>0</v>
      </c>
      <c r="CR28" s="76">
        <f t="shared" si="9"/>
        <v>0.91289981071551229</v>
      </c>
      <c r="CS28" s="75">
        <f t="shared" si="22"/>
        <v>0</v>
      </c>
      <c r="CT28" s="76">
        <f t="shared" si="10"/>
        <v>4.0638985724757868</v>
      </c>
      <c r="CU28" s="77">
        <f t="shared" si="23"/>
        <v>0</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0</v>
      </c>
      <c r="DB28" s="1081">
        <f>VLOOKUP($AX28&amp;"_"&amp;$CW$14,データシート1!$A:$BS,MATCH($CW$12&amp;"_"&amp;DB$20,データシート1!$A$1:$BS$1,0),0)</f>
        <v>0.38200000000000001</v>
      </c>
      <c r="DC28" s="1081">
        <f>VLOOKUP($AX28&amp;"_"&amp;$CW$14,データシート1!$A:$BS,MATCH($CW$12&amp;"_"&amp;DC$20,データシート1!$A$1:$BS$1,0),0)</f>
        <v>0</v>
      </c>
      <c r="DD28" s="1080">
        <f t="shared" si="11"/>
        <v>0.38200000000000001</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0</v>
      </c>
      <c r="DJ28" s="74">
        <f>VLOOKUP($AX28&amp;"_"&amp;$DF$14,データシート1!$A:$BS,MATCH($DF$12&amp;"_"&amp;DJ$20,データシート1!$A$1:$BS$1,0),0)</f>
        <v>1</v>
      </c>
      <c r="DK28" s="74">
        <f>VLOOKUP($AX28&amp;"_"&amp;$DF$14,データシート1!$A:$BS,MATCH($DF$12&amp;"_"&amp;DK$20,データシート1!$A$1:$BS$1,0),0)</f>
        <v>0</v>
      </c>
      <c r="DL28" s="78">
        <f t="shared" si="12"/>
        <v>1</v>
      </c>
      <c r="DM28" s="18"/>
      <c r="DN28" s="139">
        <f t="shared" si="26"/>
        <v>0</v>
      </c>
      <c r="DO28" s="140">
        <f t="shared" si="27"/>
        <v>0</v>
      </c>
      <c r="DP28" s="140">
        <f t="shared" si="13"/>
        <v>0</v>
      </c>
      <c r="DQ28" s="140">
        <f t="shared" si="13"/>
        <v>0</v>
      </c>
      <c r="DR28" s="140">
        <f t="shared" si="13"/>
        <v>1</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20448</v>
      </c>
      <c r="AY29" s="20" t="str">
        <f>IF(IFERROR(比較地域マスタ!$Z14,"")=0,"",IFERROR(比較地域マスタ!$Z14,""))</f>
        <v>生坂村</v>
      </c>
      <c r="BB29" s="122" t="str">
        <f t="shared" si="0"/>
        <v>20448</v>
      </c>
      <c r="BC29" s="123" t="str">
        <f t="shared" si="0"/>
        <v>生坂村</v>
      </c>
      <c r="BD29" s="40">
        <f t="shared" si="14"/>
        <v>9.7846913718063782</v>
      </c>
      <c r="BE29" s="40">
        <f t="shared" si="15"/>
        <v>0.65786248614839393</v>
      </c>
      <c r="BF29" s="40">
        <f>VLOOKUP($AX29&amp;"_"&amp;$BC$14,データシート1!$A:$BS,MATCH($BC$12&amp;"_"&amp;BF$20,データシート1!$A$1:$BS$1,0),0)</f>
        <v>0.19725851991532689</v>
      </c>
      <c r="BG29" s="40">
        <f>VLOOKUP($AX29&amp;"_"&amp;$BC$14,データシート1!$A:$BS,MATCH($BC$12&amp;"_"&amp;BG$20,データシート1!$A$1:$BS$1,0),0)</f>
        <v>0.21596195336761989</v>
      </c>
      <c r="BH29" s="40">
        <f>VLOOKUP($AX29&amp;"_"&amp;$BC$14,データシート1!$A:$BS,MATCH($BC$12&amp;"_"&amp;BH$20,データシート1!$A$1:$BS$1,0),0)</f>
        <v>0.24464201286544715</v>
      </c>
      <c r="BI29" s="40">
        <f>VLOOKUP($AX29&amp;"_"&amp;$BC$14,データシート1!$A:$BS,MATCH($BC$12&amp;"_"&amp;BI$20,データシート1!$A$1:$BS$1,0),0)</f>
        <v>1.0595930736770789</v>
      </c>
      <c r="BJ29" s="40">
        <f>VLOOKUP($AX29&amp;"_"&amp;$BC$14,データシート1!$A:$BS,MATCH($BC$12&amp;"_"&amp;BJ$20,データシート1!$A$1:$BS$1,0),0)</f>
        <v>2.5053667831300825</v>
      </c>
      <c r="BK29" s="40">
        <f t="shared" si="1"/>
        <v>5.1611682997743547</v>
      </c>
      <c r="BL29" s="40">
        <f t="shared" si="2"/>
        <v>5.0595157928803651</v>
      </c>
      <c r="BM29" s="40">
        <f>VLOOKUP($AX29&amp;"_"&amp;$BC$14,データシート1!$A:$BS,MATCH($BC$12&amp;"_"&amp;BM$20,データシート1!$A$1:$BS$1,0),0)</f>
        <v>1.686317826137359</v>
      </c>
      <c r="BN29" s="40">
        <f>VLOOKUP($AX29&amp;"_"&amp;$BC$14,データシート1!$A:$BS,MATCH($BC$12&amp;"_"&amp;BN$20,データシート1!$A$1:$BS$1,0),0)</f>
        <v>3.3731979667430063</v>
      </c>
      <c r="BO29" s="40">
        <f>VLOOKUP($AX29&amp;"_"&amp;$BC$14,データシート1!$A:$BS,MATCH($BC$12&amp;"_"&amp;BO$20,データシート1!$A$1:$BS$1,0),0)</f>
        <v>0.10165250689398944</v>
      </c>
      <c r="BP29" s="40">
        <f>VLOOKUP($AX29&amp;"_"&amp;$BC$14,データシート1!$A:$BS,MATCH($BC$12&amp;"_"&amp;BP$20,データシート1!$A$1:$BS$1,0),0)</f>
        <v>0</v>
      </c>
      <c r="BQ29" s="40">
        <f>VLOOKUP($AX29&amp;"_"&amp;$BC$14,データシート1!$A:$BS,MATCH($BC$12&amp;"_"&amp;BQ$20,データシート1!$A$1:$BS$1,0),0)</f>
        <v>0.40070072907646842</v>
      </c>
      <c r="BR29" s="41">
        <f t="shared" si="3"/>
        <v>9.7846913718063782</v>
      </c>
      <c r="BT29" s="134" t="str">
        <f t="shared" si="4"/>
        <v>生坂村</v>
      </c>
      <c r="BU29" s="38">
        <f t="shared" si="25"/>
        <v>9.7846913718063782</v>
      </c>
      <c r="BV29" s="69">
        <f t="shared" si="16"/>
        <v>6.7233851447165691E-2</v>
      </c>
      <c r="BW29" s="69">
        <f t="shared" si="5"/>
        <v>2.0159912297664066E-2</v>
      </c>
      <c r="BX29" s="69">
        <f t="shared" si="5"/>
        <v>2.2071411878139859E-2</v>
      </c>
      <c r="BY29" s="69">
        <f t="shared" si="5"/>
        <v>2.5002527271361766E-2</v>
      </c>
      <c r="BZ29" s="69">
        <f t="shared" si="5"/>
        <v>0.10829090396557542</v>
      </c>
      <c r="CA29" s="69">
        <f t="shared" si="5"/>
        <v>0.25604964816254189</v>
      </c>
      <c r="CB29" s="69">
        <f t="shared" si="5"/>
        <v>0.52747379591815757</v>
      </c>
      <c r="CC29" s="69">
        <f t="shared" si="5"/>
        <v>0.51708486252911978</v>
      </c>
      <c r="CD29" s="69">
        <f t="shared" si="5"/>
        <v>0.17234246457648295</v>
      </c>
      <c r="CE29" s="69">
        <f t="shared" si="5"/>
        <v>0.34474239795263684</v>
      </c>
      <c r="CF29" s="69">
        <f t="shared" si="5"/>
        <v>1.0388933389037808E-2</v>
      </c>
      <c r="CG29" s="69">
        <f t="shared" si="5"/>
        <v>0</v>
      </c>
      <c r="CH29" s="69">
        <f t="shared" si="5"/>
        <v>4.0951800506559458E-2</v>
      </c>
      <c r="CI29" s="135">
        <f t="shared" si="6"/>
        <v>1</v>
      </c>
      <c r="CK29" s="136" t="str">
        <f t="shared" si="7"/>
        <v>生坂村</v>
      </c>
      <c r="CL29" s="137">
        <f t="shared" si="17"/>
        <v>0.65786248614839393</v>
      </c>
      <c r="CM29" s="75">
        <f t="shared" si="18"/>
        <v>0</v>
      </c>
      <c r="CN29" s="76">
        <f t="shared" si="19"/>
        <v>0.19725851991532689</v>
      </c>
      <c r="CO29" s="75">
        <f t="shared" si="20"/>
        <v>0</v>
      </c>
      <c r="CP29" s="76">
        <f t="shared" si="8"/>
        <v>0.21596195336761989</v>
      </c>
      <c r="CQ29" s="75">
        <f t="shared" si="21"/>
        <v>0</v>
      </c>
      <c r="CR29" s="76">
        <f t="shared" si="9"/>
        <v>0.24464201286544715</v>
      </c>
      <c r="CS29" s="75">
        <f t="shared" si="22"/>
        <v>0</v>
      </c>
      <c r="CT29" s="76">
        <f t="shared" si="10"/>
        <v>1.0595930736770789</v>
      </c>
      <c r="CU29" s="77">
        <f t="shared" si="23"/>
        <v>0</v>
      </c>
      <c r="CV29" s="18"/>
      <c r="CW29" s="1078">
        <f t="shared" si="24"/>
        <v>0</v>
      </c>
      <c r="CX29" s="1081">
        <f>VLOOKUP($AX29&amp;"_"&amp;$CW$14,データシート1!$A:$BS,MATCH($CW$12&amp;"_"&amp;CX$20,データシート1!$A$1:$BS$1,0),0)</f>
        <v>0</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0</v>
      </c>
      <c r="DB29" s="1081">
        <f>VLOOKUP($AX29&amp;"_"&amp;$CW$14,データシート1!$A:$BS,MATCH($CW$12&amp;"_"&amp;DB$20,データシート1!$A$1:$BS$1,0),0)</f>
        <v>0</v>
      </c>
      <c r="DC29" s="1081">
        <f>VLOOKUP($AX29&amp;"_"&amp;$CW$14,データシート1!$A:$BS,MATCH($CW$12&amp;"_"&amp;DC$20,データシート1!$A$1:$BS$1,0),0)</f>
        <v>0</v>
      </c>
      <c r="DD29" s="1080">
        <f t="shared" si="11"/>
        <v>0</v>
      </c>
      <c r="DE29" s="18"/>
      <c r="DF29" s="138">
        <f>VLOOKUP($AX29&amp;"_"&amp;$DF$14,データシート1!$A:$BS,MATCH($DF$12&amp;"_"&amp;DF$20,データシート1!$A$1:$BS$1,0),0)</f>
        <v>0</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0</v>
      </c>
      <c r="DJ29" s="74">
        <f>VLOOKUP($AX29&amp;"_"&amp;$DF$14,データシート1!$A:$BS,MATCH($DF$12&amp;"_"&amp;DJ$20,データシート1!$A$1:$BS$1,0),0)</f>
        <v>0</v>
      </c>
      <c r="DK29" s="74">
        <f>VLOOKUP($AX29&amp;"_"&amp;$DF$14,データシート1!$A:$BS,MATCH($DF$12&amp;"_"&amp;DK$20,データシート1!$A$1:$BS$1,0),0)</f>
        <v>0</v>
      </c>
      <c r="DL29" s="78">
        <f t="shared" si="12"/>
        <v>0</v>
      </c>
      <c r="DM29" s="18"/>
      <c r="DN29" s="139">
        <f t="shared" si="26"/>
        <v>0</v>
      </c>
      <c r="DO29" s="140">
        <f t="shared" si="27"/>
        <v>0</v>
      </c>
      <c r="DP29" s="140">
        <f t="shared" si="13"/>
        <v>0</v>
      </c>
      <c r="DQ29" s="140">
        <f t="shared" si="13"/>
        <v>0</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02425</v>
      </c>
      <c r="AY30" s="20" t="str">
        <f>IF(IFERROR(比較地域マスタ!$Z15,"")=0,"",IFERROR(比較地域マスタ!$Z15,""))</f>
        <v>風間浦村</v>
      </c>
      <c r="BB30" s="122" t="str">
        <f t="shared" si="0"/>
        <v>02425</v>
      </c>
      <c r="BC30" s="123" t="str">
        <f t="shared" si="0"/>
        <v>風間浦村</v>
      </c>
      <c r="BD30" s="40">
        <f t="shared" si="14"/>
        <v>10.051542473488455</v>
      </c>
      <c r="BE30" s="40">
        <f t="shared" si="15"/>
        <v>1.3327027995467928</v>
      </c>
      <c r="BF30" s="40">
        <f>VLOOKUP($AX30&amp;"_"&amp;$BC$14,データシート1!$A:$BS,MATCH($BC$12&amp;"_"&amp;BF$20,データシート1!$A$1:$BS$1,0),0)</f>
        <v>0.85343777887196648</v>
      </c>
      <c r="BG30" s="40">
        <f>VLOOKUP($AX30&amp;"_"&amp;$BC$14,データシート1!$A:$BS,MATCH($BC$12&amp;"_"&amp;BG$20,データシート1!$A$1:$BS$1,0),0)</f>
        <v>0.14997542077979778</v>
      </c>
      <c r="BH30" s="40">
        <f>VLOOKUP($AX30&amp;"_"&amp;$BC$14,データシート1!$A:$BS,MATCH($BC$12&amp;"_"&amp;BH$20,データシート1!$A$1:$BS$1,0),0)</f>
        <v>0.32928959989502854</v>
      </c>
      <c r="BI30" s="40">
        <f>VLOOKUP($AX30&amp;"_"&amp;$BC$14,データシート1!$A:$BS,MATCH($BC$12&amp;"_"&amp;BI$20,データシート1!$A$1:$BS$1,0),0)</f>
        <v>1.2621412417278224</v>
      </c>
      <c r="BJ30" s="40">
        <f>VLOOKUP($AX30&amp;"_"&amp;$BC$14,データシート1!$A:$BS,MATCH($BC$12&amp;"_"&amp;BJ$20,データシート1!$A$1:$BS$1,0),0)</f>
        <v>4.103632621214989</v>
      </c>
      <c r="BK30" s="40">
        <f t="shared" si="1"/>
        <v>2.9699844896277106</v>
      </c>
      <c r="BL30" s="40">
        <f t="shared" si="2"/>
        <v>2.864086634417963</v>
      </c>
      <c r="BM30" s="40">
        <f>VLOOKUP($AX30&amp;"_"&amp;$BC$14,データシート1!$A:$BS,MATCH($BC$12&amp;"_"&amp;BM$20,データシート1!$A$1:$BS$1,0),0)</f>
        <v>1.2594904925507246</v>
      </c>
      <c r="BN30" s="40">
        <f>VLOOKUP($AX30&amp;"_"&amp;$BC$14,データシート1!$A:$BS,MATCH($BC$12&amp;"_"&amp;BN$20,データシート1!$A$1:$BS$1,0),0)</f>
        <v>1.6045961418672381</v>
      </c>
      <c r="BO30" s="40">
        <f>VLOOKUP($AX30&amp;"_"&amp;$BC$14,データシート1!$A:$BS,MATCH($BC$12&amp;"_"&amp;BO$20,データシート1!$A$1:$BS$1,0),0)</f>
        <v>0.10589785520974769</v>
      </c>
      <c r="BP30" s="40">
        <f>VLOOKUP($AX30&amp;"_"&amp;$BC$14,データシート1!$A:$BS,MATCH($BC$12&amp;"_"&amp;BP$20,データシート1!$A$1:$BS$1,0),0)</f>
        <v>0</v>
      </c>
      <c r="BQ30" s="40">
        <f>VLOOKUP($AX30&amp;"_"&amp;$BC$14,データシート1!$A:$BS,MATCH($BC$12&amp;"_"&amp;BQ$20,データシート1!$A$1:$BS$1,0),0)</f>
        <v>0.38308132137114032</v>
      </c>
      <c r="BR30" s="41">
        <f t="shared" si="3"/>
        <v>10.051542473488455</v>
      </c>
      <c r="BT30" s="134" t="str">
        <f t="shared" si="4"/>
        <v>風間浦村</v>
      </c>
      <c r="BU30" s="38">
        <f t="shared" si="25"/>
        <v>10.051542473488455</v>
      </c>
      <c r="BV30" s="69">
        <f t="shared" si="16"/>
        <v>0.13258689430620985</v>
      </c>
      <c r="BW30" s="69">
        <f t="shared" si="5"/>
        <v>8.4906150585639939E-2</v>
      </c>
      <c r="BX30" s="69">
        <f t="shared" si="5"/>
        <v>1.4920637422103814E-2</v>
      </c>
      <c r="BY30" s="69">
        <f t="shared" si="5"/>
        <v>3.2760106298466089E-2</v>
      </c>
      <c r="BZ30" s="69">
        <f t="shared" si="5"/>
        <v>0.12556692120207374</v>
      </c>
      <c r="CA30" s="69">
        <f t="shared" si="5"/>
        <v>0.40825899428257562</v>
      </c>
      <c r="CB30" s="69">
        <f t="shared" si="5"/>
        <v>0.2954754951751159</v>
      </c>
      <c r="CC30" s="69">
        <f t="shared" si="5"/>
        <v>0.28494001213964554</v>
      </c>
      <c r="CD30" s="69">
        <f t="shared" si="5"/>
        <v>0.12530320554011548</v>
      </c>
      <c r="CE30" s="69">
        <f t="shared" si="5"/>
        <v>0.15963680659953003</v>
      </c>
      <c r="CF30" s="69">
        <f t="shared" si="5"/>
        <v>1.0535483035470389E-2</v>
      </c>
      <c r="CG30" s="69">
        <f t="shared" si="5"/>
        <v>0</v>
      </c>
      <c r="CH30" s="69">
        <f t="shared" si="5"/>
        <v>3.8111695034024902E-2</v>
      </c>
      <c r="CI30" s="135">
        <f t="shared" si="6"/>
        <v>1</v>
      </c>
      <c r="CK30" s="136" t="str">
        <f t="shared" si="7"/>
        <v>風間浦村</v>
      </c>
      <c r="CL30" s="137">
        <f t="shared" si="17"/>
        <v>1.3327027995467928</v>
      </c>
      <c r="CM30" s="75">
        <f t="shared" si="18"/>
        <v>0</v>
      </c>
      <c r="CN30" s="76">
        <f t="shared" si="19"/>
        <v>0.85343777887196648</v>
      </c>
      <c r="CO30" s="75">
        <f t="shared" si="20"/>
        <v>0</v>
      </c>
      <c r="CP30" s="76">
        <f t="shared" si="8"/>
        <v>0.14997542077979778</v>
      </c>
      <c r="CQ30" s="75">
        <f t="shared" si="21"/>
        <v>0</v>
      </c>
      <c r="CR30" s="76">
        <f t="shared" si="9"/>
        <v>0.32928959989502854</v>
      </c>
      <c r="CS30" s="75">
        <f t="shared" si="22"/>
        <v>0</v>
      </c>
      <c r="CT30" s="76">
        <f t="shared" si="10"/>
        <v>1.2621412417278224</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0</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0</v>
      </c>
      <c r="DM30" s="18"/>
      <c r="DN30" s="139">
        <f t="shared" si="26"/>
        <v>0</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01437</v>
      </c>
      <c r="AY31" s="20" t="str">
        <f>IF(IFERROR(比較地域マスタ!$Z16,"")=0,"",IFERROR(比較地域マスタ!$Z16,""))</f>
        <v>北竜町</v>
      </c>
      <c r="BB31" s="122" t="str">
        <f t="shared" si="0"/>
        <v>01437</v>
      </c>
      <c r="BC31" s="123" t="str">
        <f t="shared" si="0"/>
        <v>北竜町</v>
      </c>
      <c r="BD31" s="40">
        <f t="shared" si="14"/>
        <v>18.094107029644384</v>
      </c>
      <c r="BE31" s="40">
        <f t="shared" si="15"/>
        <v>7.7509327822924261</v>
      </c>
      <c r="BF31" s="40">
        <f>VLOOKUP($AX31&amp;"_"&amp;$BC$14,データシート1!$A:$BS,MATCH($BC$12&amp;"_"&amp;BF$20,データシート1!$A$1:$BS$1,0),0)</f>
        <v>0.48305386074092288</v>
      </c>
      <c r="BG31" s="40">
        <f>VLOOKUP($AX31&amp;"_"&amp;$BC$14,データシート1!$A:$BS,MATCH($BC$12&amp;"_"&amp;BG$20,データシート1!$A$1:$BS$1,0),0)</f>
        <v>0.46558533574208322</v>
      </c>
      <c r="BH31" s="40">
        <f>VLOOKUP($AX31&amp;"_"&amp;$BC$14,データシート1!$A:$BS,MATCH($BC$12&amp;"_"&amp;BH$20,データシート1!$A$1:$BS$1,0),0)</f>
        <v>6.8022935858094202</v>
      </c>
      <c r="BI31" s="40">
        <f>VLOOKUP($AX31&amp;"_"&amp;$BC$14,データシート1!$A:$BS,MATCH($BC$12&amp;"_"&amp;BI$20,データシート1!$A$1:$BS$1,0),0)</f>
        <v>1.9278926004948187</v>
      </c>
      <c r="BJ31" s="40">
        <f>VLOOKUP($AX31&amp;"_"&amp;$BC$14,データシート1!$A:$BS,MATCH($BC$12&amp;"_"&amp;BJ$20,データシート1!$A$1:$BS$1,0),0)</f>
        <v>3.6052414093270131</v>
      </c>
      <c r="BK31" s="40">
        <f t="shared" si="1"/>
        <v>4.630011010641522</v>
      </c>
      <c r="BL31" s="40">
        <f t="shared" si="2"/>
        <v>4.5264716822738622</v>
      </c>
      <c r="BM31" s="40">
        <f>VLOOKUP($AX31&amp;"_"&amp;$BC$14,データシート1!$A:$BS,MATCH($BC$12&amp;"_"&amp;BM$20,データシート1!$A$1:$BS$1,0),0)</f>
        <v>1.5477738719567793</v>
      </c>
      <c r="BN31" s="40">
        <f>VLOOKUP($AX31&amp;"_"&amp;$BC$14,データシート1!$A:$BS,MATCH($BC$12&amp;"_"&amp;BN$20,データシート1!$A$1:$BS$1,0),0)</f>
        <v>2.9786978103170831</v>
      </c>
      <c r="BO31" s="40">
        <f>VLOOKUP($AX31&amp;"_"&amp;$BC$14,データシート1!$A:$BS,MATCH($BC$12&amp;"_"&amp;BO$20,データシート1!$A$1:$BS$1,0),0)</f>
        <v>0.10353932836765978</v>
      </c>
      <c r="BP31" s="40">
        <f>VLOOKUP($AX31&amp;"_"&amp;$BC$14,データシート1!$A:$BS,MATCH($BC$12&amp;"_"&amp;BP$20,データシート1!$A$1:$BS$1,0),0)</f>
        <v>0</v>
      </c>
      <c r="BQ31" s="40">
        <f>VLOOKUP($AX31&amp;"_"&amp;$BC$14,データシート1!$A:$BS,MATCH($BC$12&amp;"_"&amp;BQ$20,データシート1!$A$1:$BS$1,0),0)</f>
        <v>0.1800292268886024</v>
      </c>
      <c r="BR31" s="41">
        <f t="shared" si="3"/>
        <v>18.094107029644384</v>
      </c>
      <c r="BT31" s="134" t="str">
        <f t="shared" si="4"/>
        <v>北竜町</v>
      </c>
      <c r="BU31" s="38">
        <f t="shared" si="25"/>
        <v>18.094107029644384</v>
      </c>
      <c r="BV31" s="69">
        <f t="shared" si="16"/>
        <v>0.42836779784676449</v>
      </c>
      <c r="BW31" s="69">
        <f t="shared" si="5"/>
        <v>2.6696750491721651E-2</v>
      </c>
      <c r="BX31" s="69">
        <f t="shared" si="5"/>
        <v>2.573132429134491E-2</v>
      </c>
      <c r="BY31" s="69">
        <f t="shared" si="5"/>
        <v>0.37593972306369794</v>
      </c>
      <c r="BZ31" s="69">
        <f t="shared" si="5"/>
        <v>0.10654809310767678</v>
      </c>
      <c r="CA31" s="69">
        <f t="shared" si="5"/>
        <v>0.19924947959136005</v>
      </c>
      <c r="CB31" s="69">
        <f t="shared" si="5"/>
        <v>0.2558850239503927</v>
      </c>
      <c r="CC31" s="69">
        <f t="shared" si="5"/>
        <v>0.25016275602094878</v>
      </c>
      <c r="CD31" s="69">
        <f t="shared" si="5"/>
        <v>8.5540218670144497E-2</v>
      </c>
      <c r="CE31" s="69">
        <f t="shared" si="5"/>
        <v>0.16462253735080429</v>
      </c>
      <c r="CF31" s="69">
        <f t="shared" si="5"/>
        <v>5.7222679294439164E-3</v>
      </c>
      <c r="CG31" s="69">
        <f t="shared" si="5"/>
        <v>0</v>
      </c>
      <c r="CH31" s="69">
        <f t="shared" si="5"/>
        <v>9.9496055038058792E-3</v>
      </c>
      <c r="CI31" s="135">
        <f t="shared" si="6"/>
        <v>1</v>
      </c>
      <c r="CK31" s="136" t="str">
        <f t="shared" si="7"/>
        <v>北竜町</v>
      </c>
      <c r="CL31" s="137">
        <f t="shared" si="17"/>
        <v>7.7509327822924261</v>
      </c>
      <c r="CM31" s="75">
        <f t="shared" si="18"/>
        <v>0</v>
      </c>
      <c r="CN31" s="76">
        <f t="shared" si="19"/>
        <v>0.48305386074092288</v>
      </c>
      <c r="CO31" s="75">
        <f t="shared" si="20"/>
        <v>0</v>
      </c>
      <c r="CP31" s="76">
        <f t="shared" si="8"/>
        <v>0.46558533574208322</v>
      </c>
      <c r="CQ31" s="75">
        <f t="shared" si="21"/>
        <v>0</v>
      </c>
      <c r="CR31" s="76">
        <f t="shared" si="9"/>
        <v>6.8022935858094202</v>
      </c>
      <c r="CS31" s="75">
        <f t="shared" si="22"/>
        <v>0</v>
      </c>
      <c r="CT31" s="76">
        <f t="shared" si="10"/>
        <v>1.9278926004948187</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46524</v>
      </c>
      <c r="AY32" s="20" t="str">
        <f>IF(IFERROR(比較地域マスタ!$Z17,"")=0,"",IFERROR(比較地域マスタ!$Z17,""))</f>
        <v>宇検村</v>
      </c>
      <c r="AZ32" s="18"/>
      <c r="BA32" s="18"/>
      <c r="BB32" s="122" t="str">
        <f t="shared" si="0"/>
        <v>46524</v>
      </c>
      <c r="BC32" s="123" t="str">
        <f t="shared" si="0"/>
        <v>宇検村</v>
      </c>
      <c r="BD32" s="40">
        <f t="shared" si="14"/>
        <v>12.585514344049164</v>
      </c>
      <c r="BE32" s="40">
        <f t="shared" si="15"/>
        <v>4.6717485047804619</v>
      </c>
      <c r="BF32" s="40">
        <f>VLOOKUP($AX32&amp;"_"&amp;$BC$14,データシート1!$A:$BS,MATCH($BC$12&amp;"_"&amp;BF$20,データシート1!$A$1:$BS$1,0),0)</f>
        <v>1.0378571912124199</v>
      </c>
      <c r="BG32" s="40">
        <f>VLOOKUP($AX32&amp;"_"&amp;$BC$14,データシート1!$A:$BS,MATCH($BC$12&amp;"_"&amp;BG$20,データシート1!$A$1:$BS$1,0),0)</f>
        <v>0.27042977306574578</v>
      </c>
      <c r="BH32" s="40">
        <f>VLOOKUP($AX32&amp;"_"&amp;$BC$14,データシート1!$A:$BS,MATCH($BC$12&amp;"_"&amp;BH$20,データシート1!$A$1:$BS$1,0),0)</f>
        <v>3.3634615405022963</v>
      </c>
      <c r="BI32" s="40">
        <f>VLOOKUP($AX32&amp;"_"&amp;$BC$14,データシート1!$A:$BS,MATCH($BC$12&amp;"_"&amp;BI$20,データシート1!$A$1:$BS$1,0),0)</f>
        <v>1.7056496168883164</v>
      </c>
      <c r="BJ32" s="40">
        <f>VLOOKUP($AX32&amp;"_"&amp;$BC$14,データシート1!$A:$BS,MATCH($BC$12&amp;"_"&amp;BJ$20,データシート1!$A$1:$BS$1,0),0)</f>
        <v>1.9486267529216201</v>
      </c>
      <c r="BK32" s="40">
        <f t="shared" si="1"/>
        <v>4.027976213411776</v>
      </c>
      <c r="BL32" s="40">
        <f t="shared" si="2"/>
        <v>3.7725638477799364</v>
      </c>
      <c r="BM32" s="40">
        <f>VLOOKUP($AX32&amp;"_"&amp;$BC$14,データシート1!$A:$BS,MATCH($BC$12&amp;"_"&amp;BM$20,データシート1!$A$1:$BS$1,0),0)</f>
        <v>1.1307425755344283</v>
      </c>
      <c r="BN32" s="40">
        <f>VLOOKUP($AX32&amp;"_"&amp;$BC$14,データシート1!$A:$BS,MATCH($BC$12&amp;"_"&amp;BN$20,データシート1!$A$1:$BS$1,0),0)</f>
        <v>2.6418212722455081</v>
      </c>
      <c r="BO32" s="40">
        <f>VLOOKUP($AX32&amp;"_"&amp;$BC$14,データシート1!$A:$BS,MATCH($BC$12&amp;"_"&amp;BO$20,データシート1!$A$1:$BS$1,0),0)</f>
        <v>0.10023739078873668</v>
      </c>
      <c r="BP32" s="40">
        <f>VLOOKUP($AX32&amp;"_"&amp;$BC$14,データシート1!$A:$BS,MATCH($BC$12&amp;"_"&amp;BP$20,データシート1!$A$1:$BS$1,0),0)</f>
        <v>0.15517497484310247</v>
      </c>
      <c r="BQ32" s="40">
        <f>VLOOKUP($AX32&amp;"_"&amp;$BC$14,データシート1!$A:$BS,MATCH($BC$12&amp;"_"&amp;BQ$20,データシート1!$A$1:$BS$1,0),0)</f>
        <v>0.23151325604698919</v>
      </c>
      <c r="BR32" s="41">
        <f t="shared" si="3"/>
        <v>12.585514344049164</v>
      </c>
      <c r="BS32" s="23"/>
      <c r="BT32" s="134" t="str">
        <f t="shared" si="4"/>
        <v>宇検村</v>
      </c>
      <c r="BU32" s="38">
        <f t="shared" si="25"/>
        <v>12.585514344049164</v>
      </c>
      <c r="BV32" s="69">
        <f t="shared" si="16"/>
        <v>0.37120044338826841</v>
      </c>
      <c r="BW32" s="69">
        <f t="shared" si="5"/>
        <v>8.2464424006886305E-2</v>
      </c>
      <c r="BX32" s="69">
        <f t="shared" si="5"/>
        <v>2.1487383484935892E-2</v>
      </c>
      <c r="BY32" s="69">
        <f t="shared" si="5"/>
        <v>0.26724863589644621</v>
      </c>
      <c r="BZ32" s="69">
        <f t="shared" si="5"/>
        <v>0.13552482403667535</v>
      </c>
      <c r="CA32" s="69">
        <f t="shared" si="5"/>
        <v>0.15483091907507091</v>
      </c>
      <c r="CB32" s="69">
        <f t="shared" si="5"/>
        <v>0.32004859740327835</v>
      </c>
      <c r="CC32" s="69">
        <f t="shared" si="5"/>
        <v>0.29975444345377317</v>
      </c>
      <c r="CD32" s="69">
        <f t="shared" si="5"/>
        <v>8.98447647528271E-2</v>
      </c>
      <c r="CE32" s="69">
        <f t="shared" si="5"/>
        <v>0.20990967870094607</v>
      </c>
      <c r="CF32" s="69">
        <f t="shared" si="5"/>
        <v>7.9645049100541647E-3</v>
      </c>
      <c r="CG32" s="69">
        <f t="shared" si="5"/>
        <v>1.2329649039450993E-2</v>
      </c>
      <c r="CH32" s="69">
        <f t="shared" si="5"/>
        <v>1.8395216096706933E-2</v>
      </c>
      <c r="CI32" s="135">
        <f t="shared" si="6"/>
        <v>1</v>
      </c>
      <c r="CJ32" s="18"/>
      <c r="CK32" s="136" t="str">
        <f t="shared" si="7"/>
        <v>宇検村</v>
      </c>
      <c r="CL32" s="137">
        <f t="shared" si="17"/>
        <v>4.6717485047804619</v>
      </c>
      <c r="CM32" s="75">
        <f t="shared" si="18"/>
        <v>0</v>
      </c>
      <c r="CN32" s="76">
        <f t="shared" si="19"/>
        <v>1.0378571912124199</v>
      </c>
      <c r="CO32" s="75">
        <f t="shared" si="20"/>
        <v>0</v>
      </c>
      <c r="CP32" s="76">
        <f t="shared" si="8"/>
        <v>0.27042977306574578</v>
      </c>
      <c r="CQ32" s="75">
        <f t="shared" si="21"/>
        <v>0</v>
      </c>
      <c r="CR32" s="76">
        <f t="shared" si="9"/>
        <v>3.3634615405022963</v>
      </c>
      <c r="CS32" s="75">
        <f t="shared" si="22"/>
        <v>0</v>
      </c>
      <c r="CT32" s="76">
        <f t="shared" si="10"/>
        <v>1.7056496168883164</v>
      </c>
      <c r="CU32" s="77">
        <f t="shared" si="23"/>
        <v>0</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0</v>
      </c>
      <c r="DB32" s="1081">
        <f>VLOOKUP($AX32&amp;"_"&amp;$CW$14,データシート1!$A:$BS,MATCH($CW$12&amp;"_"&amp;DB$20,データシート1!$A$1:$BS$1,0),0)</f>
        <v>0</v>
      </c>
      <c r="DC32" s="1081">
        <f>VLOOKUP($AX32&amp;"_"&amp;$CW$14,データシート1!$A:$BS,MATCH($CW$12&amp;"_"&amp;DC$20,データシート1!$A$1:$BS$1,0),0)</f>
        <v>0</v>
      </c>
      <c r="DD32" s="1080">
        <f t="shared" si="11"/>
        <v>0</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0</v>
      </c>
      <c r="DJ32" s="74">
        <f>VLOOKUP($AX32&amp;"_"&amp;$DF$14,データシート1!$A:$BS,MATCH($DF$12&amp;"_"&amp;DJ$20,データシート1!$A$1:$BS$1,0),0)</f>
        <v>0</v>
      </c>
      <c r="DK32" s="74">
        <f>VLOOKUP($AX32&amp;"_"&amp;$DF$14,データシート1!$A:$BS,MATCH($DF$12&amp;"_"&amp;DK$20,データシート1!$A$1:$BS$1,0),0)</f>
        <v>0</v>
      </c>
      <c r="DL32" s="78">
        <f t="shared" si="12"/>
        <v>0</v>
      </c>
      <c r="DM32" s="18"/>
      <c r="DN32" s="139">
        <f t="shared" si="26"/>
        <v>0</v>
      </c>
      <c r="DO32" s="140">
        <f t="shared" si="27"/>
        <v>0</v>
      </c>
      <c r="DP32" s="140">
        <f t="shared" si="13"/>
        <v>0</v>
      </c>
      <c r="DQ32" s="140">
        <f t="shared" si="13"/>
        <v>0</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01431</v>
      </c>
      <c r="AY33" s="20" t="str">
        <f>IF(IFERROR(比較地域マスタ!$Z18,"")=0,"",IFERROR(比較地域マスタ!$Z18,""))</f>
        <v>浦臼町</v>
      </c>
      <c r="BB33" s="122" t="str">
        <f t="shared" si="0"/>
        <v>01431</v>
      </c>
      <c r="BC33" s="123" t="str">
        <f t="shared" si="0"/>
        <v>浦臼町</v>
      </c>
      <c r="BD33" s="40">
        <f t="shared" si="14"/>
        <v>18.63955633492705</v>
      </c>
      <c r="BE33" s="40">
        <f t="shared" si="15"/>
        <v>7.6687570786871948</v>
      </c>
      <c r="BF33" s="40">
        <f>VLOOKUP($AX33&amp;"_"&amp;$BC$14,データシート1!$A:$BS,MATCH($BC$12&amp;"_"&amp;BF$20,データシート1!$A$1:$BS$1,0),0)</f>
        <v>0</v>
      </c>
      <c r="BG33" s="40">
        <f>VLOOKUP($AX33&amp;"_"&amp;$BC$14,データシート1!$A:$BS,MATCH($BC$12&amp;"_"&amp;BG$20,データシート1!$A$1:$BS$1,0),0)</f>
        <v>0.1862341342968333</v>
      </c>
      <c r="BH33" s="40">
        <f>VLOOKUP($AX33&amp;"_"&amp;$BC$14,データシート1!$A:$BS,MATCH($BC$12&amp;"_"&amp;BH$20,データシート1!$A$1:$BS$1,0),0)</f>
        <v>7.4825229443903618</v>
      </c>
      <c r="BI33" s="40">
        <f>VLOOKUP($AX33&amp;"_"&amp;$BC$14,データシート1!$A:$BS,MATCH($BC$12&amp;"_"&amp;BI$20,データシート1!$A$1:$BS$1,0),0)</f>
        <v>2.2313571764986326</v>
      </c>
      <c r="BJ33" s="40">
        <f>VLOOKUP($AX33&amp;"_"&amp;$BC$14,データシート1!$A:$BS,MATCH($BC$12&amp;"_"&amp;BJ$20,データシート1!$A$1:$BS$1,0),0)</f>
        <v>3.703040806374108</v>
      </c>
      <c r="BK33" s="40">
        <f t="shared" si="1"/>
        <v>4.9004671297415499</v>
      </c>
      <c r="BL33" s="40">
        <f t="shared" si="2"/>
        <v>4.7973405435712557</v>
      </c>
      <c r="BM33" s="40">
        <f>VLOOKUP($AX33&amp;"_"&amp;$BC$14,データシート1!$A:$BS,MATCH($BC$12&amp;"_"&amp;BM$20,データシート1!$A$1:$BS$1,0),0)</f>
        <v>1.4861987812098549</v>
      </c>
      <c r="BN33" s="40">
        <f>VLOOKUP($AX33&amp;"_"&amp;$BC$14,データシート1!$A:$BS,MATCH($BC$12&amp;"_"&amp;BN$20,データシート1!$A$1:$BS$1,0),0)</f>
        <v>3.3111417623614003</v>
      </c>
      <c r="BO33" s="40">
        <f>VLOOKUP($AX33&amp;"_"&amp;$BC$14,データシート1!$A:$BS,MATCH($BC$12&amp;"_"&amp;BO$20,データシート1!$A$1:$BS$1,0),0)</f>
        <v>0.10312658617029438</v>
      </c>
      <c r="BP33" s="40">
        <f>VLOOKUP($AX33&amp;"_"&amp;$BC$14,データシート1!$A:$BS,MATCH($BC$12&amp;"_"&amp;BP$20,データシート1!$A$1:$BS$1,0),0)</f>
        <v>0</v>
      </c>
      <c r="BQ33" s="40">
        <f>VLOOKUP($AX33&amp;"_"&amp;$BC$14,データシート1!$A:$BS,MATCH($BC$12&amp;"_"&amp;BQ$20,データシート1!$A$1:$BS$1,0),0)</f>
        <v>0.1359341436255648</v>
      </c>
      <c r="BR33" s="41">
        <f t="shared" si="3"/>
        <v>18.63955633492705</v>
      </c>
      <c r="BT33" s="134" t="str">
        <f t="shared" si="4"/>
        <v>浦臼町</v>
      </c>
      <c r="BU33" s="38">
        <f t="shared" si="25"/>
        <v>18.63955633492705</v>
      </c>
      <c r="BV33" s="69">
        <f t="shared" si="16"/>
        <v>0.41142379898374376</v>
      </c>
      <c r="BW33" s="69">
        <f t="shared" si="5"/>
        <v>0</v>
      </c>
      <c r="BX33" s="69">
        <f t="shared" si="5"/>
        <v>9.9913394369728261E-3</v>
      </c>
      <c r="BY33" s="69">
        <f t="shared" si="5"/>
        <v>0.40143245954677098</v>
      </c>
      <c r="BZ33" s="69">
        <f t="shared" si="5"/>
        <v>0.11971085236173168</v>
      </c>
      <c r="CA33" s="69">
        <f t="shared" si="5"/>
        <v>0.19866571606295697</v>
      </c>
      <c r="CB33" s="69">
        <f t="shared" si="5"/>
        <v>0.2629068547387573</v>
      </c>
      <c r="CC33" s="69">
        <f t="shared" si="5"/>
        <v>0.25737418087478481</v>
      </c>
      <c r="CD33" s="69">
        <f t="shared" si="5"/>
        <v>7.9733592071877579E-2</v>
      </c>
      <c r="CE33" s="69">
        <f t="shared" si="5"/>
        <v>0.1776405888029072</v>
      </c>
      <c r="CF33" s="69">
        <f t="shared" si="5"/>
        <v>5.5326738639725238E-3</v>
      </c>
      <c r="CG33" s="69">
        <f t="shared" si="5"/>
        <v>0</v>
      </c>
      <c r="CH33" s="69">
        <f t="shared" si="5"/>
        <v>7.2927778528102402E-3</v>
      </c>
      <c r="CI33" s="135">
        <f t="shared" si="6"/>
        <v>1</v>
      </c>
      <c r="CK33" s="136" t="str">
        <f t="shared" si="7"/>
        <v>浦臼町</v>
      </c>
      <c r="CL33" s="137">
        <f t="shared" si="17"/>
        <v>7.6687570786871948</v>
      </c>
      <c r="CM33" s="75">
        <f t="shared" si="18"/>
        <v>0</v>
      </c>
      <c r="CN33" s="76">
        <f t="shared" si="19"/>
        <v>0</v>
      </c>
      <c r="CO33" s="75">
        <f t="shared" si="20"/>
        <v>0</v>
      </c>
      <c r="CP33" s="76">
        <f t="shared" si="8"/>
        <v>0.1862341342968333</v>
      </c>
      <c r="CQ33" s="75">
        <f t="shared" si="21"/>
        <v>0</v>
      </c>
      <c r="CR33" s="76">
        <f t="shared" si="9"/>
        <v>7.4825229443903618</v>
      </c>
      <c r="CS33" s="75">
        <f t="shared" si="22"/>
        <v>0</v>
      </c>
      <c r="CT33" s="76">
        <f t="shared" si="10"/>
        <v>2.2313571764986326</v>
      </c>
      <c r="CU33" s="77">
        <f t="shared" si="23"/>
        <v>0</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0</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0</v>
      </c>
      <c r="DM33" s="18"/>
      <c r="DN33" s="139">
        <f t="shared" si="26"/>
        <v>0</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20602</v>
      </c>
      <c r="AY34" s="20" t="str">
        <f>IF(IFERROR(比較地域マスタ!$Z19,"")=0,"",IFERROR(比較地域マスタ!$Z19,""))</f>
        <v>栄村</v>
      </c>
      <c r="BB34" s="122" t="str">
        <f t="shared" si="0"/>
        <v>20602</v>
      </c>
      <c r="BC34" s="123" t="str">
        <f t="shared" si="0"/>
        <v>栄村</v>
      </c>
      <c r="BD34" s="40">
        <f t="shared" si="14"/>
        <v>11.155067656254602</v>
      </c>
      <c r="BE34" s="40">
        <f t="shared" si="15"/>
        <v>1.4753524924445567</v>
      </c>
      <c r="BF34" s="40">
        <f>VLOOKUP($AX34&amp;"_"&amp;$BC$14,データシート1!$A:$BS,MATCH($BC$12&amp;"_"&amp;BF$20,データシート1!$A$1:$BS$1,0),0)</f>
        <v>0</v>
      </c>
      <c r="BG34" s="40">
        <f>VLOOKUP($AX34&amp;"_"&amp;$BC$14,データシート1!$A:$BS,MATCH($BC$12&amp;"_"&amp;BG$20,データシート1!$A$1:$BS$1,0),0)</f>
        <v>0.18542187915401709</v>
      </c>
      <c r="BH34" s="40">
        <f>VLOOKUP($AX34&amp;"_"&amp;$BC$14,データシート1!$A:$BS,MATCH($BC$12&amp;"_"&amp;BH$20,データシート1!$A$1:$BS$1,0),0)</f>
        <v>1.2899306132905397</v>
      </c>
      <c r="BI34" s="40">
        <f>VLOOKUP($AX34&amp;"_"&amp;$BC$14,データシート1!$A:$BS,MATCH($BC$12&amp;"_"&amp;BI$20,データシート1!$A$1:$BS$1,0),0)</f>
        <v>1.6445419313852456</v>
      </c>
      <c r="BJ34" s="40">
        <f>VLOOKUP($AX34&amp;"_"&amp;$BC$14,データシート1!$A:$BS,MATCH($BC$12&amp;"_"&amp;BJ$20,データシート1!$A$1:$BS$1,0),0)</f>
        <v>2.813719617976862</v>
      </c>
      <c r="BK34" s="40">
        <f t="shared" si="1"/>
        <v>5.1571773075835052</v>
      </c>
      <c r="BL34" s="40">
        <f t="shared" si="2"/>
        <v>5.0542276109263673</v>
      </c>
      <c r="BM34" s="40">
        <f>VLOOKUP($AX34&amp;"_"&amp;$BC$14,データシート1!$A:$BS,MATCH($BC$12&amp;"_"&amp;BM$20,データシート1!$A$1:$BS$1,0),0)</f>
        <v>1.3574508641935588</v>
      </c>
      <c r="BN34" s="40">
        <f>VLOOKUP($AX34&amp;"_"&amp;$BC$14,データシート1!$A:$BS,MATCH($BC$12&amp;"_"&amp;BN$20,データシート1!$A$1:$BS$1,0),0)</f>
        <v>3.6967767467328083</v>
      </c>
      <c r="BO34" s="40">
        <f>VLOOKUP($AX34&amp;"_"&amp;$BC$14,データシート1!$A:$BS,MATCH($BC$12&amp;"_"&amp;BO$20,データシート1!$A$1:$BS$1,0),0)</f>
        <v>0.10294969665713778</v>
      </c>
      <c r="BP34" s="40">
        <f>VLOOKUP($AX34&amp;"_"&amp;$BC$14,データシート1!$A:$BS,MATCH($BC$12&amp;"_"&amp;BP$20,データシート1!$A$1:$BS$1,0),0)</f>
        <v>0</v>
      </c>
      <c r="BQ34" s="40">
        <f>VLOOKUP($AX34&amp;"_"&amp;$BC$14,データシート1!$A:$BS,MATCH($BC$12&amp;"_"&amp;BQ$20,データシート1!$A$1:$BS$1,0),0)</f>
        <v>6.4276306864432586E-2</v>
      </c>
      <c r="BR34" s="41">
        <f t="shared" si="3"/>
        <v>11.155067656254602</v>
      </c>
      <c r="BT34" s="134" t="str">
        <f t="shared" si="4"/>
        <v>栄村</v>
      </c>
      <c r="BU34" s="38">
        <f t="shared" si="25"/>
        <v>11.155067656254602</v>
      </c>
      <c r="BV34" s="69">
        <f t="shared" si="16"/>
        <v>0.13225849792289987</v>
      </c>
      <c r="BW34" s="69">
        <f t="shared" si="5"/>
        <v>0</v>
      </c>
      <c r="BX34" s="69">
        <f t="shared" si="5"/>
        <v>1.6622210179967109E-2</v>
      </c>
      <c r="BY34" s="69">
        <f t="shared" si="5"/>
        <v>0.11563628774293276</v>
      </c>
      <c r="BZ34" s="69">
        <f t="shared" si="5"/>
        <v>0.14742554523756363</v>
      </c>
      <c r="CA34" s="69">
        <f t="shared" si="5"/>
        <v>0.25223689400029958</v>
      </c>
      <c r="CB34" s="69">
        <f t="shared" si="5"/>
        <v>0.46231699049282743</v>
      </c>
      <c r="CC34" s="69">
        <f t="shared" si="5"/>
        <v>0.45308802838972312</v>
      </c>
      <c r="CD34" s="69">
        <f t="shared" si="5"/>
        <v>0.12168916460425423</v>
      </c>
      <c r="CE34" s="69">
        <f t="shared" si="5"/>
        <v>0.3313988637854689</v>
      </c>
      <c r="CF34" s="69">
        <f t="shared" si="5"/>
        <v>9.2289621031042598E-3</v>
      </c>
      <c r="CG34" s="69">
        <f t="shared" si="5"/>
        <v>0</v>
      </c>
      <c r="CH34" s="69">
        <f t="shared" si="5"/>
        <v>5.7620723464095816E-3</v>
      </c>
      <c r="CI34" s="135">
        <f t="shared" si="6"/>
        <v>1</v>
      </c>
      <c r="CK34" s="136" t="str">
        <f t="shared" si="7"/>
        <v>栄村</v>
      </c>
      <c r="CL34" s="137">
        <f t="shared" si="17"/>
        <v>1.4753524924445567</v>
      </c>
      <c r="CM34" s="75">
        <f t="shared" si="18"/>
        <v>0</v>
      </c>
      <c r="CN34" s="76">
        <f t="shared" si="19"/>
        <v>0</v>
      </c>
      <c r="CO34" s="75">
        <f t="shared" si="20"/>
        <v>0</v>
      </c>
      <c r="CP34" s="76">
        <f t="shared" si="8"/>
        <v>0.18542187915401709</v>
      </c>
      <c r="CQ34" s="75">
        <f t="shared" si="21"/>
        <v>0</v>
      </c>
      <c r="CR34" s="76">
        <f t="shared" si="9"/>
        <v>1.2899306132905397</v>
      </c>
      <c r="CS34" s="75">
        <f t="shared" si="22"/>
        <v>0</v>
      </c>
      <c r="CT34" s="76">
        <f t="shared" si="10"/>
        <v>1.6445419313852456</v>
      </c>
      <c r="CU34" s="77">
        <f t="shared" si="23"/>
        <v>0</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0</v>
      </c>
      <c r="DB34" s="1081">
        <f>VLOOKUP($AX34&amp;"_"&amp;$CW$14,データシート1!$A:$BS,MATCH($CW$12&amp;"_"&amp;DB$20,データシート1!$A$1:$BS$1,0),0)</f>
        <v>0</v>
      </c>
      <c r="DC34" s="1081">
        <f>VLOOKUP($AX34&amp;"_"&amp;$CW$14,データシート1!$A:$BS,MATCH($CW$12&amp;"_"&amp;DC$20,データシート1!$A$1:$BS$1,0),0)</f>
        <v>0</v>
      </c>
      <c r="DD34" s="1080">
        <f t="shared" si="11"/>
        <v>0</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0</v>
      </c>
      <c r="DJ34" s="74">
        <f>VLOOKUP($AX34&amp;"_"&amp;$DF$14,データシート1!$A:$BS,MATCH($DF$12&amp;"_"&amp;DJ$20,データシート1!$A$1:$BS$1,0),0)</f>
        <v>0</v>
      </c>
      <c r="DK34" s="74">
        <f>VLOOKUP($AX34&amp;"_"&amp;$DF$14,データシート1!$A:$BS,MATCH($DF$12&amp;"_"&amp;DK$20,データシート1!$A$1:$BS$1,0),0)</f>
        <v>0</v>
      </c>
      <c r="DL34" s="78">
        <f t="shared" si="12"/>
        <v>0</v>
      </c>
      <c r="DM34" s="18"/>
      <c r="DN34" s="139">
        <f t="shared" si="26"/>
        <v>0</v>
      </c>
      <c r="DO34" s="140">
        <f t="shared" si="27"/>
        <v>0</v>
      </c>
      <c r="DP34" s="140">
        <f t="shared" si="13"/>
        <v>0</v>
      </c>
      <c r="DQ34" s="140">
        <f t="shared" si="13"/>
        <v>0</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10367</v>
      </c>
      <c r="AY35" s="20" t="str">
        <f>IF(IFERROR(比較地域マスタ!$Z20,"")=0,"",IFERROR(比較地域マスタ!$Z20,""))</f>
        <v>神流町</v>
      </c>
      <c r="BB35" s="122" t="str">
        <f t="shared" si="0"/>
        <v>10367</v>
      </c>
      <c r="BC35" s="123" t="str">
        <f t="shared" si="0"/>
        <v>神流町</v>
      </c>
      <c r="BD35" s="40">
        <f t="shared" si="14"/>
        <v>10.53035708371786</v>
      </c>
      <c r="BE35" s="40">
        <f t="shared" si="15"/>
        <v>0.96738308483717095</v>
      </c>
      <c r="BF35" s="40">
        <f>VLOOKUP($AX35&amp;"_"&amp;$BC$14,データシート1!$A:$BS,MATCH($BC$12&amp;"_"&amp;BF$20,データシート1!$A$1:$BS$1,0),0)</f>
        <v>0</v>
      </c>
      <c r="BG35" s="40">
        <f>VLOOKUP($AX35&amp;"_"&amp;$BC$14,データシート1!$A:$BS,MATCH($BC$12&amp;"_"&amp;BG$20,データシート1!$A$1:$BS$1,0),0)</f>
        <v>0.30638208343991397</v>
      </c>
      <c r="BH35" s="40">
        <f>VLOOKUP($AX35&amp;"_"&amp;$BC$14,データシート1!$A:$BS,MATCH($BC$12&amp;"_"&amp;BH$20,データシート1!$A$1:$BS$1,0),0)</f>
        <v>0.66100100139725704</v>
      </c>
      <c r="BI35" s="40">
        <f>VLOOKUP($AX35&amp;"_"&amp;$BC$14,データシート1!$A:$BS,MATCH($BC$12&amp;"_"&amp;BI$20,データシート1!$A$1:$BS$1,0),0)</f>
        <v>1.8478444753405099</v>
      </c>
      <c r="BJ35" s="40">
        <f>VLOOKUP($AX35&amp;"_"&amp;$BC$14,データシート1!$A:$BS,MATCH($BC$12&amp;"_"&amp;BJ$20,データシート1!$A$1:$BS$1,0),0)</f>
        <v>2.4550991555602368</v>
      </c>
      <c r="BK35" s="40">
        <f t="shared" si="1"/>
        <v>5.2600303679799421</v>
      </c>
      <c r="BL35" s="40">
        <f t="shared" si="2"/>
        <v>5.1577292662043783</v>
      </c>
      <c r="BM35" s="40">
        <f>VLOOKUP($AX35&amp;"_"&amp;$BC$14,データシート1!$A:$BS,MATCH($BC$12&amp;"_"&amp;BM$20,データシート1!$A$1:$BS$1,0),0)</f>
        <v>1.700312164943478</v>
      </c>
      <c r="BN35" s="40">
        <f>VLOOKUP($AX35&amp;"_"&amp;$BC$14,データシート1!$A:$BS,MATCH($BC$12&amp;"_"&amp;BN$20,データシート1!$A$1:$BS$1,0),0)</f>
        <v>3.4574171012609001</v>
      </c>
      <c r="BO35" s="40">
        <f>VLOOKUP($AX35&amp;"_"&amp;$BC$14,データシート1!$A:$BS,MATCH($BC$12&amp;"_"&amp;BO$20,データシート1!$A$1:$BS$1,0),0)</f>
        <v>0.10230110177556362</v>
      </c>
      <c r="BP35" s="40">
        <f>VLOOKUP($AX35&amp;"_"&amp;$BC$14,データシート1!$A:$BS,MATCH($BC$12&amp;"_"&amp;BP$20,データシート1!$A$1:$BS$1,0),0)</f>
        <v>0</v>
      </c>
      <c r="BQ35" s="40">
        <f>VLOOKUP($AX35&amp;"_"&amp;$BC$14,データシート1!$A:$BS,MATCH($BC$12&amp;"_"&amp;BQ$20,データシート1!$A$1:$BS$1,0),0)</f>
        <v>0</v>
      </c>
      <c r="BR35" s="41">
        <f t="shared" si="3"/>
        <v>10.53035708371786</v>
      </c>
      <c r="BT35" s="134" t="str">
        <f t="shared" si="4"/>
        <v>神流町</v>
      </c>
      <c r="BU35" s="38">
        <f t="shared" si="25"/>
        <v>10.53035708371786</v>
      </c>
      <c r="BV35" s="69">
        <f t="shared" si="16"/>
        <v>9.1866123546080702E-2</v>
      </c>
      <c r="BW35" s="69">
        <f t="shared" si="5"/>
        <v>0</v>
      </c>
      <c r="BX35" s="69">
        <f t="shared" si="5"/>
        <v>2.9095127639464848E-2</v>
      </c>
      <c r="BY35" s="69">
        <f t="shared" si="5"/>
        <v>6.2770995906615848E-2</v>
      </c>
      <c r="BZ35" s="69">
        <f t="shared" si="5"/>
        <v>0.17547785518096676</v>
      </c>
      <c r="CA35" s="69">
        <f t="shared" si="5"/>
        <v>0.23314491009581573</v>
      </c>
      <c r="CB35" s="69">
        <f t="shared" si="5"/>
        <v>0.49951111117713681</v>
      </c>
      <c r="CC35" s="69">
        <f t="shared" si="5"/>
        <v>0.48979623627192181</v>
      </c>
      <c r="CD35" s="69">
        <f t="shared" si="5"/>
        <v>0.16146766452701944</v>
      </c>
      <c r="CE35" s="69">
        <f t="shared" si="5"/>
        <v>0.32832857174490238</v>
      </c>
      <c r="CF35" s="69">
        <f t="shared" si="5"/>
        <v>9.7148749052149968E-3</v>
      </c>
      <c r="CG35" s="69">
        <f t="shared" si="5"/>
        <v>0</v>
      </c>
      <c r="CH35" s="69">
        <f t="shared" si="5"/>
        <v>0</v>
      </c>
      <c r="CI35" s="135">
        <f t="shared" si="6"/>
        <v>1</v>
      </c>
      <c r="CK35" s="136" t="str">
        <f t="shared" si="7"/>
        <v>神流町</v>
      </c>
      <c r="CL35" s="137">
        <f t="shared" si="17"/>
        <v>0.96738308483717095</v>
      </c>
      <c r="CM35" s="75">
        <f t="shared" si="18"/>
        <v>0</v>
      </c>
      <c r="CN35" s="76">
        <f t="shared" si="19"/>
        <v>0</v>
      </c>
      <c r="CO35" s="75">
        <f t="shared" si="20"/>
        <v>0</v>
      </c>
      <c r="CP35" s="76">
        <f t="shared" si="8"/>
        <v>0.30638208343991397</v>
      </c>
      <c r="CQ35" s="75">
        <f t="shared" si="21"/>
        <v>0</v>
      </c>
      <c r="CR35" s="76">
        <f t="shared" si="9"/>
        <v>0.66100100139725704</v>
      </c>
      <c r="CS35" s="75">
        <f t="shared" si="22"/>
        <v>0</v>
      </c>
      <c r="CT35" s="76">
        <f t="shared" si="10"/>
        <v>1.8478444753405099</v>
      </c>
      <c r="CU35" s="77">
        <f t="shared" si="23"/>
        <v>0</v>
      </c>
      <c r="CV35" s="18"/>
      <c r="CW35" s="1078">
        <f t="shared" si="24"/>
        <v>0</v>
      </c>
      <c r="CX35" s="1081">
        <f>VLOOKUP($AX35&amp;"_"&amp;$CW$14,データシート1!$A:$BS,MATCH($CW$12&amp;"_"&amp;CX$20,データシート1!$A$1:$BS$1,0),0)</f>
        <v>0</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0</v>
      </c>
      <c r="DE35" s="18"/>
      <c r="DF35" s="138">
        <f>VLOOKUP($AX35&amp;"_"&amp;$DF$14,データシート1!$A:$BS,MATCH($DF$12&amp;"_"&amp;DF$20,データシート1!$A$1:$BS$1,0),0)</f>
        <v>0</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0</v>
      </c>
      <c r="DM35" s="18"/>
      <c r="DN35" s="139">
        <f t="shared" si="26"/>
        <v>0</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29453</v>
      </c>
      <c r="AY36" s="20" t="str">
        <f>IF(IFERROR(比較地域マスタ!$Z21,"")=0,"",IFERROR(比較地域マスタ!$Z21,""))</f>
        <v>東吉野村</v>
      </c>
      <c r="BB36" s="122" t="str">
        <f t="shared" si="0"/>
        <v>29453</v>
      </c>
      <c r="BC36" s="123" t="str">
        <f t="shared" si="0"/>
        <v>東吉野村</v>
      </c>
      <c r="BD36" s="40">
        <f t="shared" si="14"/>
        <v>9.1235184417419184</v>
      </c>
      <c r="BE36" s="40">
        <f t="shared" si="15"/>
        <v>0.91695626302070987</v>
      </c>
      <c r="BF36" s="40">
        <f>VLOOKUP($AX36&amp;"_"&amp;$BC$14,データシート1!$A:$BS,MATCH($BC$12&amp;"_"&amp;BF$20,データシート1!$A$1:$BS$1,0),0)</f>
        <v>6.0062337454287351E-2</v>
      </c>
      <c r="BG36" s="40">
        <f>VLOOKUP($AX36&amp;"_"&amp;$BC$14,データシート1!$A:$BS,MATCH($BC$12&amp;"_"&amp;BG$20,データシート1!$A$1:$BS$1,0),0)</f>
        <v>0.10859183127562511</v>
      </c>
      <c r="BH36" s="40">
        <f>VLOOKUP($AX36&amp;"_"&amp;$BC$14,データシート1!$A:$BS,MATCH($BC$12&amp;"_"&amp;BH$20,データシート1!$A$1:$BS$1,0),0)</f>
        <v>0.74830209429079741</v>
      </c>
      <c r="BI36" s="40">
        <f>VLOOKUP($AX36&amp;"_"&amp;$BC$14,データシート1!$A:$BS,MATCH($BC$12&amp;"_"&amp;BI$20,データシート1!$A$1:$BS$1,0),0)</f>
        <v>1.5193238465667782</v>
      </c>
      <c r="BJ36" s="40">
        <f>VLOOKUP($AX36&amp;"_"&amp;$BC$14,データシート1!$A:$BS,MATCH($BC$12&amp;"_"&amp;BJ$20,データシート1!$A$1:$BS$1,0),0)</f>
        <v>2.1926183150508924</v>
      </c>
      <c r="BK36" s="40">
        <f t="shared" si="1"/>
        <v>4.4946200171035375</v>
      </c>
      <c r="BL36" s="40">
        <f t="shared" si="2"/>
        <v>4.3960335951042619</v>
      </c>
      <c r="BM36" s="40">
        <f>VLOOKUP($AX36&amp;"_"&amp;$BC$14,データシート1!$A:$BS,MATCH($BC$12&amp;"_"&amp;BM$20,データシート1!$A$1:$BS$1,0),0)</f>
        <v>1.6611280162863444</v>
      </c>
      <c r="BN36" s="40">
        <f>VLOOKUP($AX36&amp;"_"&amp;$BC$14,データシート1!$A:$BS,MATCH($BC$12&amp;"_"&amp;BN$20,データシート1!$A$1:$BS$1,0),0)</f>
        <v>2.7349055788179171</v>
      </c>
      <c r="BO36" s="40">
        <f>VLOOKUP($AX36&amp;"_"&amp;$BC$14,データシート1!$A:$BS,MATCH($BC$12&amp;"_"&amp;BO$20,データシート1!$A$1:$BS$1,0),0)</f>
        <v>9.8586421999275142E-2</v>
      </c>
      <c r="BP36" s="40">
        <f>VLOOKUP($AX36&amp;"_"&amp;$BC$14,データシート1!$A:$BS,MATCH($BC$12&amp;"_"&amp;BP$20,データシート1!$A$1:$BS$1,0),0)</f>
        <v>0</v>
      </c>
      <c r="BQ36" s="40">
        <f>VLOOKUP($AX36&amp;"_"&amp;$BC$14,データシート1!$A:$BS,MATCH($BC$12&amp;"_"&amp;BQ$20,データシート1!$A$1:$BS$1,0),0)</f>
        <v>0</v>
      </c>
      <c r="BR36" s="41">
        <f t="shared" si="3"/>
        <v>9.1235184417419184</v>
      </c>
      <c r="BT36" s="134" t="str">
        <f t="shared" si="4"/>
        <v>東吉野村</v>
      </c>
      <c r="BU36" s="38">
        <f t="shared" si="25"/>
        <v>9.1235184417419184</v>
      </c>
      <c r="BV36" s="69">
        <f t="shared" si="16"/>
        <v>0.10050467578664081</v>
      </c>
      <c r="BW36" s="69">
        <f t="shared" si="5"/>
        <v>6.5832428396801574E-3</v>
      </c>
      <c r="BX36" s="69">
        <f t="shared" si="5"/>
        <v>1.1902407165507091E-2</v>
      </c>
      <c r="BY36" s="69">
        <f t="shared" si="5"/>
        <v>8.2019025781453564E-2</v>
      </c>
      <c r="BZ36" s="69">
        <f t="shared" si="5"/>
        <v>0.166528281415596</v>
      </c>
      <c r="CA36" s="69">
        <f t="shared" si="5"/>
        <v>0.24032595857089803</v>
      </c>
      <c r="CB36" s="69">
        <f t="shared" si="5"/>
        <v>0.49264108422686509</v>
      </c>
      <c r="CC36" s="69">
        <f t="shared" si="5"/>
        <v>0.48183533832644332</v>
      </c>
      <c r="CD36" s="69">
        <f t="shared" si="5"/>
        <v>0.18207098795201115</v>
      </c>
      <c r="CE36" s="69">
        <f t="shared" si="5"/>
        <v>0.29976435037443211</v>
      </c>
      <c r="CF36" s="69">
        <f t="shared" si="5"/>
        <v>1.0805745900421769E-2</v>
      </c>
      <c r="CG36" s="69">
        <f t="shared" si="5"/>
        <v>0</v>
      </c>
      <c r="CH36" s="69">
        <f t="shared" si="5"/>
        <v>0</v>
      </c>
      <c r="CI36" s="135">
        <f t="shared" si="6"/>
        <v>1</v>
      </c>
      <c r="CK36" s="136" t="str">
        <f t="shared" si="7"/>
        <v>東吉野村</v>
      </c>
      <c r="CL36" s="137">
        <f t="shared" si="17"/>
        <v>0.91695626302070987</v>
      </c>
      <c r="CM36" s="75">
        <f t="shared" si="18"/>
        <v>0</v>
      </c>
      <c r="CN36" s="76">
        <f t="shared" si="19"/>
        <v>6.0062337454287351E-2</v>
      </c>
      <c r="CO36" s="75">
        <f t="shared" si="20"/>
        <v>0</v>
      </c>
      <c r="CP36" s="76">
        <f t="shared" si="8"/>
        <v>0.10859183127562511</v>
      </c>
      <c r="CQ36" s="75">
        <f t="shared" si="21"/>
        <v>0</v>
      </c>
      <c r="CR36" s="76">
        <f t="shared" si="9"/>
        <v>0.74830209429079741</v>
      </c>
      <c r="CS36" s="75">
        <f t="shared" si="22"/>
        <v>0</v>
      </c>
      <c r="CT36" s="76">
        <f t="shared" si="10"/>
        <v>1.5193238465667782</v>
      </c>
      <c r="CU36" s="77">
        <f t="shared" si="23"/>
        <v>0</v>
      </c>
      <c r="CV36" s="18"/>
      <c r="CW36" s="1078">
        <f t="shared" si="24"/>
        <v>0</v>
      </c>
      <c r="CX36" s="1081">
        <f>VLOOKUP($AX36&amp;"_"&amp;$CW$14,データシート1!$A:$BS,MATCH($CW$12&amp;"_"&amp;CX$20,データシート1!$A$1:$BS$1,0),0)</f>
        <v>0</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0</v>
      </c>
      <c r="DE36" s="18"/>
      <c r="DF36" s="138">
        <f>VLOOKUP($AX36&amp;"_"&amp;$DF$14,データシート1!$A:$BS,MATCH($DF$12&amp;"_"&amp;DF$20,データシート1!$A$1:$BS$1,0),0)</f>
        <v>0</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0</v>
      </c>
      <c r="DM36" s="18"/>
      <c r="DN36" s="139">
        <f t="shared" si="26"/>
        <v>0</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10383</v>
      </c>
      <c r="AY37" s="20" t="str">
        <f>IF(IFERROR(比較地域マスタ!$Z22,"")=0,"",IFERROR(比較地域マスタ!$Z22,""))</f>
        <v>南牧村</v>
      </c>
      <c r="BB37" s="122" t="str">
        <f t="shared" si="0"/>
        <v>10383</v>
      </c>
      <c r="BC37" s="123" t="str">
        <f t="shared" si="0"/>
        <v>南牧村</v>
      </c>
      <c r="BD37" s="40">
        <f t="shared" si="14"/>
        <v>10.196090877111111</v>
      </c>
      <c r="BE37" s="40">
        <f t="shared" si="15"/>
        <v>2.4341053246426947</v>
      </c>
      <c r="BF37" s="40">
        <f>VLOOKUP($AX37&amp;"_"&amp;$BC$14,データシート1!$A:$BS,MATCH($BC$12&amp;"_"&amp;BF$20,データシート1!$A$1:$BS$1,0),0)</f>
        <v>1.5816315861250001</v>
      </c>
      <c r="BG37" s="40">
        <f>VLOOKUP($AX37&amp;"_"&amp;$BC$14,データシート1!$A:$BS,MATCH($BC$12&amp;"_"&amp;BG$20,データシート1!$A$1:$BS$1,0),0)</f>
        <v>6.6418493612848475E-2</v>
      </c>
      <c r="BH37" s="40">
        <f>VLOOKUP($AX37&amp;"_"&amp;$BC$14,データシート1!$A:$BS,MATCH($BC$12&amp;"_"&amp;BH$20,データシート1!$A$1:$BS$1,0),0)</f>
        <v>0.78605524490484624</v>
      </c>
      <c r="BI37" s="40">
        <f>VLOOKUP($AX37&amp;"_"&amp;$BC$14,データシート1!$A:$BS,MATCH($BC$12&amp;"_"&amp;BI$20,データシート1!$A$1:$BS$1,0),0)</f>
        <v>1.2125411991605934</v>
      </c>
      <c r="BJ37" s="40">
        <f>VLOOKUP($AX37&amp;"_"&amp;$BC$14,データシート1!$A:$BS,MATCH($BC$12&amp;"_"&amp;BJ$20,データシート1!$A$1:$BS$1,0),0)</f>
        <v>2.5152347046314669</v>
      </c>
      <c r="BK37" s="40">
        <f t="shared" si="1"/>
        <v>3.6914861128136147</v>
      </c>
      <c r="BL37" s="40">
        <f t="shared" si="2"/>
        <v>3.5902463481169908</v>
      </c>
      <c r="BM37" s="40">
        <f>VLOOKUP($AX37&amp;"_"&amp;$BC$14,データシート1!$A:$BS,MATCH($BC$12&amp;"_"&amp;BM$20,データシート1!$A$1:$BS$1,0),0)</f>
        <v>1.6177455659873752</v>
      </c>
      <c r="BN37" s="40">
        <f>VLOOKUP($AX37&amp;"_"&amp;$BC$14,データシート1!$A:$BS,MATCH($BC$12&amp;"_"&amp;BN$20,データシート1!$A$1:$BS$1,0),0)</f>
        <v>1.9725007821296159</v>
      </c>
      <c r="BO37" s="40">
        <f>VLOOKUP($AX37&amp;"_"&amp;$BC$14,データシート1!$A:$BS,MATCH($BC$12&amp;"_"&amp;BO$20,データシート1!$A$1:$BS$1,0),0)</f>
        <v>0.10123976469662405</v>
      </c>
      <c r="BP37" s="40">
        <f>VLOOKUP($AX37&amp;"_"&amp;$BC$14,データシート1!$A:$BS,MATCH($BC$12&amp;"_"&amp;BP$20,データシート1!$A$1:$BS$1,0),0)</f>
        <v>0</v>
      </c>
      <c r="BQ37" s="40">
        <f>VLOOKUP($AX37&amp;"_"&amp;$BC$14,データシート1!$A:$BS,MATCH($BC$12&amp;"_"&amp;BQ$20,データシート1!$A$1:$BS$1,0),0)</f>
        <v>0.34272353586274129</v>
      </c>
      <c r="BR37" s="41">
        <f t="shared" si="3"/>
        <v>10.196090877111111</v>
      </c>
      <c r="BT37" s="134" t="str">
        <f t="shared" si="4"/>
        <v>南牧村</v>
      </c>
      <c r="BU37" s="38">
        <f t="shared" si="25"/>
        <v>10.196090877111111</v>
      </c>
      <c r="BV37" s="69">
        <f t="shared" si="16"/>
        <v>0.23872926928367641</v>
      </c>
      <c r="BW37" s="69">
        <f t="shared" si="5"/>
        <v>0.1551213700611041</v>
      </c>
      <c r="BX37" s="69">
        <f t="shared" si="5"/>
        <v>6.5141135375665687E-3</v>
      </c>
      <c r="BY37" s="69">
        <f t="shared" si="5"/>
        <v>7.7093785685005745E-2</v>
      </c>
      <c r="BZ37" s="69">
        <f t="shared" si="5"/>
        <v>0.1189221647565529</v>
      </c>
      <c r="CA37" s="69">
        <f t="shared" si="5"/>
        <v>0.2466861795315928</v>
      </c>
      <c r="CB37" s="69">
        <f t="shared" si="5"/>
        <v>0.36204915759435979</v>
      </c>
      <c r="CC37" s="69">
        <f t="shared" si="5"/>
        <v>0.35211988509994785</v>
      </c>
      <c r="CD37" s="69">
        <f t="shared" si="5"/>
        <v>0.15866331376263057</v>
      </c>
      <c r="CE37" s="69">
        <f t="shared" si="5"/>
        <v>0.19345657133731731</v>
      </c>
      <c r="CF37" s="69">
        <f t="shared" si="5"/>
        <v>9.9292724944119587E-3</v>
      </c>
      <c r="CG37" s="69">
        <f t="shared" si="5"/>
        <v>0</v>
      </c>
      <c r="CH37" s="69">
        <f t="shared" si="5"/>
        <v>3.3613228833818141E-2</v>
      </c>
      <c r="CI37" s="135">
        <f t="shared" si="6"/>
        <v>1</v>
      </c>
      <c r="CK37" s="136" t="str">
        <f t="shared" si="7"/>
        <v>南牧村</v>
      </c>
      <c r="CL37" s="137">
        <f t="shared" si="17"/>
        <v>2.4341053246426947</v>
      </c>
      <c r="CM37" s="75">
        <f t="shared" si="18"/>
        <v>0.94613818748293488</v>
      </c>
      <c r="CN37" s="76">
        <f t="shared" si="19"/>
        <v>1.5816315861250001</v>
      </c>
      <c r="CO37" s="75">
        <f t="shared" si="20"/>
        <v>1</v>
      </c>
      <c r="CP37" s="76">
        <f t="shared" si="8"/>
        <v>6.6418493612848475E-2</v>
      </c>
      <c r="CQ37" s="75">
        <f t="shared" si="21"/>
        <v>0</v>
      </c>
      <c r="CR37" s="76">
        <f t="shared" si="9"/>
        <v>0.78605524490484624</v>
      </c>
      <c r="CS37" s="75">
        <f t="shared" si="22"/>
        <v>0</v>
      </c>
      <c r="CT37" s="76">
        <f t="shared" si="10"/>
        <v>1.2125411991605934</v>
      </c>
      <c r="CU37" s="77">
        <f t="shared" si="23"/>
        <v>0</v>
      </c>
      <c r="CV37" s="18"/>
      <c r="CW37" s="1078">
        <f t="shared" si="24"/>
        <v>2.3029999999999999</v>
      </c>
      <c r="CX37" s="1081">
        <f>VLOOKUP($AX37&amp;"_"&amp;$CW$14,データシート1!$A:$BS,MATCH($CW$12&amp;"_"&amp;CX$20,データシート1!$A$1:$BS$1,0),0)</f>
        <v>2.3029999999999999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0</v>
      </c>
      <c r="DB37" s="1081">
        <f>VLOOKUP($AX37&amp;"_"&amp;$CW$14,データシート1!$A:$BS,MATCH($CW$12&amp;"_"&amp;DB$20,データシート1!$A$1:$BS$1,0),0)</f>
        <v>0</v>
      </c>
      <c r="DC37" s="1081">
        <f>VLOOKUP($AX37&amp;"_"&amp;$CW$14,データシート1!$A:$BS,MATCH($CW$12&amp;"_"&amp;DC$20,データシート1!$A$1:$BS$1,0),0)</f>
        <v>0</v>
      </c>
      <c r="DD37" s="1080">
        <f t="shared" si="11"/>
        <v>2.3029999999999999</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0</v>
      </c>
      <c r="DJ37" s="74">
        <f>VLOOKUP($AX37&amp;"_"&amp;$DF$14,データシート1!$A:$BS,MATCH($DF$12&amp;"_"&amp;DJ$20,データシート1!$A$1:$BS$1,0),0)</f>
        <v>0</v>
      </c>
      <c r="DK37" s="74">
        <f>VLOOKUP($AX37&amp;"_"&amp;$DF$14,データシート1!$A:$BS,MATCH($DF$12&amp;"_"&amp;DK$20,データシート1!$A$1:$BS$1,0),0)</f>
        <v>0</v>
      </c>
      <c r="DL37" s="78">
        <f t="shared" si="12"/>
        <v>1</v>
      </c>
      <c r="DM37" s="18"/>
      <c r="DN37" s="139">
        <f t="shared" si="26"/>
        <v>1</v>
      </c>
      <c r="DO37" s="140">
        <f t="shared" si="27"/>
        <v>0</v>
      </c>
      <c r="DP37" s="140">
        <f t="shared" ref="DP37:DP68" si="29">IF($DD37=0,0,ROUND(CZ37/$DD37,2))</f>
        <v>0</v>
      </c>
      <c r="DQ37" s="140">
        <f t="shared" ref="DQ37:DQ68" si="30">IF($DD37=0,0,ROUND(DA37/$DD37,2))</f>
        <v>0</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01513</v>
      </c>
      <c r="AY38" s="20" t="str">
        <f>IF(IFERROR(比較地域マスタ!$Z23,"")=0,"",IFERROR(比較地域マスタ!$Z23,""))</f>
        <v>中頓別町</v>
      </c>
      <c r="BB38" s="122" t="str">
        <f t="shared" si="0"/>
        <v>01513</v>
      </c>
      <c r="BC38" s="123" t="str">
        <f t="shared" si="0"/>
        <v>中頓別町</v>
      </c>
      <c r="BD38" s="40">
        <f t="shared" si="14"/>
        <v>14.231192205363081</v>
      </c>
      <c r="BE38" s="40">
        <f t="shared" si="15"/>
        <v>3.1483298711918959</v>
      </c>
      <c r="BF38" s="40">
        <f>VLOOKUP($AX38&amp;"_"&amp;$BC$14,データシート1!$A:$BS,MATCH($BC$12&amp;"_"&amp;BF$20,データシート1!$A$1:$BS$1,0),0)</f>
        <v>0.34329311132710472</v>
      </c>
      <c r="BG38" s="40">
        <f>VLOOKUP($AX38&amp;"_"&amp;$BC$14,データシート1!$A:$BS,MATCH($BC$12&amp;"_"&amp;BG$20,データシート1!$A$1:$BS$1,0),0)</f>
        <v>0.22988275952265361</v>
      </c>
      <c r="BH38" s="40">
        <f>VLOOKUP($AX38&amp;"_"&amp;$BC$14,データシート1!$A:$BS,MATCH($BC$12&amp;"_"&amp;BH$20,データシート1!$A$1:$BS$1,0),0)</f>
        <v>2.5751540003421378</v>
      </c>
      <c r="BI38" s="40">
        <f>VLOOKUP($AX38&amp;"_"&amp;$BC$14,データシート1!$A:$BS,MATCH($BC$12&amp;"_"&amp;BI$20,データシート1!$A$1:$BS$1,0),0)</f>
        <v>3.2934831925119816</v>
      </c>
      <c r="BJ38" s="40">
        <f>VLOOKUP($AX38&amp;"_"&amp;$BC$14,データシート1!$A:$BS,MATCH($BC$12&amp;"_"&amp;BJ$20,データシート1!$A$1:$BS$1,0),0)</f>
        <v>3.8764124647757772</v>
      </c>
      <c r="BK38" s="40">
        <f t="shared" si="1"/>
        <v>3.6051976186643104</v>
      </c>
      <c r="BL38" s="40">
        <f t="shared" si="2"/>
        <v>3.5074956442308181</v>
      </c>
      <c r="BM38" s="40">
        <f>VLOOKUP($AX38&amp;"_"&amp;$BC$14,データシート1!$A:$BS,MATCH($BC$12&amp;"_"&amp;BM$20,データシート1!$A$1:$BS$1,0),0)</f>
        <v>1.3266633188200965</v>
      </c>
      <c r="BN38" s="40">
        <f>VLOOKUP($AX38&amp;"_"&amp;$BC$14,データシート1!$A:$BS,MATCH($BC$12&amp;"_"&amp;BN$20,データシート1!$A$1:$BS$1,0),0)</f>
        <v>2.1808323254107216</v>
      </c>
      <c r="BO38" s="40">
        <f>VLOOKUP($AX38&amp;"_"&amp;$BC$14,データシート1!$A:$BS,MATCH($BC$12&amp;"_"&amp;BO$20,データシート1!$A$1:$BS$1,0),0)</f>
        <v>9.7701974433492156E-2</v>
      </c>
      <c r="BP38" s="40">
        <f>VLOOKUP($AX38&amp;"_"&amp;$BC$14,データシート1!$A:$BS,MATCH($BC$12&amp;"_"&amp;BP$20,データシート1!$A$1:$BS$1,0),0)</f>
        <v>0</v>
      </c>
      <c r="BQ38" s="40">
        <f>VLOOKUP($AX38&amp;"_"&amp;$BC$14,データシート1!$A:$BS,MATCH($BC$12&amp;"_"&amp;BQ$20,データシート1!$A$1:$BS$1,0),0)</f>
        <v>0.30776905821911688</v>
      </c>
      <c r="BR38" s="41">
        <f t="shared" si="3"/>
        <v>14.231192205363081</v>
      </c>
      <c r="BT38" s="134" t="str">
        <f t="shared" si="4"/>
        <v>中頓別町</v>
      </c>
      <c r="BU38" s="38">
        <f t="shared" si="25"/>
        <v>14.231192205363081</v>
      </c>
      <c r="BV38" s="69">
        <f t="shared" si="16"/>
        <v>0.22122741550812836</v>
      </c>
      <c r="BW38" s="69">
        <f t="shared" si="5"/>
        <v>2.4122582730470982E-2</v>
      </c>
      <c r="BX38" s="69">
        <f t="shared" si="5"/>
        <v>1.6153443520776942E-2</v>
      </c>
      <c r="BY38" s="69">
        <f t="shared" si="5"/>
        <v>0.18095138925688045</v>
      </c>
      <c r="BZ38" s="69">
        <f t="shared" si="5"/>
        <v>0.23142707546812694</v>
      </c>
      <c r="CA38" s="69">
        <f t="shared" si="5"/>
        <v>0.27238845550233914</v>
      </c>
      <c r="CB38" s="69">
        <f t="shared" si="5"/>
        <v>0.25333068141021081</v>
      </c>
      <c r="CC38" s="69">
        <f t="shared" si="5"/>
        <v>0.24646534131616918</v>
      </c>
      <c r="CD38" s="69">
        <f t="shared" si="5"/>
        <v>9.322221917009442E-2</v>
      </c>
      <c r="CE38" s="69">
        <f t="shared" si="5"/>
        <v>0.15324312214607475</v>
      </c>
      <c r="CF38" s="69">
        <f t="shared" si="5"/>
        <v>6.8653400940416488E-3</v>
      </c>
      <c r="CG38" s="69">
        <f t="shared" si="5"/>
        <v>0</v>
      </c>
      <c r="CH38" s="69">
        <f t="shared" si="5"/>
        <v>2.1626372111194794E-2</v>
      </c>
      <c r="CI38" s="135">
        <f t="shared" si="6"/>
        <v>1</v>
      </c>
      <c r="CK38" s="136" t="str">
        <f t="shared" si="7"/>
        <v>中頓別町</v>
      </c>
      <c r="CL38" s="137">
        <f t="shared" si="17"/>
        <v>3.1483298711918959</v>
      </c>
      <c r="CM38" s="75">
        <f t="shared" si="18"/>
        <v>0</v>
      </c>
      <c r="CN38" s="76">
        <f t="shared" si="19"/>
        <v>0.34329311132710472</v>
      </c>
      <c r="CO38" s="75">
        <f t="shared" si="20"/>
        <v>0</v>
      </c>
      <c r="CP38" s="76">
        <f t="shared" si="8"/>
        <v>0.22988275952265361</v>
      </c>
      <c r="CQ38" s="75">
        <f t="shared" si="21"/>
        <v>0</v>
      </c>
      <c r="CR38" s="76">
        <f t="shared" si="9"/>
        <v>2.5751540003421378</v>
      </c>
      <c r="CS38" s="75">
        <f t="shared" si="22"/>
        <v>0</v>
      </c>
      <c r="CT38" s="76">
        <f t="shared" si="10"/>
        <v>3.2934831925119816</v>
      </c>
      <c r="CU38" s="77">
        <f t="shared" si="23"/>
        <v>0</v>
      </c>
      <c r="CV38" s="18"/>
      <c r="CW38" s="1078">
        <f t="shared" si="24"/>
        <v>0</v>
      </c>
      <c r="CX38" s="1081">
        <f>VLOOKUP($AX38&amp;"_"&amp;$CW$14,データシート1!$A:$BS,MATCH($CW$12&amp;"_"&amp;CX$20,データシート1!$A$1:$BS$1,0),0)</f>
        <v>0</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0</v>
      </c>
      <c r="DB38" s="1081">
        <f>VLOOKUP($AX38&amp;"_"&amp;$CW$14,データシート1!$A:$BS,MATCH($CW$12&amp;"_"&amp;DB$20,データシート1!$A$1:$BS$1,0),0)</f>
        <v>0</v>
      </c>
      <c r="DC38" s="1081">
        <f>VLOOKUP($AX38&amp;"_"&amp;$CW$14,データシート1!$A:$BS,MATCH($CW$12&amp;"_"&amp;DC$20,データシート1!$A$1:$BS$1,0),0)</f>
        <v>0</v>
      </c>
      <c r="DD38" s="1080">
        <f t="shared" si="11"/>
        <v>0</v>
      </c>
      <c r="DE38" s="18"/>
      <c r="DF38" s="138">
        <f>VLOOKUP($AX38&amp;"_"&amp;$DF$14,データシート1!$A:$BS,MATCH($DF$12&amp;"_"&amp;DF$20,データシート1!$A$1:$BS$1,0),0)</f>
        <v>0</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0</v>
      </c>
      <c r="DJ38" s="74">
        <f>VLOOKUP($AX38&amp;"_"&amp;$DF$14,データシート1!$A:$BS,MATCH($DF$12&amp;"_"&amp;DJ$20,データシート1!$A$1:$BS$1,0),0)</f>
        <v>0</v>
      </c>
      <c r="DK38" s="74">
        <f>VLOOKUP($AX38&amp;"_"&amp;$DF$14,データシート1!$A:$BS,MATCH($DF$12&amp;"_"&amp;DK$20,データシート1!$A$1:$BS$1,0),0)</f>
        <v>0</v>
      </c>
      <c r="DL38" s="78">
        <f t="shared" si="12"/>
        <v>0</v>
      </c>
      <c r="DM38" s="18"/>
      <c r="DN38" s="139">
        <f t="shared" si="26"/>
        <v>0</v>
      </c>
      <c r="DO38" s="140">
        <f t="shared" si="27"/>
        <v>0</v>
      </c>
      <c r="DP38" s="140">
        <f t="shared" si="29"/>
        <v>0</v>
      </c>
      <c r="DQ38" s="140">
        <f t="shared" si="30"/>
        <v>0</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19422</v>
      </c>
      <c r="AY39" s="20" t="str">
        <f>IF(IFERROR(比較地域マスタ!$Z24,"")=0,"",IFERROR(比較地域マスタ!$Z24,""))</f>
        <v>道志村</v>
      </c>
      <c r="BB39" s="122" t="str">
        <f t="shared" si="0"/>
        <v>19422</v>
      </c>
      <c r="BC39" s="123" t="str">
        <f t="shared" si="0"/>
        <v>道志村</v>
      </c>
      <c r="BD39" s="40">
        <f t="shared" si="14"/>
        <v>10.103851124805212</v>
      </c>
      <c r="BE39" s="40">
        <f t="shared" si="15"/>
        <v>2.151510416293394</v>
      </c>
      <c r="BF39" s="40">
        <f>VLOOKUP($AX39&amp;"_"&amp;$BC$14,データシート1!$A:$BS,MATCH($BC$12&amp;"_"&amp;BF$20,データシート1!$A$1:$BS$1,0),0)</f>
        <v>0.97846414819965821</v>
      </c>
      <c r="BG39" s="40">
        <f>VLOOKUP($AX39&amp;"_"&amp;$BC$14,データシート1!$A:$BS,MATCH($BC$12&amp;"_"&amp;BG$20,データシート1!$A$1:$BS$1,0),0)</f>
        <v>0.29179921641105039</v>
      </c>
      <c r="BH39" s="40">
        <f>VLOOKUP($AX39&amp;"_"&amp;$BC$14,データシート1!$A:$BS,MATCH($BC$12&amp;"_"&amp;BH$20,データシート1!$A$1:$BS$1,0),0)</f>
        <v>0.88124705168268525</v>
      </c>
      <c r="BI39" s="40">
        <f>VLOOKUP($AX39&amp;"_"&amp;$BC$14,データシート1!$A:$BS,MATCH($BC$12&amp;"_"&amp;BI$20,データシート1!$A$1:$BS$1,0),0)</f>
        <v>1.238723471523195</v>
      </c>
      <c r="BJ39" s="40">
        <f>VLOOKUP($AX39&amp;"_"&amp;$BC$14,データシート1!$A:$BS,MATCH($BC$12&amp;"_"&amp;BJ$20,データシート1!$A$1:$BS$1,0),0)</f>
        <v>1.7694449277527862</v>
      </c>
      <c r="BK39" s="40">
        <f t="shared" si="1"/>
        <v>4.9441723092358369</v>
      </c>
      <c r="BL39" s="40">
        <f t="shared" si="2"/>
        <v>4.8478854509075973</v>
      </c>
      <c r="BM39" s="40">
        <f>VLOOKUP($AX39&amp;"_"&amp;$BC$14,データシート1!$A:$BS,MATCH($BC$12&amp;"_"&amp;BM$20,データシート1!$A$1:$BS$1,0),0)</f>
        <v>1.8248617803179388</v>
      </c>
      <c r="BN39" s="40">
        <f>VLOOKUP($AX39&amp;"_"&amp;$BC$14,データシート1!$A:$BS,MATCH($BC$12&amp;"_"&amp;BN$20,データシート1!$A$1:$BS$1,0),0)</f>
        <v>3.0230236705896587</v>
      </c>
      <c r="BO39" s="40">
        <f>VLOOKUP($AX39&amp;"_"&amp;$BC$14,データシート1!$A:$BS,MATCH($BC$12&amp;"_"&amp;BO$20,データシート1!$A$1:$BS$1,0),0)</f>
        <v>9.6286858328239411E-2</v>
      </c>
      <c r="BP39" s="40">
        <f>VLOOKUP($AX39&amp;"_"&amp;$BC$14,データシート1!$A:$BS,MATCH($BC$12&amp;"_"&amp;BP$20,データシート1!$A$1:$BS$1,0),0)</f>
        <v>0</v>
      </c>
      <c r="BQ39" s="40">
        <f>VLOOKUP($AX39&amp;"_"&amp;$BC$14,データシート1!$A:$BS,MATCH($BC$12&amp;"_"&amp;BQ$20,データシート1!$A$1:$BS$1,0),0)</f>
        <v>0</v>
      </c>
      <c r="BR39" s="41">
        <f t="shared" si="3"/>
        <v>10.103851124805212</v>
      </c>
      <c r="BT39" s="134" t="str">
        <f t="shared" si="4"/>
        <v>道志村</v>
      </c>
      <c r="BU39" s="38">
        <f t="shared" si="25"/>
        <v>10.103851124805212</v>
      </c>
      <c r="BV39" s="69">
        <f t="shared" si="16"/>
        <v>0.21293963952134856</v>
      </c>
      <c r="BW39" s="69">
        <f t="shared" si="5"/>
        <v>9.6840713121505106E-2</v>
      </c>
      <c r="BX39" s="69">
        <f t="shared" si="5"/>
        <v>2.8879999596854299E-2</v>
      </c>
      <c r="BY39" s="69">
        <f t="shared" si="5"/>
        <v>8.7218926802989136E-2</v>
      </c>
      <c r="BZ39" s="69">
        <f t="shared" si="5"/>
        <v>0.12259914128011024</v>
      </c>
      <c r="CA39" s="69">
        <f t="shared" si="5"/>
        <v>0.17512579172992304</v>
      </c>
      <c r="CB39" s="69">
        <f t="shared" si="5"/>
        <v>0.48933542746861819</v>
      </c>
      <c r="CC39" s="69">
        <f t="shared" si="5"/>
        <v>0.47980570883570473</v>
      </c>
      <c r="CD39" s="69">
        <f t="shared" si="5"/>
        <v>0.18061051749246945</v>
      </c>
      <c r="CE39" s="69">
        <f t="shared" si="5"/>
        <v>0.2991951913432353</v>
      </c>
      <c r="CF39" s="69">
        <f t="shared" si="5"/>
        <v>9.5297186329134156E-3</v>
      </c>
      <c r="CG39" s="69">
        <f t="shared" si="5"/>
        <v>0</v>
      </c>
      <c r="CH39" s="69">
        <f t="shared" si="5"/>
        <v>0</v>
      </c>
      <c r="CI39" s="135">
        <f t="shared" si="6"/>
        <v>1</v>
      </c>
      <c r="CK39" s="136" t="str">
        <f t="shared" si="7"/>
        <v>道志村</v>
      </c>
      <c r="CL39" s="137">
        <f t="shared" si="17"/>
        <v>2.151510416293394</v>
      </c>
      <c r="CM39" s="75">
        <f t="shared" si="18"/>
        <v>0</v>
      </c>
      <c r="CN39" s="76">
        <f t="shared" si="19"/>
        <v>0.97846414819965821</v>
      </c>
      <c r="CO39" s="75">
        <f t="shared" si="20"/>
        <v>0</v>
      </c>
      <c r="CP39" s="76">
        <f t="shared" si="8"/>
        <v>0.29179921641105039</v>
      </c>
      <c r="CQ39" s="75">
        <f t="shared" si="21"/>
        <v>0</v>
      </c>
      <c r="CR39" s="76">
        <f t="shared" si="9"/>
        <v>0.88124705168268525</v>
      </c>
      <c r="CS39" s="75">
        <f t="shared" si="22"/>
        <v>0</v>
      </c>
      <c r="CT39" s="76">
        <f t="shared" si="10"/>
        <v>1.238723471523195</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20414</v>
      </c>
      <c r="AY40" s="20" t="str">
        <f>IF(IFERROR(比較地域マスタ!$Z25,"")=0,"",IFERROR(比較地域マスタ!$Z25,""))</f>
        <v>泰阜村</v>
      </c>
      <c r="BB40" s="122" t="str">
        <f t="shared" si="0"/>
        <v>20414</v>
      </c>
      <c r="BC40" s="123" t="str">
        <f t="shared" si="0"/>
        <v>泰阜村</v>
      </c>
      <c r="BD40" s="40">
        <f t="shared" si="14"/>
        <v>8.4109021351825071</v>
      </c>
      <c r="BE40" s="40">
        <f t="shared" si="15"/>
        <v>0.65113597655227518</v>
      </c>
      <c r="BF40" s="40">
        <f>VLOOKUP($AX40&amp;"_"&amp;$BC$14,データシート1!$A:$BS,MATCH($BC$12&amp;"_"&amp;BF$20,データシート1!$A$1:$BS$1,0),0)</f>
        <v>0</v>
      </c>
      <c r="BG40" s="40">
        <f>VLOOKUP($AX40&amp;"_"&amp;$BC$14,データシート1!$A:$BS,MATCH($BC$12&amp;"_"&amp;BG$20,データシート1!$A$1:$BS$1,0),0)</f>
        <v>0.13961176783361287</v>
      </c>
      <c r="BH40" s="40">
        <f>VLOOKUP($AX40&amp;"_"&amp;$BC$14,データシート1!$A:$BS,MATCH($BC$12&amp;"_"&amp;BH$20,データシート1!$A$1:$BS$1,0),0)</f>
        <v>0.51152420871866233</v>
      </c>
      <c r="BI40" s="40">
        <f>VLOOKUP($AX40&amp;"_"&amp;$BC$14,データシート1!$A:$BS,MATCH($BC$12&amp;"_"&amp;BI$20,データシート1!$A$1:$BS$1,0),0)</f>
        <v>1.2300638836377447</v>
      </c>
      <c r="BJ40" s="40">
        <f>VLOOKUP($AX40&amp;"_"&amp;$BC$14,データシート1!$A:$BS,MATCH($BC$12&amp;"_"&amp;BJ$20,データシート1!$A$1:$BS$1,0),0)</f>
        <v>2.3967424890363302</v>
      </c>
      <c r="BK40" s="40">
        <f t="shared" si="1"/>
        <v>3.9973480304373887</v>
      </c>
      <c r="BL40" s="40">
        <f t="shared" si="2"/>
        <v>3.9038324411486025</v>
      </c>
      <c r="BM40" s="40">
        <f>VLOOKUP($AX40&amp;"_"&amp;$BC$14,データシート1!$A:$BS,MATCH($BC$12&amp;"_"&amp;BM$20,データシート1!$A$1:$BS$1,0),0)</f>
        <v>1.452612368075169</v>
      </c>
      <c r="BN40" s="40">
        <f>VLOOKUP($AX40&amp;"_"&amp;$BC$14,データシート1!$A:$BS,MATCH($BC$12&amp;"_"&amp;BN$20,データシート1!$A$1:$BS$1,0),0)</f>
        <v>2.4512200730734333</v>
      </c>
      <c r="BO40" s="40">
        <f>VLOOKUP($AX40&amp;"_"&amp;$BC$14,データシート1!$A:$BS,MATCH($BC$12&amp;"_"&amp;BO$20,データシート1!$A$1:$BS$1,0),0)</f>
        <v>9.3515589288786102E-2</v>
      </c>
      <c r="BP40" s="40">
        <f>VLOOKUP($AX40&amp;"_"&amp;$BC$14,データシート1!$A:$BS,MATCH($BC$12&amp;"_"&amp;BP$20,データシート1!$A$1:$BS$1,0),0)</f>
        <v>0</v>
      </c>
      <c r="BQ40" s="40">
        <f>VLOOKUP($AX40&amp;"_"&amp;$BC$14,データシート1!$A:$BS,MATCH($BC$12&amp;"_"&amp;BQ$20,データシート1!$A$1:$BS$1,0),0)</f>
        <v>0.13561175551876789</v>
      </c>
      <c r="BR40" s="41">
        <f t="shared" si="3"/>
        <v>8.4109021351825071</v>
      </c>
      <c r="BT40" s="134" t="str">
        <f t="shared" si="4"/>
        <v>泰阜村</v>
      </c>
      <c r="BU40" s="38">
        <f t="shared" si="25"/>
        <v>8.4109021351825071</v>
      </c>
      <c r="BV40" s="69">
        <f t="shared" si="16"/>
        <v>7.7415711904267243E-2</v>
      </c>
      <c r="BW40" s="69">
        <f t="shared" si="5"/>
        <v>0</v>
      </c>
      <c r="BX40" s="69">
        <f t="shared" si="5"/>
        <v>1.6598905276714822E-2</v>
      </c>
      <c r="BY40" s="69">
        <f t="shared" si="5"/>
        <v>6.0816806627552428E-2</v>
      </c>
      <c r="BZ40" s="69">
        <f t="shared" si="5"/>
        <v>0.14624636737745775</v>
      </c>
      <c r="CA40" s="69">
        <f t="shared" si="5"/>
        <v>0.2849566491816426</v>
      </c>
      <c r="CB40" s="69">
        <f t="shared" si="5"/>
        <v>0.47525794096647767</v>
      </c>
      <c r="CC40" s="69">
        <f t="shared" si="5"/>
        <v>0.46413956296305114</v>
      </c>
      <c r="CD40" s="69">
        <f t="shared" si="5"/>
        <v>0.17270589346164697</v>
      </c>
      <c r="CE40" s="69">
        <f t="shared" si="5"/>
        <v>0.29143366950140415</v>
      </c>
      <c r="CF40" s="69">
        <f t="shared" si="5"/>
        <v>1.1118378003426492E-2</v>
      </c>
      <c r="CG40" s="69">
        <f t="shared" si="5"/>
        <v>0</v>
      </c>
      <c r="CH40" s="69">
        <f t="shared" si="5"/>
        <v>1.6123330570154741E-2</v>
      </c>
      <c r="CI40" s="135">
        <f t="shared" si="6"/>
        <v>1</v>
      </c>
      <c r="CK40" s="136" t="str">
        <f t="shared" si="7"/>
        <v>泰阜村</v>
      </c>
      <c r="CL40" s="137">
        <f t="shared" si="17"/>
        <v>0.65113597655227518</v>
      </c>
      <c r="CM40" s="75">
        <f t="shared" si="18"/>
        <v>0</v>
      </c>
      <c r="CN40" s="76">
        <f t="shared" si="19"/>
        <v>0</v>
      </c>
      <c r="CO40" s="75">
        <f t="shared" si="20"/>
        <v>0</v>
      </c>
      <c r="CP40" s="76">
        <f t="shared" si="8"/>
        <v>0.13961176783361287</v>
      </c>
      <c r="CQ40" s="75">
        <f t="shared" si="21"/>
        <v>0</v>
      </c>
      <c r="CR40" s="76">
        <f t="shared" si="9"/>
        <v>0.51152420871866233</v>
      </c>
      <c r="CS40" s="75">
        <f t="shared" si="22"/>
        <v>0</v>
      </c>
      <c r="CT40" s="76">
        <f t="shared" si="10"/>
        <v>1.2300638836377447</v>
      </c>
      <c r="CU40" s="77">
        <f t="shared" si="23"/>
        <v>0</v>
      </c>
      <c r="CV40" s="18"/>
      <c r="CW40" s="1078">
        <f t="shared" si="24"/>
        <v>0</v>
      </c>
      <c r="CX40" s="1081">
        <f>VLOOKUP($AX40&amp;"_"&amp;$CW$14,データシート1!$A:$BS,MATCH($CW$12&amp;"_"&amp;CX$20,データシート1!$A$1:$BS$1,0),0)</f>
        <v>0</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0</v>
      </c>
      <c r="DB40" s="1081">
        <f>VLOOKUP($AX40&amp;"_"&amp;$CW$14,データシート1!$A:$BS,MATCH($CW$12&amp;"_"&amp;DB$20,データシート1!$A$1:$BS$1,0),0)</f>
        <v>0</v>
      </c>
      <c r="DC40" s="1081">
        <f>VLOOKUP($AX40&amp;"_"&amp;$CW$14,データシート1!$A:$BS,MATCH($CW$12&amp;"_"&amp;DC$20,データシート1!$A$1:$BS$1,0),0)</f>
        <v>0</v>
      </c>
      <c r="DD40" s="1080">
        <f t="shared" si="11"/>
        <v>0</v>
      </c>
      <c r="DE40" s="18"/>
      <c r="DF40" s="138">
        <f>VLOOKUP($AX40&amp;"_"&amp;$DF$14,データシート1!$A:$BS,MATCH($DF$12&amp;"_"&amp;DF$20,データシート1!$A$1:$BS$1,0),0)</f>
        <v>0</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0</v>
      </c>
      <c r="DJ40" s="74">
        <f>VLOOKUP($AX40&amp;"_"&amp;$DF$14,データシート1!$A:$BS,MATCH($DF$12&amp;"_"&amp;DJ$20,データシート1!$A$1:$BS$1,0),0)</f>
        <v>0</v>
      </c>
      <c r="DK40" s="74">
        <f>VLOOKUP($AX40&amp;"_"&amp;$DF$14,データシート1!$A:$BS,MATCH($DF$12&amp;"_"&amp;DK$20,データシート1!$A$1:$BS$1,0),0)</f>
        <v>0</v>
      </c>
      <c r="DL40" s="78">
        <f t="shared" si="12"/>
        <v>0</v>
      </c>
      <c r="DM40" s="18"/>
      <c r="DN40" s="139">
        <f t="shared" si="26"/>
        <v>0</v>
      </c>
      <c r="DO40" s="140">
        <f t="shared" si="27"/>
        <v>0</v>
      </c>
      <c r="DP40" s="140">
        <f t="shared" si="29"/>
        <v>0</v>
      </c>
      <c r="DQ40" s="140">
        <f t="shared" si="30"/>
        <v>0</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21604</v>
      </c>
      <c r="AY41" s="20" t="str">
        <f>IF(IFERROR(比較地域マスタ!$Z26,"")=0,"",IFERROR(比較地域マスタ!$Z26,""))</f>
        <v>白川村</v>
      </c>
      <c r="BB41" s="122" t="str">
        <f t="shared" si="0"/>
        <v>21604</v>
      </c>
      <c r="BC41" s="123" t="str">
        <f t="shared" si="0"/>
        <v>白川村</v>
      </c>
      <c r="BD41" s="40">
        <f t="shared" si="14"/>
        <v>11.171314275292621</v>
      </c>
      <c r="BE41" s="40">
        <f t="shared" si="15"/>
        <v>1.2957227537572547</v>
      </c>
      <c r="BF41" s="40">
        <f>VLOOKUP($AX41&amp;"_"&amp;$BC$14,データシート1!$A:$BS,MATCH($BC$12&amp;"_"&amp;BF$20,データシート1!$A$1:$BS$1,0),0)</f>
        <v>0.6770568427812963</v>
      </c>
      <c r="BG41" s="40">
        <f>VLOOKUP($AX41&amp;"_"&amp;$BC$14,データシート1!$A:$BS,MATCH($BC$12&amp;"_"&amp;BG$20,データシート1!$A$1:$BS$1,0),0)</f>
        <v>0.29892345171794332</v>
      </c>
      <c r="BH41" s="40">
        <f>VLOOKUP($AX41&amp;"_"&amp;$BC$14,データシート1!$A:$BS,MATCH($BC$12&amp;"_"&amp;BH$20,データシート1!$A$1:$BS$1,0),0)</f>
        <v>0.31974245925801509</v>
      </c>
      <c r="BI41" s="40">
        <f>VLOOKUP($AX41&amp;"_"&amp;$BC$14,データシート1!$A:$BS,MATCH($BC$12&amp;"_"&amp;BI$20,データシート1!$A$1:$BS$1,0),0)</f>
        <v>3.090950305589097</v>
      </c>
      <c r="BJ41" s="40">
        <f>VLOOKUP($AX41&amp;"_"&amp;$BC$14,データシート1!$A:$BS,MATCH($BC$12&amp;"_"&amp;BJ$20,データシート1!$A$1:$BS$1,0),0)</f>
        <v>1.8059588469358068</v>
      </c>
      <c r="BK41" s="40">
        <f t="shared" si="1"/>
        <v>4.9786823690104622</v>
      </c>
      <c r="BL41" s="40">
        <f t="shared" si="2"/>
        <v>4.8859922641164069</v>
      </c>
      <c r="BM41" s="40">
        <f>VLOOKUP($AX41&amp;"_"&amp;$BC$14,データシート1!$A:$BS,MATCH($BC$12&amp;"_"&amp;BM$20,データシート1!$A$1:$BS$1,0),0)</f>
        <v>1.4861987812098549</v>
      </c>
      <c r="BN41" s="40">
        <f>VLOOKUP($AX41&amp;"_"&amp;$BC$14,データシート1!$A:$BS,MATCH($BC$12&amp;"_"&amp;BN$20,データシート1!$A$1:$BS$1,0),0)</f>
        <v>3.3997934829065519</v>
      </c>
      <c r="BO41" s="40">
        <f>VLOOKUP($AX41&amp;"_"&amp;$BC$14,データシート1!$A:$BS,MATCH($BC$12&amp;"_"&amp;BO$20,データシート1!$A$1:$BS$1,0),0)</f>
        <v>9.2690104894055339E-2</v>
      </c>
      <c r="BP41" s="40">
        <f>VLOOKUP($AX41&amp;"_"&amp;$BC$14,データシート1!$A:$BS,MATCH($BC$12&amp;"_"&amp;BP$20,データシート1!$A$1:$BS$1,0),0)</f>
        <v>0</v>
      </c>
      <c r="BQ41" s="40">
        <f>VLOOKUP($AX41&amp;"_"&amp;$BC$14,データシート1!$A:$BS,MATCH($BC$12&amp;"_"&amp;BQ$20,データシート1!$A$1:$BS$1,0),0)</f>
        <v>0</v>
      </c>
      <c r="BR41" s="41">
        <f t="shared" si="3"/>
        <v>11.171314275292621</v>
      </c>
      <c r="BT41" s="134" t="str">
        <f t="shared" si="4"/>
        <v>白川村</v>
      </c>
      <c r="BU41" s="38">
        <f t="shared" si="25"/>
        <v>11.171314275292621</v>
      </c>
      <c r="BV41" s="69">
        <f t="shared" si="16"/>
        <v>0.11598659941229829</v>
      </c>
      <c r="BW41" s="69">
        <f t="shared" si="5"/>
        <v>6.0606731320658462E-2</v>
      </c>
      <c r="BX41" s="69">
        <f t="shared" si="5"/>
        <v>2.6758127499739805E-2</v>
      </c>
      <c r="BY41" s="69">
        <f t="shared" si="5"/>
        <v>2.8621740591900029E-2</v>
      </c>
      <c r="BZ41" s="69">
        <f t="shared" si="5"/>
        <v>0.27668636199997448</v>
      </c>
      <c r="CA41" s="69">
        <f t="shared" si="5"/>
        <v>0.16166037427932817</v>
      </c>
      <c r="CB41" s="69">
        <f t="shared" si="5"/>
        <v>0.44566666430839902</v>
      </c>
      <c r="CC41" s="69">
        <f t="shared" si="5"/>
        <v>0.43736951120627415</v>
      </c>
      <c r="CD41" s="69">
        <f t="shared" si="5"/>
        <v>0.13303705764476181</v>
      </c>
      <c r="CE41" s="69">
        <f t="shared" si="5"/>
        <v>0.30433245356151239</v>
      </c>
      <c r="CF41" s="69">
        <f t="shared" si="5"/>
        <v>8.2971531021248102E-3</v>
      </c>
      <c r="CG41" s="69">
        <f t="shared" si="5"/>
        <v>0</v>
      </c>
      <c r="CH41" s="69">
        <f t="shared" si="5"/>
        <v>0</v>
      </c>
      <c r="CI41" s="135">
        <f t="shared" si="6"/>
        <v>1</v>
      </c>
      <c r="CK41" s="136" t="str">
        <f t="shared" si="7"/>
        <v>白川村</v>
      </c>
      <c r="CL41" s="137">
        <f t="shared" si="17"/>
        <v>1.2957227537572547</v>
      </c>
      <c r="CM41" s="75">
        <f t="shared" si="18"/>
        <v>0</v>
      </c>
      <c r="CN41" s="76">
        <f t="shared" si="19"/>
        <v>0.6770568427812963</v>
      </c>
      <c r="CO41" s="75">
        <f t="shared" si="20"/>
        <v>0</v>
      </c>
      <c r="CP41" s="76">
        <f t="shared" si="8"/>
        <v>0.29892345171794332</v>
      </c>
      <c r="CQ41" s="75">
        <f t="shared" si="21"/>
        <v>0</v>
      </c>
      <c r="CR41" s="76">
        <f t="shared" si="9"/>
        <v>0.31974245925801509</v>
      </c>
      <c r="CS41" s="75">
        <f t="shared" si="22"/>
        <v>0</v>
      </c>
      <c r="CT41" s="76">
        <f t="shared" si="10"/>
        <v>3.090950305589097</v>
      </c>
      <c r="CU41" s="77">
        <f t="shared" si="23"/>
        <v>0</v>
      </c>
      <c r="CV41" s="18"/>
      <c r="CW41" s="1078">
        <f t="shared" si="24"/>
        <v>0</v>
      </c>
      <c r="CX41" s="1081">
        <f>VLOOKUP($AX41&amp;"_"&amp;$CW$14,データシート1!$A:$BS,MATCH($CW$12&amp;"_"&amp;CX$20,データシート1!$A$1:$BS$1,0),0)</f>
        <v>0</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0</v>
      </c>
      <c r="DB41" s="1081">
        <f>VLOOKUP($AX41&amp;"_"&amp;$CW$14,データシート1!$A:$BS,MATCH($CW$12&amp;"_"&amp;DB$20,データシート1!$A$1:$BS$1,0),0)</f>
        <v>0</v>
      </c>
      <c r="DC41" s="1081">
        <f>VLOOKUP($AX41&amp;"_"&amp;$CW$14,データシート1!$A:$BS,MATCH($CW$12&amp;"_"&amp;DC$20,データシート1!$A$1:$BS$1,0),0)</f>
        <v>0</v>
      </c>
      <c r="DD41" s="1080">
        <f t="shared" si="11"/>
        <v>0</v>
      </c>
      <c r="DE41" s="18"/>
      <c r="DF41" s="138">
        <f>VLOOKUP($AX41&amp;"_"&amp;$DF$14,データシート1!$A:$BS,MATCH($DF$12&amp;"_"&amp;DF$20,データシート1!$A$1:$BS$1,0),0)</f>
        <v>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0</v>
      </c>
      <c r="DJ41" s="74">
        <f>VLOOKUP($AX41&amp;"_"&amp;$DF$14,データシート1!$A:$BS,MATCH($DF$12&amp;"_"&amp;DJ$20,データシート1!$A$1:$BS$1,0),0)</f>
        <v>0</v>
      </c>
      <c r="DK41" s="74">
        <f>VLOOKUP($AX41&amp;"_"&amp;$DF$14,データシート1!$A:$BS,MATCH($DF$12&amp;"_"&amp;DK$20,データシート1!$A$1:$BS$1,0),0)</f>
        <v>0</v>
      </c>
      <c r="DL41" s="78">
        <f t="shared" si="12"/>
        <v>0</v>
      </c>
      <c r="DM41" s="18"/>
      <c r="DN41" s="139">
        <f t="shared" si="26"/>
        <v>0</v>
      </c>
      <c r="DO41" s="140">
        <f t="shared" si="27"/>
        <v>0</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45429</v>
      </c>
      <c r="AY42" s="20" t="str">
        <f>IF(IFERROR(比較地域マスタ!$Z27,"")=0,"",IFERROR(比較地域マスタ!$Z27,""))</f>
        <v>諸塚村</v>
      </c>
      <c r="BB42" s="122" t="str">
        <f t="shared" si="0"/>
        <v>45429</v>
      </c>
      <c r="BC42" s="123" t="str">
        <f t="shared" si="0"/>
        <v>諸塚村</v>
      </c>
      <c r="BD42" s="40">
        <f t="shared" si="14"/>
        <v>15.132480003360149</v>
      </c>
      <c r="BE42" s="40">
        <f t="shared" si="15"/>
        <v>6.401721978402195</v>
      </c>
      <c r="BF42" s="40">
        <f>VLOOKUP($AX42&amp;"_"&amp;$BC$14,データシート1!$A:$BS,MATCH($BC$12&amp;"_"&amp;BF$20,データシート1!$A$1:$BS$1,0),0)</f>
        <v>1.208616409969187</v>
      </c>
      <c r="BG42" s="40">
        <f>VLOOKUP($AX42&amp;"_"&amp;$BC$14,データシート1!$A:$BS,MATCH($BC$12&amp;"_"&amp;BG$20,データシート1!$A$1:$BS$1,0),0)</f>
        <v>0.14754150960582388</v>
      </c>
      <c r="BH42" s="40">
        <f>VLOOKUP($AX42&amp;"_"&amp;$BC$14,データシート1!$A:$BS,MATCH($BC$12&amp;"_"&amp;BH$20,データシート1!$A$1:$BS$1,0),0)</f>
        <v>5.0455640588271846</v>
      </c>
      <c r="BI42" s="40">
        <f>VLOOKUP($AX42&amp;"_"&amp;$BC$14,データシート1!$A:$BS,MATCH($BC$12&amp;"_"&amp;BI$20,データシート1!$A$1:$BS$1,0),0)</f>
        <v>1.4375541258138909</v>
      </c>
      <c r="BJ42" s="40">
        <f>VLOOKUP($AX42&amp;"_"&amp;$BC$14,データシート1!$A:$BS,MATCH($BC$12&amp;"_"&amp;BJ$20,データシート1!$A$1:$BS$1,0),0)</f>
        <v>1.4953851894378745</v>
      </c>
      <c r="BK42" s="40">
        <f t="shared" si="1"/>
        <v>5.4291046794011759</v>
      </c>
      <c r="BL42" s="40">
        <f t="shared" si="2"/>
        <v>5.3355890901123901</v>
      </c>
      <c r="BM42" s="40">
        <f>VLOOKUP($AX42&amp;"_"&amp;$BC$14,データシート1!$A:$BS,MATCH($BC$12&amp;"_"&amp;BM$20,データシート1!$A$1:$BS$1,0),0)</f>
        <v>1.319666149417037</v>
      </c>
      <c r="BN42" s="40">
        <f>VLOOKUP($AX42&amp;"_"&amp;$BC$14,データシート1!$A:$BS,MATCH($BC$12&amp;"_"&amp;BN$20,データシート1!$A$1:$BS$1,0),0)</f>
        <v>4.0159229406953534</v>
      </c>
      <c r="BO42" s="40">
        <f>VLOOKUP($AX42&amp;"_"&amp;$BC$14,データシート1!$A:$BS,MATCH($BC$12&amp;"_"&amp;BO$20,データシート1!$A$1:$BS$1,0),0)</f>
        <v>9.3515589288786102E-2</v>
      </c>
      <c r="BP42" s="40">
        <f>VLOOKUP($AX42&amp;"_"&amp;$BC$14,データシート1!$A:$BS,MATCH($BC$12&amp;"_"&amp;BP$20,データシート1!$A$1:$BS$1,0),0)</f>
        <v>0</v>
      </c>
      <c r="BQ42" s="40">
        <f>VLOOKUP($AX42&amp;"_"&amp;$BC$14,データシート1!$A:$BS,MATCH($BC$12&amp;"_"&amp;BQ$20,データシート1!$A$1:$BS$1,0),0)</f>
        <v>0.36871403030501332</v>
      </c>
      <c r="BR42" s="41">
        <f t="shared" si="3"/>
        <v>15.132480003360149</v>
      </c>
      <c r="BT42" s="134" t="str">
        <f t="shared" si="4"/>
        <v>諸塚村</v>
      </c>
      <c r="BU42" s="38">
        <f t="shared" si="25"/>
        <v>15.132480003360149</v>
      </c>
      <c r="BV42" s="69">
        <f t="shared" si="16"/>
        <v>0.42304513053912512</v>
      </c>
      <c r="BW42" s="69">
        <f t="shared" si="5"/>
        <v>7.9869024092601812E-2</v>
      </c>
      <c r="BX42" s="69">
        <f t="shared" si="5"/>
        <v>9.7499887376730366E-3</v>
      </c>
      <c r="BY42" s="69">
        <f t="shared" si="5"/>
        <v>0.33342611770885033</v>
      </c>
      <c r="BZ42" s="69">
        <f t="shared" si="5"/>
        <v>9.4997920069590958E-2</v>
      </c>
      <c r="CA42" s="69">
        <f t="shared" ref="CA42:CH68" si="32">BJ42/$BR42</f>
        <v>9.8819571485032592E-2</v>
      </c>
      <c r="CB42" s="69">
        <f t="shared" si="32"/>
        <v>0.35877164074861817</v>
      </c>
      <c r="CC42" s="69">
        <f t="shared" si="32"/>
        <v>0.352591848059778</v>
      </c>
      <c r="CD42" s="69">
        <f t="shared" si="32"/>
        <v>8.7207526401753499E-2</v>
      </c>
      <c r="CE42" s="69">
        <f t="shared" si="32"/>
        <v>0.2653843216580245</v>
      </c>
      <c r="CF42" s="69">
        <f t="shared" si="32"/>
        <v>6.1797926888402348E-3</v>
      </c>
      <c r="CG42" s="69">
        <f t="shared" si="32"/>
        <v>0</v>
      </c>
      <c r="CH42" s="69">
        <f t="shared" si="32"/>
        <v>2.4365737157633172E-2</v>
      </c>
      <c r="CI42" s="135">
        <f t="shared" si="6"/>
        <v>1</v>
      </c>
      <c r="CK42" s="136" t="str">
        <f t="shared" si="7"/>
        <v>諸塚村</v>
      </c>
      <c r="CL42" s="137">
        <f t="shared" si="17"/>
        <v>6.401721978402195</v>
      </c>
      <c r="CM42" s="75">
        <f t="shared" si="18"/>
        <v>0</v>
      </c>
      <c r="CN42" s="76">
        <f t="shared" si="19"/>
        <v>1.208616409969187</v>
      </c>
      <c r="CO42" s="75">
        <f t="shared" si="20"/>
        <v>0</v>
      </c>
      <c r="CP42" s="76">
        <f t="shared" si="8"/>
        <v>0.14754150960582388</v>
      </c>
      <c r="CQ42" s="75">
        <f t="shared" si="21"/>
        <v>0</v>
      </c>
      <c r="CR42" s="76">
        <f t="shared" si="9"/>
        <v>5.0455640588271846</v>
      </c>
      <c r="CS42" s="75">
        <f t="shared" si="22"/>
        <v>0</v>
      </c>
      <c r="CT42" s="76">
        <f t="shared" si="10"/>
        <v>1.4375541258138909</v>
      </c>
      <c r="CU42" s="77">
        <f t="shared" si="23"/>
        <v>0</v>
      </c>
      <c r="CV42" s="18"/>
      <c r="CW42" s="1078">
        <f t="shared" si="24"/>
        <v>0</v>
      </c>
      <c r="CX42" s="1081">
        <f>VLOOKUP($AX42&amp;"_"&amp;$CW$14,データシート1!$A:$BS,MATCH($CW$12&amp;"_"&amp;CX$20,データシート1!$A$1:$BS$1,0),0)</f>
        <v>0</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0</v>
      </c>
      <c r="DE42" s="18"/>
      <c r="DF42" s="138">
        <f>VLOOKUP($AX42&amp;"_"&amp;$DF$14,データシート1!$A:$BS,MATCH($DF$12&amp;"_"&amp;DF$20,データシート1!$A$1:$BS$1,0),0)</f>
        <v>0</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0</v>
      </c>
      <c r="DM42" s="18"/>
      <c r="DN42" s="139">
        <f t="shared" si="26"/>
        <v>0</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01403</v>
      </c>
      <c r="AY43" s="20" t="str">
        <f>IF(IFERROR(比較地域マスタ!$Z28,"")=0,"",IFERROR(比較地域マスタ!$Z28,""))</f>
        <v>泊村</v>
      </c>
      <c r="AZ43" s="26"/>
      <c r="BB43" s="122" t="str">
        <f t="shared" si="0"/>
        <v>01403</v>
      </c>
      <c r="BC43" s="123" t="str">
        <f t="shared" si="0"/>
        <v>泊村</v>
      </c>
      <c r="BD43" s="40">
        <f t="shared" si="14"/>
        <v>15.718958628648236</v>
      </c>
      <c r="BE43" s="40">
        <f t="shared" si="15"/>
        <v>1.7562828334513527</v>
      </c>
      <c r="BF43" s="40">
        <f>VLOOKUP($AX43&amp;"_"&amp;$BC$14,データシート1!$A:$BS,MATCH($BC$12&amp;"_"&amp;BF$20,データシート1!$A$1:$BS$1,0),0)</f>
        <v>0</v>
      </c>
      <c r="BG43" s="40">
        <f>VLOOKUP($AX43&amp;"_"&amp;$BC$14,データシート1!$A:$BS,MATCH($BC$12&amp;"_"&amp;BG$20,データシート1!$A$1:$BS$1,0),0)</f>
        <v>0.88170222956157018</v>
      </c>
      <c r="BH43" s="40">
        <f>VLOOKUP($AX43&amp;"_"&amp;$BC$14,データシート1!$A:$BS,MATCH($BC$12&amp;"_"&amp;BH$20,データシート1!$A$1:$BS$1,0),0)</f>
        <v>0.87458060388978254</v>
      </c>
      <c r="BI43" s="40">
        <f>VLOOKUP($AX43&amp;"_"&amp;$BC$14,データシート1!$A:$BS,MATCH($BC$12&amp;"_"&amp;BI$20,データシート1!$A$1:$BS$1,0),0)</f>
        <v>6.7029969582018927</v>
      </c>
      <c r="BJ43" s="40">
        <f>VLOOKUP($AX43&amp;"_"&amp;$BC$14,データシート1!$A:$BS,MATCH($BC$12&amp;"_"&amp;BJ$20,データシート1!$A$1:$BS$1,0),0)</f>
        <v>3.8630761833602647</v>
      </c>
      <c r="BK43" s="40">
        <f t="shared" si="1"/>
        <v>3.0473005413279646</v>
      </c>
      <c r="BL43" s="40">
        <f t="shared" si="2"/>
        <v>2.9552590313154834</v>
      </c>
      <c r="BM43" s="40">
        <f>VLOOKUP($AX43&amp;"_"&amp;$BC$14,データシート1!$A:$BS,MATCH($BC$12&amp;"_"&amp;BM$20,データシート1!$A$1:$BS$1,0),0)</f>
        <v>1.452612368075169</v>
      </c>
      <c r="BN43" s="40">
        <f>VLOOKUP($AX43&amp;"_"&amp;$BC$14,データシート1!$A:$BS,MATCH($BC$12&amp;"_"&amp;BN$20,データシート1!$A$1:$BS$1,0),0)</f>
        <v>1.5026466632403142</v>
      </c>
      <c r="BO43" s="40">
        <f>VLOOKUP($AX43&amp;"_"&amp;$BC$14,データシート1!$A:$BS,MATCH($BC$12&amp;"_"&amp;BO$20,データシート1!$A$1:$BS$1,0),0)</f>
        <v>9.2041510012481148E-2</v>
      </c>
      <c r="BP43" s="40">
        <f>VLOOKUP($AX43&amp;"_"&amp;$BC$14,データシート1!$A:$BS,MATCH($BC$12&amp;"_"&amp;BP$20,データシート1!$A$1:$BS$1,0),0)</f>
        <v>0</v>
      </c>
      <c r="BQ43" s="40">
        <f>VLOOKUP($AX43&amp;"_"&amp;$BC$14,データシート1!$A:$BS,MATCH($BC$12&amp;"_"&amp;BQ$20,データシート1!$A$1:$BS$1,0),0)</f>
        <v>0.34930211230676128</v>
      </c>
      <c r="BR43" s="41">
        <f t="shared" si="3"/>
        <v>15.718958628648236</v>
      </c>
      <c r="BT43" s="134" t="str">
        <f t="shared" si="4"/>
        <v>泊村</v>
      </c>
      <c r="BU43" s="38">
        <f t="shared" si="25"/>
        <v>15.718958628648236</v>
      </c>
      <c r="BV43" s="69">
        <f t="shared" si="16"/>
        <v>0.1117302281240488</v>
      </c>
      <c r="BW43" s="69">
        <f t="shared" si="16"/>
        <v>0</v>
      </c>
      <c r="BX43" s="69">
        <f t="shared" si="16"/>
        <v>5.6091643879935121E-2</v>
      </c>
      <c r="BY43" s="69">
        <f t="shared" si="16"/>
        <v>5.5638584244113679E-2</v>
      </c>
      <c r="BZ43" s="69">
        <f t="shared" si="16"/>
        <v>0.42642754628703555</v>
      </c>
      <c r="CA43" s="69">
        <f t="shared" si="32"/>
        <v>0.24575904006259688</v>
      </c>
      <c r="CB43" s="69">
        <f t="shared" si="32"/>
        <v>0.19386147729749573</v>
      </c>
      <c r="CC43" s="69">
        <f t="shared" si="32"/>
        <v>0.18800603151467313</v>
      </c>
      <c r="CD43" s="69">
        <f t="shared" si="32"/>
        <v>9.2411488724688337E-2</v>
      </c>
      <c r="CE43" s="69">
        <f t="shared" si="32"/>
        <v>9.5594542789984777E-2</v>
      </c>
      <c r="CF43" s="69">
        <f t="shared" si="32"/>
        <v>5.8554457828225949E-3</v>
      </c>
      <c r="CG43" s="69">
        <f t="shared" si="32"/>
        <v>0</v>
      </c>
      <c r="CH43" s="69">
        <f t="shared" si="32"/>
        <v>2.222170822882303E-2</v>
      </c>
      <c r="CI43" s="135">
        <f t="shared" si="6"/>
        <v>1</v>
      </c>
      <c r="CJ43" s="26"/>
      <c r="CK43" s="136" t="str">
        <f t="shared" si="7"/>
        <v>泊村</v>
      </c>
      <c r="CL43" s="137">
        <f t="shared" si="17"/>
        <v>1.7562828334513527</v>
      </c>
      <c r="CM43" s="75">
        <f t="shared" si="18"/>
        <v>0</v>
      </c>
      <c r="CN43" s="76">
        <f t="shared" si="19"/>
        <v>0</v>
      </c>
      <c r="CO43" s="75">
        <f t="shared" si="20"/>
        <v>0</v>
      </c>
      <c r="CP43" s="76">
        <f t="shared" si="8"/>
        <v>0.88170222956157018</v>
      </c>
      <c r="CQ43" s="75">
        <f t="shared" si="21"/>
        <v>0</v>
      </c>
      <c r="CR43" s="76">
        <f t="shared" si="9"/>
        <v>0.87458060388978254</v>
      </c>
      <c r="CS43" s="75">
        <f t="shared" si="22"/>
        <v>0</v>
      </c>
      <c r="CT43" s="76">
        <f t="shared" si="10"/>
        <v>6.7029969582018927</v>
      </c>
      <c r="CU43" s="77">
        <f t="shared" si="23"/>
        <v>0</v>
      </c>
      <c r="CV43" s="18"/>
      <c r="CW43" s="1078">
        <f t="shared" si="24"/>
        <v>0</v>
      </c>
      <c r="CX43" s="1081">
        <f>VLOOKUP($AX43&amp;"_"&amp;$CW$14,データシート1!$A:$BS,MATCH($CW$12&amp;"_"&amp;CX$20,データシート1!$A$1:$BS$1,0),0)</f>
        <v>0</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66.116</v>
      </c>
      <c r="DC43" s="1081">
        <f>VLOOKUP($AX43&amp;"_"&amp;$CW$14,データシート1!$A:$BS,MATCH($CW$12&amp;"_"&amp;DC$20,データシート1!$A$1:$BS$1,0),0)</f>
        <v>0</v>
      </c>
      <c r="DD43" s="1080">
        <f t="shared" si="11"/>
        <v>66.116</v>
      </c>
      <c r="DE43" s="18"/>
      <c r="DF43" s="138">
        <f>VLOOKUP($AX43&amp;"_"&amp;$DF$14,データシート1!$A:$BS,MATCH($DF$12&amp;"_"&amp;DF$20,データシート1!$A$1:$BS$1,0),0)</f>
        <v>0</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1</v>
      </c>
      <c r="DK43" s="74">
        <f>VLOOKUP($AX43&amp;"_"&amp;$DF$14,データシート1!$A:$BS,MATCH($DF$12&amp;"_"&amp;DK$20,データシート1!$A$1:$BS$1,0),0)</f>
        <v>0</v>
      </c>
      <c r="DL43" s="78">
        <f t="shared" si="12"/>
        <v>1</v>
      </c>
      <c r="DM43" s="18"/>
      <c r="DN43" s="139">
        <f t="shared" si="26"/>
        <v>0</v>
      </c>
      <c r="DO43" s="140">
        <f t="shared" si="27"/>
        <v>0</v>
      </c>
      <c r="DP43" s="140">
        <f t="shared" si="29"/>
        <v>0</v>
      </c>
      <c r="DQ43" s="140">
        <f t="shared" si="30"/>
        <v>0</v>
      </c>
      <c r="DR43" s="140">
        <f t="shared" si="31"/>
        <v>1</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29386</v>
      </c>
      <c r="AY44" s="20" t="str">
        <f>IF(IFERROR(比較地域マスタ!$Z29,"")=0,"",IFERROR(比較地域マスタ!$Z29,""))</f>
        <v>御杖村</v>
      </c>
      <c r="BB44" s="122" t="str">
        <f t="shared" si="0"/>
        <v>29386</v>
      </c>
      <c r="BC44" s="123" t="str">
        <f t="shared" si="0"/>
        <v>御杖村</v>
      </c>
      <c r="BD44" s="40">
        <f t="shared" si="14"/>
        <v>9.4691844745774141</v>
      </c>
      <c r="BE44" s="40">
        <f t="shared" si="15"/>
        <v>1.5368825432907818</v>
      </c>
      <c r="BF44" s="40">
        <f>VLOOKUP($AX44&amp;"_"&amp;$BC$14,データシート1!$A:$BS,MATCH($BC$12&amp;"_"&amp;BF$20,データシート1!$A$1:$BS$1,0),0)</f>
        <v>0</v>
      </c>
      <c r="BG44" s="40">
        <f>VLOOKUP($AX44&amp;"_"&amp;$BC$14,データシート1!$A:$BS,MATCH($BC$12&amp;"_"&amp;BG$20,データシート1!$A$1:$BS$1,0),0)</f>
        <v>9.1885395694759703E-2</v>
      </c>
      <c r="BH44" s="40">
        <f>VLOOKUP($AX44&amp;"_"&amp;$BC$14,データシート1!$A:$BS,MATCH($BC$12&amp;"_"&amp;BH$20,データシート1!$A$1:$BS$1,0),0)</f>
        <v>1.4449971475960222</v>
      </c>
      <c r="BI44" s="40">
        <f>VLOOKUP($AX44&amp;"_"&amp;$BC$14,データシート1!$A:$BS,MATCH($BC$12&amp;"_"&amp;BI$20,データシート1!$A$1:$BS$1,0),0)</f>
        <v>1.2680510565576573</v>
      </c>
      <c r="BJ44" s="40">
        <f>VLOOKUP($AX44&amp;"_"&amp;$BC$14,データシート1!$A:$BS,MATCH($BC$12&amp;"_"&amp;BJ$20,データシート1!$A$1:$BS$1,0),0)</f>
        <v>1.9061098743153009</v>
      </c>
      <c r="BK44" s="40">
        <f t="shared" si="1"/>
        <v>4.495828442965764</v>
      </c>
      <c r="BL44" s="40">
        <f t="shared" si="2"/>
        <v>4.4042586383217008</v>
      </c>
      <c r="BM44" s="40">
        <f>VLOOKUP($AX44&amp;"_"&amp;$BC$14,データシート1!$A:$BS,MATCH($BC$12&amp;"_"&amp;BM$20,データシート1!$A$1:$BS$1,0),0)</f>
        <v>1.4078304838955877</v>
      </c>
      <c r="BN44" s="40">
        <f>VLOOKUP($AX44&amp;"_"&amp;$BC$14,データシート1!$A:$BS,MATCH($BC$12&amp;"_"&amp;BN$20,データシート1!$A$1:$BS$1,0),0)</f>
        <v>2.9964281544261131</v>
      </c>
      <c r="BO44" s="40">
        <f>VLOOKUP($AX44&amp;"_"&amp;$BC$14,データシート1!$A:$BS,MATCH($BC$12&amp;"_"&amp;BO$20,データシート1!$A$1:$BS$1,0),0)</f>
        <v>9.1569804644063571E-2</v>
      </c>
      <c r="BP44" s="40">
        <f>VLOOKUP($AX44&amp;"_"&amp;$BC$14,データシート1!$A:$BS,MATCH($BC$12&amp;"_"&amp;BP$20,データシート1!$A$1:$BS$1,0),0)</f>
        <v>0</v>
      </c>
      <c r="BQ44" s="40">
        <f>VLOOKUP($AX44&amp;"_"&amp;$BC$14,データシート1!$A:$BS,MATCH($BC$12&amp;"_"&amp;BQ$20,データシート1!$A$1:$BS$1,0),0)</f>
        <v>0.26231255744790999</v>
      </c>
      <c r="BR44" s="41">
        <f t="shared" si="3"/>
        <v>9.4691844745774141</v>
      </c>
      <c r="BT44" s="134" t="str">
        <f t="shared" si="4"/>
        <v>御杖村</v>
      </c>
      <c r="BU44" s="38">
        <f t="shared" si="25"/>
        <v>9.4691844745774141</v>
      </c>
      <c r="BV44" s="69">
        <f t="shared" si="16"/>
        <v>0.16230358035762832</v>
      </c>
      <c r="BW44" s="69">
        <f t="shared" si="16"/>
        <v>0</v>
      </c>
      <c r="BX44" s="69">
        <f t="shared" si="16"/>
        <v>9.7036229404391574E-3</v>
      </c>
      <c r="BY44" s="69">
        <f t="shared" si="16"/>
        <v>0.15259995741718915</v>
      </c>
      <c r="BZ44" s="69">
        <f t="shared" si="16"/>
        <v>0.13391343889878618</v>
      </c>
      <c r="CA44" s="69">
        <f t="shared" si="32"/>
        <v>0.20129609676870994</v>
      </c>
      <c r="CB44" s="69">
        <f t="shared" si="32"/>
        <v>0.47478517870636389</v>
      </c>
      <c r="CC44" s="69">
        <f t="shared" si="32"/>
        <v>0.46511488398458428</v>
      </c>
      <c r="CD44" s="69">
        <f t="shared" si="32"/>
        <v>0.14867494531079095</v>
      </c>
      <c r="CE44" s="69">
        <f t="shared" si="32"/>
        <v>0.31643993867379339</v>
      </c>
      <c r="CF44" s="69">
        <f t="shared" si="32"/>
        <v>9.6702947217796285E-3</v>
      </c>
      <c r="CG44" s="69">
        <f t="shared" si="32"/>
        <v>0</v>
      </c>
      <c r="CH44" s="69">
        <f t="shared" si="32"/>
        <v>2.7701705268511661E-2</v>
      </c>
      <c r="CI44" s="135">
        <f t="shared" si="6"/>
        <v>1</v>
      </c>
      <c r="CK44" s="136" t="str">
        <f t="shared" si="7"/>
        <v>御杖村</v>
      </c>
      <c r="CL44" s="137">
        <f t="shared" si="17"/>
        <v>1.5368825432907818</v>
      </c>
      <c r="CM44" s="75">
        <f t="shared" si="18"/>
        <v>0</v>
      </c>
      <c r="CN44" s="76">
        <f t="shared" si="19"/>
        <v>0</v>
      </c>
      <c r="CO44" s="75">
        <f t="shared" si="20"/>
        <v>0</v>
      </c>
      <c r="CP44" s="76">
        <f t="shared" si="8"/>
        <v>9.1885395694759703E-2</v>
      </c>
      <c r="CQ44" s="75">
        <f t="shared" si="21"/>
        <v>0</v>
      </c>
      <c r="CR44" s="76">
        <f t="shared" si="9"/>
        <v>1.4449971475960222</v>
      </c>
      <c r="CS44" s="75">
        <f t="shared" si="22"/>
        <v>0</v>
      </c>
      <c r="CT44" s="76">
        <f t="shared" si="10"/>
        <v>1.2680510565576573</v>
      </c>
      <c r="CU44" s="77">
        <f t="shared" si="23"/>
        <v>0</v>
      </c>
      <c r="CV44" s="18"/>
      <c r="CW44" s="1078">
        <f t="shared" si="24"/>
        <v>0</v>
      </c>
      <c r="CX44" s="1081">
        <f>VLOOKUP($AX44&amp;"_"&amp;$CW$14,データシート1!$A:$BS,MATCH($CW$12&amp;"_"&amp;CX$20,データシート1!$A$1:$BS$1,0),0)</f>
        <v>0</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0</v>
      </c>
      <c r="DE44" s="18"/>
      <c r="DF44" s="138">
        <f>VLOOKUP($AX44&amp;"_"&amp;$DF$14,データシート1!$A:$BS,MATCH($DF$12&amp;"_"&amp;DF$20,データシート1!$A$1:$BS$1,0),0)</f>
        <v>0</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0</v>
      </c>
      <c r="DM44" s="18"/>
      <c r="DN44" s="139">
        <f t="shared" si="26"/>
        <v>0</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39427</v>
      </c>
      <c r="AY45" s="20" t="str">
        <f>IF(IFERROR(比較地域マスタ!$Z30,"")=0,"",IFERROR(比較地域マスタ!$Z30,""))</f>
        <v>三原村</v>
      </c>
      <c r="BB45" s="122" t="str">
        <f t="shared" si="0"/>
        <v>39427</v>
      </c>
      <c r="BC45" s="123" t="str">
        <f t="shared" si="0"/>
        <v>三原村</v>
      </c>
      <c r="BD45" s="40">
        <f t="shared" si="14"/>
        <v>13.941095222448888</v>
      </c>
      <c r="BE45" s="40">
        <f t="shared" si="15"/>
        <v>5.9307787015769931</v>
      </c>
      <c r="BF45" s="40">
        <f>VLOOKUP($AX45&amp;"_"&amp;$BC$14,データシート1!$A:$BS,MATCH($BC$12&amp;"_"&amp;BF$20,データシート1!$A$1:$BS$1,0),0)</f>
        <v>0</v>
      </c>
      <c r="BG45" s="40">
        <f>VLOOKUP($AX45&amp;"_"&amp;$BC$14,データシート1!$A:$BS,MATCH($BC$12&amp;"_"&amp;BG$20,データシート1!$A$1:$BS$1,0),0)</f>
        <v>0.32267507124283523</v>
      </c>
      <c r="BH45" s="40">
        <f>VLOOKUP($AX45&amp;"_"&amp;$BC$14,データシート1!$A:$BS,MATCH($BC$12&amp;"_"&amp;BH$20,データシート1!$A$1:$BS$1,0),0)</f>
        <v>5.608103630334158</v>
      </c>
      <c r="BI45" s="40">
        <f>VLOOKUP($AX45&amp;"_"&amp;$BC$14,データシート1!$A:$BS,MATCH($BC$12&amp;"_"&amp;BI$20,データシート1!$A$1:$BS$1,0),0)</f>
        <v>1.4072987105500361</v>
      </c>
      <c r="BJ45" s="40">
        <f>VLOOKUP($AX45&amp;"_"&amp;$BC$14,データシート1!$A:$BS,MATCH($BC$12&amp;"_"&amp;BJ$20,データシート1!$A$1:$BS$1,0),0)</f>
        <v>2.3208276364829032</v>
      </c>
      <c r="BK45" s="40">
        <f t="shared" si="1"/>
        <v>4.1638154220478611</v>
      </c>
      <c r="BL45" s="40">
        <f t="shared" si="2"/>
        <v>4.0760192603511385</v>
      </c>
      <c r="BM45" s="40">
        <f>VLOOKUP($AX45&amp;"_"&amp;$BC$14,データシート1!$A:$BS,MATCH($BC$12&amp;"_"&amp;BM$20,データシート1!$A$1:$BS$1,0),0)</f>
        <v>1.385439541805797</v>
      </c>
      <c r="BN45" s="40">
        <f>VLOOKUP($AX45&amp;"_"&amp;$BC$14,データシート1!$A:$BS,MATCH($BC$12&amp;"_"&amp;BN$20,データシート1!$A$1:$BS$1,0),0)</f>
        <v>2.6905797185453415</v>
      </c>
      <c r="BO45" s="40">
        <f>VLOOKUP($AX45&amp;"_"&amp;$BC$14,データシート1!$A:$BS,MATCH($BC$12&amp;"_"&amp;BO$20,データシート1!$A$1:$BS$1,0),0)</f>
        <v>8.7796161696722885E-2</v>
      </c>
      <c r="BP45" s="40">
        <f>VLOOKUP($AX45&amp;"_"&amp;$BC$14,データシート1!$A:$BS,MATCH($BC$12&amp;"_"&amp;BP$20,データシート1!$A$1:$BS$1,0),0)</f>
        <v>0</v>
      </c>
      <c r="BQ45" s="40">
        <f>VLOOKUP($AX45&amp;"_"&amp;$BC$14,データシート1!$A:$BS,MATCH($BC$12&amp;"_"&amp;BQ$20,データシート1!$A$1:$BS$1,0),0)</f>
        <v>0.1183747517910945</v>
      </c>
      <c r="BR45" s="41">
        <f t="shared" si="3"/>
        <v>13.941095222448888</v>
      </c>
      <c r="BT45" s="134" t="str">
        <f t="shared" si="4"/>
        <v>三原村</v>
      </c>
      <c r="BU45" s="38">
        <f t="shared" si="25"/>
        <v>13.941095222448888</v>
      </c>
      <c r="BV45" s="69">
        <f t="shared" si="16"/>
        <v>0.4254169853188331</v>
      </c>
      <c r="BW45" s="69">
        <f t="shared" si="16"/>
        <v>0</v>
      </c>
      <c r="BX45" s="69">
        <f t="shared" si="16"/>
        <v>2.3145604136125701E-2</v>
      </c>
      <c r="BY45" s="69">
        <f t="shared" si="16"/>
        <v>0.40227138118270744</v>
      </c>
      <c r="BZ45" s="69">
        <f t="shared" si="16"/>
        <v>0.10094606543422134</v>
      </c>
      <c r="CA45" s="69">
        <f t="shared" si="32"/>
        <v>0.16647383863684903</v>
      </c>
      <c r="CB45" s="69">
        <f t="shared" si="32"/>
        <v>0.29867204517353885</v>
      </c>
      <c r="CC45" s="69">
        <f t="shared" si="32"/>
        <v>0.29237439349726685</v>
      </c>
      <c r="CD45" s="69">
        <f t="shared" si="32"/>
        <v>9.9378099044533402E-2</v>
      </c>
      <c r="CE45" s="69">
        <f t="shared" si="32"/>
        <v>0.19299629445273347</v>
      </c>
      <c r="CF45" s="69">
        <f t="shared" si="32"/>
        <v>6.297651676272005E-3</v>
      </c>
      <c r="CG45" s="69">
        <f t="shared" si="32"/>
        <v>0</v>
      </c>
      <c r="CH45" s="69">
        <f t="shared" si="32"/>
        <v>8.4910654365576328E-3</v>
      </c>
      <c r="CI45" s="135">
        <f t="shared" si="6"/>
        <v>1</v>
      </c>
      <c r="CK45" s="136" t="str">
        <f t="shared" si="7"/>
        <v>三原村</v>
      </c>
      <c r="CL45" s="137">
        <f t="shared" si="17"/>
        <v>5.9307787015769931</v>
      </c>
      <c r="CM45" s="75">
        <f t="shared" si="18"/>
        <v>0</v>
      </c>
      <c r="CN45" s="76">
        <f t="shared" si="19"/>
        <v>0</v>
      </c>
      <c r="CO45" s="75">
        <f t="shared" si="20"/>
        <v>0</v>
      </c>
      <c r="CP45" s="76">
        <f t="shared" si="8"/>
        <v>0.32267507124283523</v>
      </c>
      <c r="CQ45" s="75">
        <f t="shared" si="21"/>
        <v>0</v>
      </c>
      <c r="CR45" s="76">
        <f t="shared" si="9"/>
        <v>5.608103630334158</v>
      </c>
      <c r="CS45" s="75">
        <f t="shared" si="22"/>
        <v>0</v>
      </c>
      <c r="CT45" s="76">
        <f t="shared" si="10"/>
        <v>1.4072987105500361</v>
      </c>
      <c r="CU45" s="77">
        <f t="shared" si="23"/>
        <v>0</v>
      </c>
      <c r="CV45" s="18"/>
      <c r="CW45" s="1078">
        <f t="shared" si="24"/>
        <v>0</v>
      </c>
      <c r="CX45" s="1081">
        <f>VLOOKUP($AX45&amp;"_"&amp;$CW$14,データシート1!$A:$BS,MATCH($CW$12&amp;"_"&amp;CX$20,データシート1!$A$1:$BS$1,0),0)</f>
        <v>0</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0</v>
      </c>
      <c r="DE45" s="18"/>
      <c r="DF45" s="138">
        <f>VLOOKUP($AX45&amp;"_"&amp;$DF$14,データシート1!$A:$BS,MATCH($DF$12&amp;"_"&amp;DF$20,データシート1!$A$1:$BS$1,0),0)</f>
        <v>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0</v>
      </c>
      <c r="DM45" s="18"/>
      <c r="DN45" s="139">
        <f t="shared" si="26"/>
        <v>0</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36302</v>
      </c>
      <c r="AY46" s="20" t="str">
        <f>IF(IFERROR(比較地域マスタ!$Z31,"")=0,"",IFERROR(比較地域マスタ!$Z31,""))</f>
        <v>上勝町</v>
      </c>
      <c r="BB46" s="122" t="str">
        <f t="shared" si="0"/>
        <v>36302</v>
      </c>
      <c r="BC46" s="123" t="str">
        <f t="shared" si="0"/>
        <v>上勝町</v>
      </c>
      <c r="BD46" s="40">
        <f t="shared" si="14"/>
        <v>10.478199326536309</v>
      </c>
      <c r="BE46" s="40">
        <f t="shared" si="15"/>
        <v>1.4776389391538334</v>
      </c>
      <c r="BF46" s="40">
        <f>VLOOKUP($AX46&amp;"_"&amp;$BC$14,データシート1!$A:$BS,MATCH($BC$12&amp;"_"&amp;BF$20,データシート1!$A$1:$BS$1,0),0)</f>
        <v>0</v>
      </c>
      <c r="BG46" s="40">
        <f>VLOOKUP($AX46&amp;"_"&amp;$BC$14,データシート1!$A:$BS,MATCH($BC$12&amp;"_"&amp;BG$20,データシート1!$A$1:$BS$1,0),0)</f>
        <v>0.17687646563752529</v>
      </c>
      <c r="BH46" s="40">
        <f>VLOOKUP($AX46&amp;"_"&amp;$BC$14,データシート1!$A:$BS,MATCH($BC$12&amp;"_"&amp;BH$20,データシート1!$A$1:$BS$1,0),0)</f>
        <v>1.3007624735163081</v>
      </c>
      <c r="BI46" s="40">
        <f>VLOOKUP($AX46&amp;"_"&amp;$BC$14,データシート1!$A:$BS,MATCH($BC$12&amp;"_"&amp;BI$20,データシート1!$A$1:$BS$1,0),0)</f>
        <v>1.4706506968546393</v>
      </c>
      <c r="BJ46" s="40">
        <f>VLOOKUP($AX46&amp;"_"&amp;$BC$14,データシート1!$A:$BS,MATCH($BC$12&amp;"_"&amp;BJ$20,データシート1!$A$1:$BS$1,0),0)</f>
        <v>2.9261488945164782</v>
      </c>
      <c r="BK46" s="40">
        <f t="shared" si="1"/>
        <v>4.6037607960113576</v>
      </c>
      <c r="BL46" s="40">
        <f t="shared" si="2"/>
        <v>4.5146674445514865</v>
      </c>
      <c r="BM46" s="40">
        <f>VLOOKUP($AX46&amp;"_"&amp;$BC$14,データシート1!$A:$BS,MATCH($BC$12&amp;"_"&amp;BM$20,データシート1!$A$1:$BS$1,0),0)</f>
        <v>1.1503346498629952</v>
      </c>
      <c r="BN46" s="40">
        <f>VLOOKUP($AX46&amp;"_"&amp;$BC$14,データシート1!$A:$BS,MATCH($BC$12&amp;"_"&amp;BN$20,データシート1!$A$1:$BS$1,0),0)</f>
        <v>3.3643327946884911</v>
      </c>
      <c r="BO46" s="40">
        <f>VLOOKUP($AX46&amp;"_"&amp;$BC$14,データシート1!$A:$BS,MATCH($BC$12&amp;"_"&amp;BO$20,データシート1!$A$1:$BS$1,0),0)</f>
        <v>8.9093351459871253E-2</v>
      </c>
      <c r="BP46" s="40">
        <f>VLOOKUP($AX46&amp;"_"&amp;$BC$14,データシート1!$A:$BS,MATCH($BC$12&amp;"_"&amp;BP$20,データシート1!$A$1:$BS$1,0),0)</f>
        <v>0</v>
      </c>
      <c r="BQ46" s="40">
        <f>VLOOKUP($AX46&amp;"_"&amp;$BC$14,データシート1!$A:$BS,MATCH($BC$12&amp;"_"&amp;BQ$20,データシート1!$A$1:$BS$1,0),0)</f>
        <v>0</v>
      </c>
      <c r="BR46" s="41">
        <f t="shared" si="3"/>
        <v>10.478199326536309</v>
      </c>
      <c r="BT46" s="134" t="str">
        <f t="shared" si="4"/>
        <v>上勝町</v>
      </c>
      <c r="BU46" s="38">
        <f t="shared" si="25"/>
        <v>10.478199326536309</v>
      </c>
      <c r="BV46" s="69">
        <f t="shared" si="16"/>
        <v>0.14102031208851645</v>
      </c>
      <c r="BW46" s="69">
        <f t="shared" si="16"/>
        <v>0</v>
      </c>
      <c r="BX46" s="69">
        <f t="shared" si="16"/>
        <v>1.6880425741623475E-2</v>
      </c>
      <c r="BY46" s="69">
        <f t="shared" si="16"/>
        <v>0.12413988634689299</v>
      </c>
      <c r="BZ46" s="69">
        <f t="shared" si="16"/>
        <v>0.14035338048305482</v>
      </c>
      <c r="CA46" s="69">
        <f t="shared" si="32"/>
        <v>0.27926066333801564</v>
      </c>
      <c r="CB46" s="69">
        <f t="shared" si="32"/>
        <v>0.43936564409041301</v>
      </c>
      <c r="CC46" s="69">
        <f t="shared" si="32"/>
        <v>0.43086290915634473</v>
      </c>
      <c r="CD46" s="69">
        <f t="shared" si="32"/>
        <v>0.10978361968642295</v>
      </c>
      <c r="CE46" s="69">
        <f t="shared" si="32"/>
        <v>0.32107928946992181</v>
      </c>
      <c r="CF46" s="69">
        <f t="shared" si="32"/>
        <v>8.502734934068305E-3</v>
      </c>
      <c r="CG46" s="69">
        <f t="shared" si="32"/>
        <v>0</v>
      </c>
      <c r="CH46" s="69">
        <f t="shared" si="32"/>
        <v>0</v>
      </c>
      <c r="CI46" s="135">
        <f t="shared" si="6"/>
        <v>1</v>
      </c>
      <c r="CK46" s="136" t="str">
        <f t="shared" si="7"/>
        <v>上勝町</v>
      </c>
      <c r="CL46" s="137">
        <f t="shared" si="17"/>
        <v>1.4776389391538334</v>
      </c>
      <c r="CM46" s="75">
        <f t="shared" si="18"/>
        <v>0</v>
      </c>
      <c r="CN46" s="76">
        <f t="shared" si="19"/>
        <v>0</v>
      </c>
      <c r="CO46" s="75">
        <f t="shared" si="20"/>
        <v>0</v>
      </c>
      <c r="CP46" s="76">
        <f t="shared" si="8"/>
        <v>0.17687646563752529</v>
      </c>
      <c r="CQ46" s="75">
        <f t="shared" si="21"/>
        <v>0</v>
      </c>
      <c r="CR46" s="76">
        <f t="shared" si="9"/>
        <v>1.3007624735163081</v>
      </c>
      <c r="CS46" s="75">
        <f t="shared" si="22"/>
        <v>0</v>
      </c>
      <c r="CT46" s="76">
        <f t="shared" si="10"/>
        <v>1.4706506968546393</v>
      </c>
      <c r="CU46" s="77">
        <f t="shared" si="23"/>
        <v>0</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0</v>
      </c>
      <c r="DB46" s="1081">
        <f>VLOOKUP($AX46&amp;"_"&amp;$CW$14,データシート1!$A:$BS,MATCH($CW$12&amp;"_"&amp;DB$20,データシート1!$A$1:$BS$1,0),0)</f>
        <v>0</v>
      </c>
      <c r="DC46" s="1081">
        <f>VLOOKUP($AX46&amp;"_"&amp;$CW$14,データシート1!$A:$BS,MATCH($CW$12&amp;"_"&amp;DC$20,データシート1!$A$1:$BS$1,0),0)</f>
        <v>0</v>
      </c>
      <c r="DD46" s="1080">
        <f t="shared" si="11"/>
        <v>0</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0</v>
      </c>
      <c r="DJ46" s="74">
        <f>VLOOKUP($AX46&amp;"_"&amp;$DF$14,データシート1!$A:$BS,MATCH($DF$12&amp;"_"&amp;DJ$20,データシート1!$A$1:$BS$1,0),0)</f>
        <v>0</v>
      </c>
      <c r="DK46" s="74">
        <f>VLOOKUP($AX46&amp;"_"&amp;$DF$14,データシート1!$A:$BS,MATCH($DF$12&amp;"_"&amp;DK$20,データシート1!$A$1:$BS$1,0),0)</f>
        <v>0</v>
      </c>
      <c r="DL46" s="78">
        <f t="shared" si="12"/>
        <v>0</v>
      </c>
      <c r="DM46" s="18"/>
      <c r="DN46" s="139">
        <f t="shared" si="26"/>
        <v>0</v>
      </c>
      <c r="DO46" s="140">
        <f t="shared" si="27"/>
        <v>0</v>
      </c>
      <c r="DP46" s="140">
        <f t="shared" si="29"/>
        <v>0</v>
      </c>
      <c r="DQ46" s="140">
        <f t="shared" si="30"/>
        <v>0</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07444</v>
      </c>
      <c r="AY47" s="20" t="str">
        <f>IF(IFERROR(比較地域マスタ!$Z32,"")=0,"",IFERROR(比較地域マスタ!$Z32,""))</f>
        <v>三島町</v>
      </c>
      <c r="BB47" s="122" t="str">
        <f t="shared" si="0"/>
        <v>07444</v>
      </c>
      <c r="BC47" s="123" t="str">
        <f t="shared" si="0"/>
        <v>三島町</v>
      </c>
      <c r="BD47" s="40">
        <f t="shared" si="14"/>
        <v>9.3880133964314787</v>
      </c>
      <c r="BE47" s="40">
        <f t="shared" si="15"/>
        <v>1.3803629254407348</v>
      </c>
      <c r="BF47" s="40">
        <f>VLOOKUP($AX47&amp;"_"&amp;$BC$14,データシート1!$A:$BS,MATCH($BC$12&amp;"_"&amp;BF$20,データシート1!$A$1:$BS$1,0),0)</f>
        <v>9.4848577489940258E-2</v>
      </c>
      <c r="BG47" s="40">
        <f>VLOOKUP($AX47&amp;"_"&amp;$BC$14,データシート1!$A:$BS,MATCH($BC$12&amp;"_"&amp;BG$20,データシート1!$A$1:$BS$1,0),0)</f>
        <v>0.3325981130582733</v>
      </c>
      <c r="BH47" s="40">
        <f>VLOOKUP($AX47&amp;"_"&amp;$BC$14,データシート1!$A:$BS,MATCH($BC$12&amp;"_"&amp;BH$20,データシート1!$A$1:$BS$1,0),0)</f>
        <v>0.95291623489252131</v>
      </c>
      <c r="BI47" s="40">
        <f>VLOOKUP($AX47&amp;"_"&amp;$BC$14,データシート1!$A:$BS,MATCH($BC$12&amp;"_"&amp;BI$20,データシート1!$A$1:$BS$1,0),0)</f>
        <v>1.8069444601966547</v>
      </c>
      <c r="BJ47" s="40">
        <f>VLOOKUP($AX47&amp;"_"&amp;$BC$14,データシート1!$A:$BS,MATCH($BC$12&amp;"_"&amp;BJ$20,データシート1!$A$1:$BS$1,0),0)</f>
        <v>2.5311963880689259</v>
      </c>
      <c r="BK47" s="40">
        <f t="shared" si="1"/>
        <v>3.4611246127271986</v>
      </c>
      <c r="BL47" s="40">
        <f t="shared" si="2"/>
        <v>3.3710288873594401</v>
      </c>
      <c r="BM47" s="40">
        <f>VLOOKUP($AX47&amp;"_"&amp;$BC$14,データシート1!$A:$BS,MATCH($BC$12&amp;"_"&amp;BM$20,データシート1!$A$1:$BS$1,0),0)</f>
        <v>1.2832808685211272</v>
      </c>
      <c r="BN47" s="40">
        <f>VLOOKUP($AX47&amp;"_"&amp;$BC$14,データシート1!$A:$BS,MATCH($BC$12&amp;"_"&amp;BN$20,データシート1!$A$1:$BS$1,0),0)</f>
        <v>2.0877480188383126</v>
      </c>
      <c r="BO47" s="40">
        <f>VLOOKUP($AX47&amp;"_"&amp;$BC$14,データシート1!$A:$BS,MATCH($BC$12&amp;"_"&amp;BO$20,データシート1!$A$1:$BS$1,0),0)</f>
        <v>9.0095725367758617E-2</v>
      </c>
      <c r="BP47" s="40">
        <f>VLOOKUP($AX47&amp;"_"&amp;$BC$14,データシート1!$A:$BS,MATCH($BC$12&amp;"_"&amp;BP$20,データシート1!$A$1:$BS$1,0),0)</f>
        <v>0</v>
      </c>
      <c r="BQ47" s="40">
        <f>VLOOKUP($AX47&amp;"_"&amp;$BC$14,データシート1!$A:$BS,MATCH($BC$12&amp;"_"&amp;BQ$20,データシート1!$A$1:$BS$1,0),0)</f>
        <v>0.2083850099979645</v>
      </c>
      <c r="BR47" s="41">
        <f t="shared" si="3"/>
        <v>9.3880133964314787</v>
      </c>
      <c r="BT47" s="134" t="str">
        <f t="shared" si="4"/>
        <v>三島町</v>
      </c>
      <c r="BU47" s="38">
        <f t="shared" si="25"/>
        <v>9.3880133964314787</v>
      </c>
      <c r="BV47" s="69">
        <f t="shared" si="16"/>
        <v>0.14703461394350278</v>
      </c>
      <c r="BW47" s="69">
        <f t="shared" si="16"/>
        <v>1.0103157450328479E-2</v>
      </c>
      <c r="BX47" s="69">
        <f t="shared" si="16"/>
        <v>3.542795467086772E-2</v>
      </c>
      <c r="BY47" s="69">
        <f t="shared" si="16"/>
        <v>0.10150350182230659</v>
      </c>
      <c r="BZ47" s="69">
        <f t="shared" si="16"/>
        <v>0.1924735707006448</v>
      </c>
      <c r="CA47" s="69">
        <f t="shared" si="32"/>
        <v>0.26962002302117194</v>
      </c>
      <c r="CB47" s="69">
        <f t="shared" si="32"/>
        <v>0.36867486938640531</v>
      </c>
      <c r="CC47" s="69">
        <f t="shared" si="32"/>
        <v>0.359077980080516</v>
      </c>
      <c r="CD47" s="69">
        <f t="shared" si="32"/>
        <v>0.13669354892579522</v>
      </c>
      <c r="CE47" s="69">
        <f t="shared" si="32"/>
        <v>0.22238443115472079</v>
      </c>
      <c r="CF47" s="69">
        <f t="shared" si="32"/>
        <v>9.5968893058892869E-3</v>
      </c>
      <c r="CG47" s="69">
        <f t="shared" si="32"/>
        <v>0</v>
      </c>
      <c r="CH47" s="69">
        <f t="shared" si="32"/>
        <v>2.2196922948275157E-2</v>
      </c>
      <c r="CI47" s="135">
        <f t="shared" si="6"/>
        <v>1</v>
      </c>
      <c r="CK47" s="136" t="str">
        <f t="shared" si="7"/>
        <v>三島町</v>
      </c>
      <c r="CL47" s="137">
        <f t="shared" si="17"/>
        <v>1.3803629254407348</v>
      </c>
      <c r="CM47" s="75">
        <f t="shared" si="18"/>
        <v>0</v>
      </c>
      <c r="CN47" s="76">
        <f t="shared" si="19"/>
        <v>9.4848577489940258E-2</v>
      </c>
      <c r="CO47" s="75">
        <f t="shared" si="20"/>
        <v>0</v>
      </c>
      <c r="CP47" s="76">
        <f t="shared" si="8"/>
        <v>0.3325981130582733</v>
      </c>
      <c r="CQ47" s="75">
        <f t="shared" si="21"/>
        <v>0</v>
      </c>
      <c r="CR47" s="76">
        <f t="shared" si="9"/>
        <v>0.95291623489252131</v>
      </c>
      <c r="CS47" s="75">
        <f t="shared" si="22"/>
        <v>0</v>
      </c>
      <c r="CT47" s="76">
        <f t="shared" si="10"/>
        <v>1.8069444601966547</v>
      </c>
      <c r="CU47" s="77">
        <f t="shared" si="23"/>
        <v>0</v>
      </c>
      <c r="CV47" s="18"/>
      <c r="CW47" s="1078">
        <f t="shared" si="24"/>
        <v>0</v>
      </c>
      <c r="CX47" s="1081">
        <f>VLOOKUP($AX47&amp;"_"&amp;$CW$14,データシート1!$A:$BS,MATCH($CW$12&amp;"_"&amp;CX$20,データシート1!$A$1:$BS$1,0),0)</f>
        <v>0</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0</v>
      </c>
      <c r="DE47" s="18"/>
      <c r="DF47" s="138">
        <f>VLOOKUP($AX47&amp;"_"&amp;$DF$14,データシート1!$A:$BS,MATCH($DF$12&amp;"_"&amp;DF$20,データシート1!$A$1:$BS$1,0),0)</f>
        <v>0</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0</v>
      </c>
      <c r="DM47" s="18"/>
      <c r="DN47" s="139">
        <f t="shared" si="26"/>
        <v>0</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46523</v>
      </c>
      <c r="AY48" s="20" t="str">
        <f>IF(IFERROR(比較地域マスタ!$Z33,"")=0,"",IFERROR(比較地域マスタ!$Z33,""))</f>
        <v>大和村</v>
      </c>
      <c r="BB48" s="122" t="str">
        <f t="shared" si="0"/>
        <v>46523</v>
      </c>
      <c r="BC48" s="123" t="str">
        <f t="shared" si="0"/>
        <v>大和村</v>
      </c>
      <c r="BD48" s="40">
        <f t="shared" si="14"/>
        <v>7.5775525850324534</v>
      </c>
      <c r="BE48" s="40">
        <f t="shared" si="15"/>
        <v>0.92887052038212758</v>
      </c>
      <c r="BF48" s="40">
        <f>VLOOKUP($AX48&amp;"_"&amp;$BC$14,データシート1!$A:$BS,MATCH($BC$12&amp;"_"&amp;BF$20,データシート1!$A$1:$BS$1,0),0)</f>
        <v>0</v>
      </c>
      <c r="BG48" s="40">
        <f>VLOOKUP($AX48&amp;"_"&amp;$BC$14,データシート1!$A:$BS,MATCH($BC$12&amp;"_"&amp;BG$20,データシート1!$A$1:$BS$1,0),0)</f>
        <v>0.17209167376911094</v>
      </c>
      <c r="BH48" s="40">
        <f>VLOOKUP($AX48&amp;"_"&amp;$BC$14,データシート1!$A:$BS,MATCH($BC$12&amp;"_"&amp;BH$20,データシート1!$A$1:$BS$1,0),0)</f>
        <v>0.75677884661301664</v>
      </c>
      <c r="BI48" s="40">
        <f>VLOOKUP($AX48&amp;"_"&amp;$BC$14,データシート1!$A:$BS,MATCH($BC$12&amp;"_"&amp;BI$20,データシート1!$A$1:$BS$1,0),0)</f>
        <v>1.1956434938187404</v>
      </c>
      <c r="BJ48" s="40">
        <f>VLOOKUP($AX48&amp;"_"&amp;$BC$14,データシート1!$A:$BS,MATCH($BC$12&amp;"_"&amp;BJ$20,データシート1!$A$1:$BS$1,0),0)</f>
        <v>1.733913202183895</v>
      </c>
      <c r="BK48" s="40">
        <f t="shared" si="1"/>
        <v>3.5134266295324537</v>
      </c>
      <c r="BL48" s="40">
        <f t="shared" si="2"/>
        <v>3.0696506720974392</v>
      </c>
      <c r="BM48" s="40">
        <f>VLOOKUP($AX48&amp;"_"&amp;$BC$14,データシート1!$A:$BS,MATCH($BC$12&amp;"_"&amp;BM$20,データシート1!$A$1:$BS$1,0),0)</f>
        <v>1.1237454061313685</v>
      </c>
      <c r="BN48" s="40">
        <f>VLOOKUP($AX48&amp;"_"&amp;$BC$14,データシート1!$A:$BS,MATCH($BC$12&amp;"_"&amp;BN$20,データシート1!$A$1:$BS$1,0),0)</f>
        <v>1.9459052659660705</v>
      </c>
      <c r="BO48" s="40">
        <f>VLOOKUP($AX48&amp;"_"&amp;$BC$14,データシート1!$A:$BS,MATCH($BC$12&amp;"_"&amp;BO$20,データシート1!$A$1:$BS$1,0),0)</f>
        <v>8.4435260946747595E-2</v>
      </c>
      <c r="BP48" s="40">
        <f>VLOOKUP($AX48&amp;"_"&amp;$BC$14,データシート1!$A:$BS,MATCH($BC$12&amp;"_"&amp;BP$20,データシート1!$A$1:$BS$1,0),0)</f>
        <v>0.35934069648826639</v>
      </c>
      <c r="BQ48" s="40">
        <f>VLOOKUP($AX48&amp;"_"&amp;$BC$14,データシート1!$A:$BS,MATCH($BC$12&amp;"_"&amp;BQ$20,データシート1!$A$1:$BS$1,0),0)</f>
        <v>0.20569873911523689</v>
      </c>
      <c r="BR48" s="41">
        <f t="shared" si="3"/>
        <v>7.5775525850324534</v>
      </c>
      <c r="BT48" s="134" t="str">
        <f t="shared" si="4"/>
        <v>大和村</v>
      </c>
      <c r="BU48" s="38">
        <f t="shared" si="25"/>
        <v>7.5775525850324534</v>
      </c>
      <c r="BV48" s="69">
        <f t="shared" si="16"/>
        <v>0.12258186399351122</v>
      </c>
      <c r="BW48" s="69">
        <f t="shared" si="16"/>
        <v>0</v>
      </c>
      <c r="BX48" s="69">
        <f t="shared" si="16"/>
        <v>2.2710719831761338E-2</v>
      </c>
      <c r="BY48" s="69">
        <f t="shared" si="16"/>
        <v>9.9871144161749886E-2</v>
      </c>
      <c r="BZ48" s="69">
        <f t="shared" si="16"/>
        <v>0.15778755480766085</v>
      </c>
      <c r="CA48" s="69">
        <f t="shared" si="32"/>
        <v>0.22882232524638679</v>
      </c>
      <c r="CB48" s="69">
        <f t="shared" si="32"/>
        <v>0.46366245434869607</v>
      </c>
      <c r="CC48" s="69">
        <f t="shared" si="32"/>
        <v>0.40509790432345677</v>
      </c>
      <c r="CD48" s="69">
        <f t="shared" si="32"/>
        <v>0.14829925540220526</v>
      </c>
      <c r="CE48" s="69">
        <f t="shared" si="32"/>
        <v>0.25679864892125148</v>
      </c>
      <c r="CF48" s="69">
        <f t="shared" si="32"/>
        <v>1.1142814252919629E-2</v>
      </c>
      <c r="CG48" s="69">
        <f t="shared" si="32"/>
        <v>4.7421735772319604E-2</v>
      </c>
      <c r="CH48" s="69">
        <f t="shared" si="32"/>
        <v>2.7145801603745114E-2</v>
      </c>
      <c r="CI48" s="135">
        <f t="shared" si="6"/>
        <v>1</v>
      </c>
      <c r="CK48" s="136" t="str">
        <f t="shared" si="7"/>
        <v>大和村</v>
      </c>
      <c r="CL48" s="137">
        <f t="shared" si="17"/>
        <v>0.92887052038212758</v>
      </c>
      <c r="CM48" s="75">
        <f t="shared" si="18"/>
        <v>0</v>
      </c>
      <c r="CN48" s="76">
        <f t="shared" si="19"/>
        <v>0</v>
      </c>
      <c r="CO48" s="75">
        <f t="shared" si="20"/>
        <v>0</v>
      </c>
      <c r="CP48" s="76">
        <f t="shared" si="8"/>
        <v>0.17209167376911094</v>
      </c>
      <c r="CQ48" s="75">
        <f t="shared" si="21"/>
        <v>0</v>
      </c>
      <c r="CR48" s="76">
        <f t="shared" si="9"/>
        <v>0.75677884661301664</v>
      </c>
      <c r="CS48" s="75">
        <f t="shared" si="22"/>
        <v>0</v>
      </c>
      <c r="CT48" s="76">
        <f t="shared" si="10"/>
        <v>1.1956434938187404</v>
      </c>
      <c r="CU48" s="77">
        <f t="shared" si="23"/>
        <v>0</v>
      </c>
      <c r="CV48" s="18"/>
      <c r="CW48" s="1078">
        <f t="shared" si="24"/>
        <v>0</v>
      </c>
      <c r="CX48" s="1081">
        <f>VLOOKUP($AX48&amp;"_"&amp;$CW$14,データシート1!$A:$BS,MATCH($CW$12&amp;"_"&amp;CX$20,データシート1!$A$1:$BS$1,0),0)</f>
        <v>0</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0</v>
      </c>
      <c r="DE48" s="18"/>
      <c r="DF48" s="138">
        <f>VLOOKUP($AX48&amp;"_"&amp;$DF$14,データシート1!$A:$BS,MATCH($DF$12&amp;"_"&amp;DF$20,データシート1!$A$1:$BS$1,0),0)</f>
        <v>0</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0</v>
      </c>
      <c r="DM48" s="18"/>
      <c r="DN48" s="139">
        <f t="shared" si="26"/>
        <v>0</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43425</v>
      </c>
      <c r="AY49" s="20" t="str">
        <f>IF(IFERROR(比較地域マスタ!$Z34,"")=0,"",IFERROR(比較地域マスタ!$Z34,""))</f>
        <v>産山村</v>
      </c>
      <c r="BB49" s="122" t="str">
        <f t="shared" si="0"/>
        <v>43425</v>
      </c>
      <c r="BC49" s="123" t="str">
        <f t="shared" si="0"/>
        <v>産山村</v>
      </c>
      <c r="BD49" s="40">
        <f t="shared" si="14"/>
        <v>8.1677293051682227</v>
      </c>
      <c r="BE49" s="40">
        <f t="shared" si="15"/>
        <v>1.4749390736145054</v>
      </c>
      <c r="BF49" s="40">
        <f>VLOOKUP($AX49&amp;"_"&amp;$BC$14,データシート1!$A:$BS,MATCH($BC$12&amp;"_"&amp;BF$20,データシート1!$A$1:$BS$1,0),0)</f>
        <v>0</v>
      </c>
      <c r="BG49" s="40">
        <f>VLOOKUP($AX49&amp;"_"&amp;$BC$14,データシート1!$A:$BS,MATCH($BC$12&amp;"_"&amp;BG$20,データシート1!$A$1:$BS$1,0),0)</f>
        <v>0.14039944208640878</v>
      </c>
      <c r="BH49" s="40">
        <f>VLOOKUP($AX49&amp;"_"&amp;$BC$14,データシート1!$A:$BS,MATCH($BC$12&amp;"_"&amp;BH$20,データシート1!$A$1:$BS$1,0),0)</f>
        <v>1.3345396315280966</v>
      </c>
      <c r="BI49" s="40">
        <f>VLOOKUP($AX49&amp;"_"&amp;$BC$14,データシート1!$A:$BS,MATCH($BC$12&amp;"_"&amp;BI$20,データシート1!$A$1:$BS$1,0),0)</f>
        <v>1.0296207589876563</v>
      </c>
      <c r="BJ49" s="40">
        <f>VLOOKUP($AX49&amp;"_"&amp;$BC$14,データシート1!$A:$BS,MATCH($BC$12&amp;"_"&amp;BJ$20,データシート1!$A$1:$BS$1,0),0)</f>
        <v>1.398991874139782</v>
      </c>
      <c r="BK49" s="40">
        <f t="shared" si="1"/>
        <v>4.2641775984262793</v>
      </c>
      <c r="BL49" s="40">
        <f t="shared" si="2"/>
        <v>4.1791527057690097</v>
      </c>
      <c r="BM49" s="40">
        <f>VLOOKUP($AX49&amp;"_"&amp;$BC$14,データシート1!$A:$BS,MATCH($BC$12&amp;"_"&amp;BM$20,データシート1!$A$1:$BS$1,0),0)</f>
        <v>1.3112695461333657</v>
      </c>
      <c r="BN49" s="40">
        <f>VLOOKUP($AX49&amp;"_"&amp;$BC$14,データシート1!$A:$BS,MATCH($BC$12&amp;"_"&amp;BN$20,データシート1!$A$1:$BS$1,0),0)</f>
        <v>2.8678831596356438</v>
      </c>
      <c r="BO49" s="40">
        <f>VLOOKUP($AX49&amp;"_"&amp;$BC$14,データシート1!$A:$BS,MATCH($BC$12&amp;"_"&amp;BO$20,データシート1!$A$1:$BS$1,0),0)</f>
        <v>8.5024892657269577E-2</v>
      </c>
      <c r="BP49" s="40">
        <f>VLOOKUP($AX49&amp;"_"&amp;$BC$14,データシート1!$A:$BS,MATCH($BC$12&amp;"_"&amp;BP$20,データシート1!$A$1:$BS$1,0),0)</f>
        <v>0</v>
      </c>
      <c r="BQ49" s="40">
        <f>VLOOKUP($AX49&amp;"_"&amp;$BC$14,データシート1!$A:$BS,MATCH($BC$12&amp;"_"&amp;BQ$20,データシート1!$A$1:$BS$1,0),0)</f>
        <v>0</v>
      </c>
      <c r="BR49" s="41">
        <f t="shared" si="3"/>
        <v>8.1677293051682227</v>
      </c>
      <c r="BT49" s="134" t="str">
        <f t="shared" si="4"/>
        <v>産山村</v>
      </c>
      <c r="BU49" s="38">
        <f t="shared" si="25"/>
        <v>8.1677293051682227</v>
      </c>
      <c r="BV49" s="69">
        <f t="shared" si="16"/>
        <v>0.18058128746764673</v>
      </c>
      <c r="BW49" s="69">
        <f t="shared" si="16"/>
        <v>0</v>
      </c>
      <c r="BX49" s="69">
        <f t="shared" si="16"/>
        <v>1.7189531734060952E-2</v>
      </c>
      <c r="BY49" s="69">
        <f t="shared" si="16"/>
        <v>0.1633917557335858</v>
      </c>
      <c r="BZ49" s="69">
        <f t="shared" si="16"/>
        <v>0.12605960855438147</v>
      </c>
      <c r="CA49" s="69">
        <f t="shared" si="32"/>
        <v>0.17128284029375876</v>
      </c>
      <c r="CB49" s="69">
        <f t="shared" si="32"/>
        <v>0.522076263684213</v>
      </c>
      <c r="CC49" s="69">
        <f t="shared" si="32"/>
        <v>0.51166640685858722</v>
      </c>
      <c r="CD49" s="69">
        <f t="shared" si="32"/>
        <v>0.16054272823459576</v>
      </c>
      <c r="CE49" s="69">
        <f t="shared" si="32"/>
        <v>0.35112367862399141</v>
      </c>
      <c r="CF49" s="69">
        <f t="shared" si="32"/>
        <v>1.0409856825625834E-2</v>
      </c>
      <c r="CG49" s="69">
        <f t="shared" si="32"/>
        <v>0</v>
      </c>
      <c r="CH49" s="69">
        <f t="shared" si="32"/>
        <v>0</v>
      </c>
      <c r="CI49" s="135">
        <f t="shared" si="6"/>
        <v>1</v>
      </c>
      <c r="CK49" s="136" t="str">
        <f t="shared" si="7"/>
        <v>産山村</v>
      </c>
      <c r="CL49" s="137">
        <f t="shared" si="17"/>
        <v>1.4749390736145054</v>
      </c>
      <c r="CM49" s="75">
        <f t="shared" si="18"/>
        <v>0</v>
      </c>
      <c r="CN49" s="76">
        <f t="shared" si="19"/>
        <v>0</v>
      </c>
      <c r="CO49" s="75">
        <f t="shared" si="20"/>
        <v>0</v>
      </c>
      <c r="CP49" s="76">
        <f t="shared" si="8"/>
        <v>0.14039944208640878</v>
      </c>
      <c r="CQ49" s="75">
        <f t="shared" si="21"/>
        <v>0</v>
      </c>
      <c r="CR49" s="76">
        <f t="shared" si="9"/>
        <v>1.3345396315280966</v>
      </c>
      <c r="CS49" s="75">
        <f t="shared" si="22"/>
        <v>0</v>
      </c>
      <c r="CT49" s="76">
        <f t="shared" si="10"/>
        <v>1.0296207589876563</v>
      </c>
      <c r="CU49" s="77">
        <f t="shared" si="23"/>
        <v>0</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0</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0</v>
      </c>
      <c r="DM49" s="18"/>
      <c r="DN49" s="139">
        <f t="shared" si="26"/>
        <v>0</v>
      </c>
      <c r="DO49" s="140">
        <f t="shared" si="27"/>
        <v>0</v>
      </c>
      <c r="DP49" s="140">
        <f t="shared" si="29"/>
        <v>0</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神津島村</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東京都</v>
      </c>
      <c r="AY4" s="261" t="str">
        <f>年度マスタ!$J4</f>
        <v>神津島村</v>
      </c>
      <c r="AZ4" s="261" t="str">
        <f>年度マスタ!$K4</f>
        <v>13364</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01397</v>
      </c>
      <c r="AY13" s="20" t="str">
        <f>IF(IFERROR(比較地域マスタ!$Z6,"")=0,"",IFERROR(比較地域マスタ!$Z6,""))</f>
        <v>留寿都村</v>
      </c>
      <c r="BC13" s="960" t="str">
        <f t="shared" ref="BC13:BC59" si="0">AX13</f>
        <v>01397</v>
      </c>
      <c r="BD13" s="123" t="str">
        <f>AY13</f>
        <v>留寿都村</v>
      </c>
      <c r="BE13" s="40">
        <f>VLOOKUP($BC13&amp;"_"&amp;$AZ$7,データシート1!$A:$BS,MATCH("cb_"&amp;BE$12,データシート1!$A$1:$BS$1,0),0)</f>
        <v>62.38</v>
      </c>
      <c r="BF13" s="40">
        <f>VLOOKUP($BC13&amp;"_"&amp;$AZ$7,データシート1!$A:$BS,MATCH("cb_"&amp;BF$12,データシート1!$A$1:$BS$1,0),0)</f>
        <v>0</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62.38</v>
      </c>
      <c r="BL13" s="42"/>
      <c r="BM13" s="960" t="str">
        <f>AX13</f>
        <v>01397</v>
      </c>
      <c r="BN13" s="123" t="str">
        <f>AY13</f>
        <v>留寿都村</v>
      </c>
      <c r="BO13" s="40">
        <f>BE13*VLOOKUP(BO$12,別紙!$B$4:$E$10,MATCH("設備利用率",別紙!$B$4:$E$4,0),0)/100*8760/10^3</f>
        <v>74.863485600000004</v>
      </c>
      <c r="BP13" s="40">
        <f>BF13*VLOOKUP(BP$12,別紙!$B$4:$E$10,MATCH("設備利用率",別紙!$B$4:$E$4,0),0)/100*8760/10^3</f>
        <v>0</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74.863485600000004</v>
      </c>
      <c r="BV13" s="42"/>
      <c r="BW13" s="38" t="str">
        <f>AX13</f>
        <v>01397</v>
      </c>
      <c r="BX13" s="38" t="str">
        <f>AY13</f>
        <v>留寿都村</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8922.9414835500211</v>
      </c>
      <c r="BZ13" s="42"/>
      <c r="CA13" s="38" t="str">
        <f>AX13</f>
        <v>01397</v>
      </c>
      <c r="CB13" s="38" t="str">
        <f>AY13</f>
        <v>留寿都村</v>
      </c>
      <c r="CC13" s="260">
        <f>BO13/$BY13</f>
        <v>8.3900007344007953E-3</v>
      </c>
      <c r="CD13" s="260">
        <f t="shared" ref="CD13:CH28" si="1">BP13/$BY13</f>
        <v>0</v>
      </c>
      <c r="CE13" s="260">
        <f t="shared" si="1"/>
        <v>0</v>
      </c>
      <c r="CF13" s="260">
        <f t="shared" si="1"/>
        <v>0</v>
      </c>
      <c r="CG13" s="260">
        <f t="shared" si="1"/>
        <v>0</v>
      </c>
      <c r="CH13" s="260">
        <f t="shared" si="1"/>
        <v>0</v>
      </c>
      <c r="CI13" s="260">
        <f>BU13/BY13</f>
        <v>8.3900007344007953E-3</v>
      </c>
      <c r="CK13" s="20" t="str">
        <f>AX13</f>
        <v>01397</v>
      </c>
      <c r="CL13" s="20" t="str">
        <f>AY13</f>
        <v>留寿都村</v>
      </c>
      <c r="CM13" s="20">
        <f>VLOOKUP($CK13&amp;"_"&amp;$AZ$7,データシート1!$A:$BS,MATCH("ca_太陽光発電（10kW未満）",データシート1!$A$1:$BS$1,0),0)</f>
        <v>10</v>
      </c>
      <c r="CN13" s="20">
        <f>VLOOKUP($CK13&amp;"_"&amp;$AZ$5,データシート1!$A:$BS,MATCH("ab_家庭",データシート1!$A$1:$BS$1,0),0)</f>
        <v>1007</v>
      </c>
      <c r="CO13" s="260">
        <f>CM13/CN13</f>
        <v>9.9304865938430985E-3</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01405</v>
      </c>
      <c r="AY14" s="20" t="str">
        <f>IF(IFERROR(比較地域マスタ!$Z7,"")=0,"",IFERROR(比較地域マスタ!$Z7,""))</f>
        <v>積丹町</v>
      </c>
      <c r="BC14" s="960" t="str">
        <f t="shared" si="0"/>
        <v>01405</v>
      </c>
      <c r="BD14" s="123" t="str">
        <f t="shared" ref="BD14:BD60" si="2">AY14</f>
        <v>積丹町</v>
      </c>
      <c r="BE14" s="40">
        <f>VLOOKUP($BC14&amp;"_"&amp;$AZ$7,データシート1!$A:$BS,MATCH("cb_"&amp;BE$12,データシート1!$A$1:$BS$1,0),0)</f>
        <v>20</v>
      </c>
      <c r="BF14" s="40">
        <f>VLOOKUP($BC14&amp;"_"&amp;$AZ$7,データシート1!$A:$BS,MATCH("cb_"&amp;BF$12,データシート1!$A$1:$BS$1,0),0)</f>
        <v>500</v>
      </c>
      <c r="BG14" s="40">
        <f>VLOOKUP($BC14&amp;"_"&amp;$AZ$7,データシート1!$A:$BS,MATCH("cb_"&amp;BG$12,データシート1!$A$1:$BS$1,0),0)</f>
        <v>19.5</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539.5</v>
      </c>
      <c r="BL14" s="42"/>
      <c r="BM14" s="960" t="str">
        <f t="shared" ref="BM14:BM60" si="4">AX14</f>
        <v>01405</v>
      </c>
      <c r="BN14" s="123" t="str">
        <f t="shared" ref="BN14:BN60" si="5">AY14</f>
        <v>積丹町</v>
      </c>
      <c r="BO14" s="40">
        <f>BE14*VLOOKUP(BO$12,別紙!$B$4:$E$10,MATCH("設備利用率",別紙!$B$4:$E$4,0),0)/100*8760/10^3</f>
        <v>24.002400000000002</v>
      </c>
      <c r="BP14" s="40">
        <f>BF14*VLOOKUP(BP$12,別紙!$B$4:$E$10,MATCH("設備利用率",別紙!$B$4:$E$4,0),0)/100*8760/10^3</f>
        <v>661.38</v>
      </c>
      <c r="BQ14" s="40">
        <f>BG14*VLOOKUP(BQ$12,別紙!$B$4:$E$10,MATCH("設備利用率",別紙!$B$4:$E$4,0),0)/100*8760/10^3</f>
        <v>42.36336</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727.74576000000002</v>
      </c>
      <c r="BV14" s="42"/>
      <c r="BW14" s="38" t="str">
        <f t="shared" ref="BW14:BW60" si="7">AX14</f>
        <v>01405</v>
      </c>
      <c r="BX14" s="38" t="str">
        <f t="shared" ref="BX14:BX60" si="8">AY14</f>
        <v>積丹町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8002.7565290152224</v>
      </c>
      <c r="BZ14" s="42"/>
      <c r="CA14" s="38" t="str">
        <f t="shared" ref="CA14:CA60" si="9">AX14</f>
        <v>01405</v>
      </c>
      <c r="CB14" s="38" t="str">
        <f t="shared" ref="CB14:CB60" si="10">AY14</f>
        <v>積丹町</v>
      </c>
      <c r="CC14" s="260">
        <f t="shared" ref="CC14:CC60" si="11">BO14/$BY14</f>
        <v>2.9992665543398223E-3</v>
      </c>
      <c r="CD14" s="260">
        <f t="shared" si="1"/>
        <v>8.2644023668852762E-2</v>
      </c>
      <c r="CE14" s="260">
        <f t="shared" si="1"/>
        <v>5.2935960061267807E-3</v>
      </c>
      <c r="CF14" s="260">
        <f t="shared" si="1"/>
        <v>0</v>
      </c>
      <c r="CG14" s="260">
        <f t="shared" si="1"/>
        <v>0</v>
      </c>
      <c r="CH14" s="260">
        <f t="shared" si="1"/>
        <v>0</v>
      </c>
      <c r="CI14" s="260">
        <f t="shared" ref="CI14:CI60" si="12">BU14/BY14</f>
        <v>9.0936886229319364E-2</v>
      </c>
      <c r="CK14" s="20" t="str">
        <f t="shared" ref="CK14:CK60" si="13">AX14</f>
        <v>01405</v>
      </c>
      <c r="CL14" s="20" t="str">
        <f t="shared" ref="CL14:CL60" si="14">AY14</f>
        <v>積丹町</v>
      </c>
      <c r="CM14" s="20">
        <f>VLOOKUP($CK14&amp;"_"&amp;$AZ$7,データシート1!$A:$BS,MATCH("ca_太陽光発電（10kW未満）",データシート1!$A$1:$BS$1,0),0)</f>
        <v>3</v>
      </c>
      <c r="CN14" s="20">
        <f>VLOOKUP($CK14&amp;"_"&amp;$AZ$5,データシート1!$A:$BS,MATCH("ab_家庭",データシート1!$A$1:$BS$1,0),0)</f>
        <v>1050</v>
      </c>
      <c r="CO14" s="260">
        <f t="shared" ref="CO14:CO60" si="15">CM14/CN14</f>
        <v>2.8571428571428571E-3</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13364</v>
      </c>
      <c r="AY15" s="20" t="str">
        <f>IF(IFERROR(比較地域マスタ!$Z8,"")=0,"",IFERROR(比較地域マスタ!$Z8,""))</f>
        <v>神津島村</v>
      </c>
      <c r="BC15" s="960" t="str">
        <f t="shared" si="0"/>
        <v>13364</v>
      </c>
      <c r="BD15" s="123" t="str">
        <f t="shared" si="2"/>
        <v>神津島村</v>
      </c>
      <c r="BE15" s="40">
        <f>VLOOKUP($BC15&amp;"_"&amp;$AZ$7,データシート1!$A:$BS,MATCH("cb_"&amp;BE$12,データシート1!$A$1:$BS$1,0),0)</f>
        <v>20.6</v>
      </c>
      <c r="BF15" s="40">
        <f>VLOOKUP($BC15&amp;"_"&amp;$AZ$7,データシート1!$A:$BS,MATCH("cb_"&amp;BF$12,データシート1!$A$1:$BS$1,0),0)</f>
        <v>0</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20.6</v>
      </c>
      <c r="BL15" s="42"/>
      <c r="BM15" s="960" t="str">
        <f t="shared" si="4"/>
        <v>13364</v>
      </c>
      <c r="BN15" s="123" t="str">
        <f t="shared" si="5"/>
        <v>神津島村</v>
      </c>
      <c r="BO15" s="40">
        <f>BE15*VLOOKUP(BO$12,別紙!$B$4:$E$10,MATCH("設備利用率",別紙!$B$4:$E$4,0),0)/100*8760/10^3</f>
        <v>24.722472000000007</v>
      </c>
      <c r="BP15" s="40">
        <f>BF15*VLOOKUP(BP$12,別紙!$B$4:$E$10,MATCH("設備利用率",別紙!$B$4:$E$4,0),0)/100*8760/10^3</f>
        <v>0</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24.722472000000007</v>
      </c>
      <c r="BV15" s="42"/>
      <c r="BW15" s="38" t="str">
        <f t="shared" si="7"/>
        <v>13364</v>
      </c>
      <c r="BX15" s="38" t="str">
        <f t="shared" si="8"/>
        <v>神津島村</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7916.8433808253585</v>
      </c>
      <c r="BZ15" s="42"/>
      <c r="CA15" s="38" t="str">
        <f t="shared" si="9"/>
        <v>13364</v>
      </c>
      <c r="CB15" s="38" t="str">
        <f t="shared" si="10"/>
        <v>神津島村</v>
      </c>
      <c r="CC15" s="260">
        <f t="shared" si="11"/>
        <v>3.1227688626350725E-3</v>
      </c>
      <c r="CD15" s="260">
        <f t="shared" si="1"/>
        <v>0</v>
      </c>
      <c r="CE15" s="260">
        <f t="shared" si="1"/>
        <v>0</v>
      </c>
      <c r="CF15" s="260">
        <f t="shared" si="1"/>
        <v>0</v>
      </c>
      <c r="CG15" s="260">
        <f t="shared" si="1"/>
        <v>0</v>
      </c>
      <c r="CH15" s="260">
        <f t="shared" si="1"/>
        <v>0</v>
      </c>
      <c r="CI15" s="260">
        <f t="shared" si="12"/>
        <v>3.1227688626350725E-3</v>
      </c>
      <c r="CK15" s="20" t="str">
        <f t="shared" si="13"/>
        <v>13364</v>
      </c>
      <c r="CL15" s="20" t="str">
        <f t="shared" si="14"/>
        <v>神津島村</v>
      </c>
      <c r="CM15" s="20">
        <f>VLOOKUP($CK15&amp;"_"&amp;$AZ$7,データシート1!$A:$BS,MATCH("ca_太陽光発電（10kW未満）",データシート1!$A$1:$BS$1,0),0)</f>
        <v>5</v>
      </c>
      <c r="CN15" s="20">
        <f>VLOOKUP($CK15&amp;"_"&amp;$AZ$5,データシート1!$A:$BS,MATCH("ab_家庭",データシート1!$A$1:$BS$1,0),0)</f>
        <v>930</v>
      </c>
      <c r="CO15" s="260">
        <f t="shared" si="15"/>
        <v>5.3763440860215058E-3</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44322</v>
      </c>
      <c r="AY16" s="20" t="str">
        <f>IF(IFERROR(比較地域マスタ!$Z9,"")=0,"",IFERROR(比較地域マスタ!$Z9,""))</f>
        <v>姫島村</v>
      </c>
      <c r="BC16" s="960" t="str">
        <f t="shared" si="0"/>
        <v>44322</v>
      </c>
      <c r="BD16" s="123" t="str">
        <f t="shared" si="2"/>
        <v>姫島村</v>
      </c>
      <c r="BE16" s="40">
        <f>VLOOKUP($BC16&amp;"_"&amp;$AZ$7,データシート1!$A:$BS,MATCH("cb_"&amp;BE$12,データシート1!$A$1:$BS$1,0),0)</f>
        <v>201.92999999999998</v>
      </c>
      <c r="BF16" s="40">
        <f>VLOOKUP($BC16&amp;"_"&amp;$AZ$7,データシート1!$A:$BS,MATCH("cb_"&amp;BF$12,データシート1!$A$1:$BS$1,0),0)</f>
        <v>322.39999999999998</v>
      </c>
      <c r="BG16" s="40">
        <f>VLOOKUP($BC16&amp;"_"&amp;$AZ$7,データシート1!$A:$BS,MATCH("cb_"&amp;BG$12,データシート1!$A$1:$BS$1,0),0)</f>
        <v>0</v>
      </c>
      <c r="BH16" s="40">
        <f>VLOOKUP($BC16&amp;"_"&amp;$AZ$7,データシート1!$A:$BS,MATCH("cb_"&amp;BH$12,データシート1!$A$1:$BS$1,0),0)</f>
        <v>0</v>
      </c>
      <c r="BI16" s="40">
        <f>VLOOKUP($BC16&amp;"_"&amp;$AZ$7,データシート1!$A:$BS,MATCH("cb_"&amp;BI$12,データシート1!$A$1:$BS$1,0),0)</f>
        <v>0</v>
      </c>
      <c r="BJ16" s="40">
        <f>VLOOKUP($BC16&amp;"_"&amp;$AZ$7,データシート1!$A:$BS,MATCH("cb_"&amp;BJ$12,データシート1!$A$1:$BS$1,0),0)</f>
        <v>0</v>
      </c>
      <c r="BK16" s="40">
        <f t="shared" si="3"/>
        <v>524.32999999999993</v>
      </c>
      <c r="BL16" s="42"/>
      <c r="BM16" s="960" t="str">
        <f t="shared" si="4"/>
        <v>44322</v>
      </c>
      <c r="BN16" s="123" t="str">
        <f t="shared" si="5"/>
        <v>姫島村</v>
      </c>
      <c r="BO16" s="40">
        <f>BE16*VLOOKUP(BO$12,別紙!$B$4:$E$10,MATCH("設備利用率",別紙!$B$4:$E$4,0),0)/100*8760/10^3</f>
        <v>242.34023159999995</v>
      </c>
      <c r="BP16" s="40">
        <f>BF16*VLOOKUP(BP$12,別紙!$B$4:$E$10,MATCH("設備利用率",別紙!$B$4:$E$4,0),0)/100*8760/10^3</f>
        <v>426.45782400000002</v>
      </c>
      <c r="BQ16" s="40">
        <f>BG16*VLOOKUP(BQ$12,別紙!$B$4:$E$10,MATCH("設備利用率",別紙!$B$4:$E$4,0),0)/100*8760/10^3</f>
        <v>0</v>
      </c>
      <c r="BR16" s="40">
        <f>BH16*VLOOKUP(BR$12,別紙!$B$4:$E$10,MATCH("設備利用率",別紙!$B$4:$E$4,0),0)/100*8760/10^3</f>
        <v>0</v>
      </c>
      <c r="BS16" s="40">
        <f>BI16*VLOOKUP(BS$12,別紙!$B$4:$E$10,MATCH("設備利用率",別紙!$B$4:$E$4,0),0)/100*8760/10^3</f>
        <v>0</v>
      </c>
      <c r="BT16" s="40">
        <f>BJ16*VLOOKUP(BT$12,別紙!$B$4:$E$10,MATCH("設備利用率",別紙!$B$4:$E$4,0),0)/100*8760/10^3</f>
        <v>0</v>
      </c>
      <c r="BU16" s="40">
        <f t="shared" si="6"/>
        <v>668.7980556</v>
      </c>
      <c r="BV16" s="42"/>
      <c r="BW16" s="38" t="str">
        <f t="shared" si="7"/>
        <v>44322</v>
      </c>
      <c r="BX16" s="38" t="str">
        <f t="shared" si="8"/>
        <v>姫島村</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8499.1620526921706</v>
      </c>
      <c r="BZ16" s="42"/>
      <c r="CA16" s="38" t="str">
        <f t="shared" si="9"/>
        <v>44322</v>
      </c>
      <c r="CB16" s="38" t="str">
        <f t="shared" si="10"/>
        <v>姫島村</v>
      </c>
      <c r="CC16" s="260">
        <f t="shared" si="11"/>
        <v>2.8513426393986328E-2</v>
      </c>
      <c r="CD16" s="260">
        <f t="shared" si="1"/>
        <v>5.0176455203006329E-2</v>
      </c>
      <c r="CE16" s="260">
        <f t="shared" si="1"/>
        <v>0</v>
      </c>
      <c r="CF16" s="260">
        <f t="shared" si="1"/>
        <v>0</v>
      </c>
      <c r="CG16" s="260">
        <f t="shared" si="1"/>
        <v>0</v>
      </c>
      <c r="CH16" s="260">
        <f t="shared" si="1"/>
        <v>0</v>
      </c>
      <c r="CI16" s="260">
        <f t="shared" si="12"/>
        <v>7.8689881596992667E-2</v>
      </c>
      <c r="CK16" s="20" t="str">
        <f t="shared" si="13"/>
        <v>44322</v>
      </c>
      <c r="CL16" s="20" t="str">
        <f t="shared" si="14"/>
        <v>姫島村</v>
      </c>
      <c r="CM16" s="20">
        <f>VLOOKUP($CK16&amp;"_"&amp;$AZ$7,データシート1!$A:$BS,MATCH("ca_太陽光発電（10kW未満）",データシート1!$A$1:$BS$1,0),0)</f>
        <v>42</v>
      </c>
      <c r="CN16" s="20">
        <f>VLOOKUP($CK16&amp;"_"&amp;$AZ$5,データシート1!$A:$BS,MATCH("ab_家庭",データシート1!$A$1:$BS$1,0),0)</f>
        <v>890</v>
      </c>
      <c r="CO16" s="260">
        <f t="shared" si="15"/>
        <v>4.7191011235955059E-2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07445</v>
      </c>
      <c r="AY17" s="20" t="str">
        <f>IF(IFERROR(比較地域マスタ!$Z10,"")=0,"",IFERROR(比較地域マスタ!$Z10,""))</f>
        <v>金山町</v>
      </c>
      <c r="BC17" s="960" t="str">
        <f t="shared" si="0"/>
        <v>07445</v>
      </c>
      <c r="BD17" s="123" t="str">
        <f t="shared" si="2"/>
        <v>金山町</v>
      </c>
      <c r="BE17" s="40">
        <f>VLOOKUP($BC17&amp;"_"&amp;$AZ$7,データシート1!$A:$BS,MATCH("cb_"&amp;BE$12,データシート1!$A$1:$BS$1,0),0)</f>
        <v>10.5</v>
      </c>
      <c r="BF17" s="40">
        <f>VLOOKUP($BC17&amp;"_"&amp;$AZ$7,データシート1!$A:$BS,MATCH("cb_"&amp;BF$12,データシート1!$A$1:$BS$1,0),0)</f>
        <v>34</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44.5</v>
      </c>
      <c r="BL17" s="42"/>
      <c r="BM17" s="960" t="str">
        <f t="shared" si="4"/>
        <v>07445</v>
      </c>
      <c r="BN17" s="123" t="str">
        <f t="shared" si="5"/>
        <v>金山町</v>
      </c>
      <c r="BO17" s="40">
        <f>BE17*VLOOKUP(BO$12,別紙!$B$4:$E$10,MATCH("設備利用率",別紙!$B$4:$E$4,0),0)/100*8760/10^3</f>
        <v>12.601259999999998</v>
      </c>
      <c r="BP17" s="40">
        <f>BF17*VLOOKUP(BP$12,別紙!$B$4:$E$10,MATCH("設備利用率",別紙!$B$4:$E$4,0),0)/100*8760/10^3</f>
        <v>44.973839999999996</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57.575099999999992</v>
      </c>
      <c r="BV17" s="42"/>
      <c r="BW17" s="38" t="str">
        <f t="shared" si="7"/>
        <v>07445</v>
      </c>
      <c r="BX17" s="38" t="str">
        <f t="shared" si="8"/>
        <v>金山町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9413.4961759332673</v>
      </c>
      <c r="BZ17" s="42"/>
      <c r="CA17" s="38" t="str">
        <f t="shared" si="9"/>
        <v>07445</v>
      </c>
      <c r="CB17" s="38" t="str">
        <f t="shared" si="10"/>
        <v>金山町</v>
      </c>
      <c r="CC17" s="260">
        <f t="shared" si="11"/>
        <v>1.3386376075890519E-3</v>
      </c>
      <c r="CD17" s="260">
        <f t="shared" si="1"/>
        <v>4.7775915727231097E-3</v>
      </c>
      <c r="CE17" s="260">
        <f t="shared" si="1"/>
        <v>0</v>
      </c>
      <c r="CF17" s="260">
        <f t="shared" si="1"/>
        <v>0</v>
      </c>
      <c r="CG17" s="260">
        <f t="shared" si="1"/>
        <v>0</v>
      </c>
      <c r="CH17" s="260">
        <f t="shared" si="1"/>
        <v>0</v>
      </c>
      <c r="CI17" s="260">
        <f t="shared" si="12"/>
        <v>6.116229180312161E-3</v>
      </c>
      <c r="CK17" s="20" t="str">
        <f t="shared" si="13"/>
        <v>07445</v>
      </c>
      <c r="CL17" s="20" t="str">
        <f t="shared" si="14"/>
        <v>金山町</v>
      </c>
      <c r="CM17" s="20">
        <f>VLOOKUP($CK17&amp;"_"&amp;$AZ$7,データシート1!$A:$BS,MATCH("ca_太陽光発電（10kW未満）",データシート1!$A$1:$BS$1,0),0)</f>
        <v>2</v>
      </c>
      <c r="CN17" s="20">
        <f>VLOOKUP($CK17&amp;"_"&amp;$AZ$5,データシート1!$A:$BS,MATCH("ab_家庭",データシート1!$A$1:$BS$1,0),0)</f>
        <v>1020</v>
      </c>
      <c r="CO17" s="260">
        <f t="shared" si="15"/>
        <v>1.9607843137254902E-3</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47303</v>
      </c>
      <c r="AY18" s="20" t="str">
        <f>IF(IFERROR(比較地域マスタ!$Z11,"")=0,"",IFERROR(比較地域マスタ!$Z11,""))</f>
        <v>東村</v>
      </c>
      <c r="BC18" s="960" t="str">
        <f t="shared" si="0"/>
        <v>47303</v>
      </c>
      <c r="BD18" s="123" t="str">
        <f t="shared" si="2"/>
        <v>東村</v>
      </c>
      <c r="BE18" s="40">
        <f>VLOOKUP($BC18&amp;"_"&amp;$AZ$7,データシート1!$A:$BS,MATCH("cb_"&amp;BE$12,データシート1!$A$1:$BS$1,0),0)</f>
        <v>107.5</v>
      </c>
      <c r="BF18" s="40">
        <f>VLOOKUP($BC18&amp;"_"&amp;$AZ$7,データシート1!$A:$BS,MATCH("cb_"&amp;BF$12,データシート1!$A$1:$BS$1,0),0)</f>
        <v>4925.9999999999982</v>
      </c>
      <c r="BG18" s="40">
        <f>VLOOKUP($BC18&amp;"_"&amp;$AZ$7,データシート1!$A:$BS,MATCH("cb_"&amp;BG$12,データシート1!$A$1:$BS$1,0),0)</f>
        <v>0</v>
      </c>
      <c r="BH18" s="40">
        <f>VLOOKUP($BC18&amp;"_"&amp;$AZ$7,データシート1!$A:$BS,MATCH("cb_"&amp;BH$12,データシート1!$A$1:$BS$1,0),0)</f>
        <v>1014.9</v>
      </c>
      <c r="BI18" s="40">
        <f>VLOOKUP($BC18&amp;"_"&amp;$AZ$7,データシート1!$A:$BS,MATCH("cb_"&amp;BI$12,データシート1!$A$1:$BS$1,0),0)</f>
        <v>0</v>
      </c>
      <c r="BJ18" s="40">
        <f>VLOOKUP($BC18&amp;"_"&amp;$AZ$7,データシート1!$A:$BS,MATCH("cb_"&amp;BJ$12,データシート1!$A$1:$BS$1,0),0)</f>
        <v>0</v>
      </c>
      <c r="BK18" s="40">
        <f t="shared" si="3"/>
        <v>6048.3999999999978</v>
      </c>
      <c r="BL18" s="42"/>
      <c r="BM18" s="960" t="str">
        <f t="shared" si="4"/>
        <v>47303</v>
      </c>
      <c r="BN18" s="123" t="str">
        <f t="shared" si="5"/>
        <v>東村</v>
      </c>
      <c r="BO18" s="40">
        <f>BE18*VLOOKUP(BO$12,別紙!$B$4:$E$10,MATCH("設備利用率",別紙!$B$4:$E$4,0),0)/100*8760/10^3</f>
        <v>129.0129</v>
      </c>
      <c r="BP18" s="40">
        <f>BF18*VLOOKUP(BP$12,別紙!$B$4:$E$10,MATCH("設備利用率",別紙!$B$4:$E$4,0),0)/100*8760/10^3</f>
        <v>6515.915759999998</v>
      </c>
      <c r="BQ18" s="40">
        <f>BG18*VLOOKUP(BQ$12,別紙!$B$4:$E$10,MATCH("設備利用率",別紙!$B$4:$E$4,0),0)/100*8760/10^3</f>
        <v>0</v>
      </c>
      <c r="BR18" s="40">
        <f>BH18*VLOOKUP(BR$12,別紙!$B$4:$E$10,MATCH("設備利用率",別紙!$B$4:$E$4,0),0)/100*8760/10^3</f>
        <v>5334.3144000000002</v>
      </c>
      <c r="BS18" s="40">
        <f>BI18*VLOOKUP(BS$12,別紙!$B$4:$E$10,MATCH("設備利用率",別紙!$B$4:$E$4,0),0)/100*8760/10^3</f>
        <v>0</v>
      </c>
      <c r="BT18" s="40">
        <f>BJ18*VLOOKUP(BT$12,別紙!$B$4:$E$10,MATCH("設備利用率",別紙!$B$4:$E$4,0),0)/100*8760/10^3</f>
        <v>0</v>
      </c>
      <c r="BU18" s="40">
        <f t="shared" si="6"/>
        <v>11979.243059999997</v>
      </c>
      <c r="BV18" s="42"/>
      <c r="BW18" s="38" t="str">
        <f t="shared" si="7"/>
        <v>47303</v>
      </c>
      <c r="BX18" s="38" t="str">
        <f t="shared" si="8"/>
        <v>東村</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7088.3774362200229</v>
      </c>
      <c r="BZ18" s="42"/>
      <c r="CA18" s="38" t="str">
        <f t="shared" si="9"/>
        <v>47303</v>
      </c>
      <c r="CB18" s="38" t="str">
        <f t="shared" si="10"/>
        <v>東村</v>
      </c>
      <c r="CC18" s="260">
        <f t="shared" si="11"/>
        <v>1.8200625059942906E-2</v>
      </c>
      <c r="CD18" s="260">
        <f t="shared" si="1"/>
        <v>0.91923939133166443</v>
      </c>
      <c r="CE18" s="260">
        <f t="shared" si="1"/>
        <v>0</v>
      </c>
      <c r="CF18" s="260">
        <f t="shared" si="1"/>
        <v>0.75254378706512537</v>
      </c>
      <c r="CG18" s="260">
        <f t="shared" si="1"/>
        <v>0</v>
      </c>
      <c r="CH18" s="260">
        <f t="shared" si="1"/>
        <v>0</v>
      </c>
      <c r="CI18" s="260">
        <f t="shared" si="12"/>
        <v>1.6899838034567325</v>
      </c>
      <c r="CK18" s="20" t="str">
        <f t="shared" si="13"/>
        <v>47303</v>
      </c>
      <c r="CL18" s="20" t="str">
        <f t="shared" si="14"/>
        <v>東村</v>
      </c>
      <c r="CM18" s="20">
        <f>VLOOKUP($CK18&amp;"_"&amp;$AZ$7,データシート1!$A:$BS,MATCH("ca_太陽光発電（10kW未満）",データシート1!$A$1:$BS$1,0),0)</f>
        <v>16</v>
      </c>
      <c r="CN18" s="20">
        <f>VLOOKUP($CK18&amp;"_"&amp;$AZ$5,データシート1!$A:$BS,MATCH("ab_家庭",データシート1!$A$1:$BS$1,0),0)</f>
        <v>923</v>
      </c>
      <c r="CO18" s="260">
        <f t="shared" si="15"/>
        <v>1.7334777898158179E-2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02426</v>
      </c>
      <c r="AY19" s="20" t="str">
        <f>IF(IFERROR(比較地域マスタ!$Z12,"")=0,"",IFERROR(比較地域マスタ!$Z12,""))</f>
        <v>佐井村</v>
      </c>
      <c r="BC19" s="960" t="str">
        <f t="shared" si="0"/>
        <v>02426</v>
      </c>
      <c r="BD19" s="123" t="str">
        <f t="shared" si="2"/>
        <v>佐井村</v>
      </c>
      <c r="BE19" s="40">
        <f>VLOOKUP($BC19&amp;"_"&amp;$AZ$7,データシート1!$A:$BS,MATCH("cb_"&amp;BE$12,データシート1!$A$1:$BS$1,0),0)</f>
        <v>60.7</v>
      </c>
      <c r="BF19" s="40">
        <f>VLOOKUP($BC19&amp;"_"&amp;$AZ$7,データシート1!$A:$BS,MATCH("cb_"&amp;BF$12,データシート1!$A$1:$BS$1,0),0)</f>
        <v>148.5</v>
      </c>
      <c r="BG19" s="40">
        <f>VLOOKUP($BC19&amp;"_"&amp;$AZ$7,データシート1!$A:$BS,MATCH("cb_"&amp;BG$12,データシート1!$A$1:$BS$1,0),0)</f>
        <v>2304.4</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2513.6</v>
      </c>
      <c r="BL19" s="42"/>
      <c r="BM19" s="960" t="str">
        <f t="shared" si="4"/>
        <v>02426</v>
      </c>
      <c r="BN19" s="123" t="str">
        <f t="shared" si="5"/>
        <v>佐井村</v>
      </c>
      <c r="BO19" s="40">
        <f>BE19*VLOOKUP(BO$12,別紙!$B$4:$E$10,MATCH("設備利用率",別紙!$B$4:$E$4,0),0)/100*8760/10^3</f>
        <v>72.847284000000016</v>
      </c>
      <c r="BP19" s="40">
        <f>BF19*VLOOKUP(BP$12,別紙!$B$4:$E$10,MATCH("設備利用率",別紙!$B$4:$E$4,0),0)/100*8760/10^3</f>
        <v>196.42986000000002</v>
      </c>
      <c r="BQ19" s="40">
        <f>BG19*VLOOKUP(BQ$12,別紙!$B$4:$E$10,MATCH("設備利用率",別紙!$B$4:$E$4,0),0)/100*8760/10^3</f>
        <v>5006.2629120000001</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5275.5400559999998</v>
      </c>
      <c r="BV19" s="42"/>
      <c r="BW19" s="38" t="str">
        <f t="shared" si="7"/>
        <v>02426</v>
      </c>
      <c r="BX19" s="38" t="str">
        <f t="shared" si="8"/>
        <v>佐井村</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7967.9139156481397</v>
      </c>
      <c r="BZ19" s="42"/>
      <c r="CA19" s="38" t="str">
        <f t="shared" si="9"/>
        <v>02426</v>
      </c>
      <c r="CB19" s="38" t="str">
        <f t="shared" si="10"/>
        <v>佐井村</v>
      </c>
      <c r="CC19" s="260">
        <f t="shared" si="11"/>
        <v>9.1425791959091895E-3</v>
      </c>
      <c r="CD19" s="260">
        <f t="shared" si="1"/>
        <v>2.4652608208308145E-2</v>
      </c>
      <c r="CE19" s="260">
        <f t="shared" si="1"/>
        <v>0.62830283622520444</v>
      </c>
      <c r="CF19" s="260">
        <f t="shared" si="1"/>
        <v>0</v>
      </c>
      <c r="CG19" s="260">
        <f t="shared" si="1"/>
        <v>0</v>
      </c>
      <c r="CH19" s="260">
        <f t="shared" si="1"/>
        <v>0</v>
      </c>
      <c r="CI19" s="260">
        <f t="shared" si="12"/>
        <v>0.66209802362942172</v>
      </c>
      <c r="CK19" s="20" t="str">
        <f t="shared" si="13"/>
        <v>02426</v>
      </c>
      <c r="CL19" s="20" t="str">
        <f t="shared" si="14"/>
        <v>佐井村</v>
      </c>
      <c r="CM19" s="20">
        <f>VLOOKUP($CK19&amp;"_"&amp;$AZ$7,データシート1!$A:$BS,MATCH("ca_太陽光発電（10kW未満）",データシート1!$A$1:$BS$1,0),0)</f>
        <v>14</v>
      </c>
      <c r="CN19" s="20">
        <f>VLOOKUP($CK19&amp;"_"&amp;$AZ$5,データシート1!$A:$BS,MATCH("ab_家庭",データシート1!$A$1:$BS$1,0),0)</f>
        <v>899</v>
      </c>
      <c r="CO19" s="260">
        <f t="shared" si="15"/>
        <v>1.557285873192436E-2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47382</v>
      </c>
      <c r="AY20" s="20" t="str">
        <f>IF(IFERROR(比較地域マスタ!$Z13,"")=0,"",IFERROR(比較地域マスタ!$Z13,""))</f>
        <v>与那国町</v>
      </c>
      <c r="BC20" s="960" t="str">
        <f t="shared" si="0"/>
        <v>47382</v>
      </c>
      <c r="BD20" s="123" t="str">
        <f t="shared" si="2"/>
        <v>与那国町</v>
      </c>
      <c r="BE20" s="40">
        <f>VLOOKUP($BC20&amp;"_"&amp;$AZ$7,データシート1!$A:$BS,MATCH("cb_"&amp;BE$12,データシート1!$A$1:$BS$1,0),0)</f>
        <v>24.3</v>
      </c>
      <c r="BF20" s="40">
        <f>VLOOKUP($BC20&amp;"_"&amp;$AZ$7,データシート1!$A:$BS,MATCH("cb_"&amp;BF$12,データシート1!$A$1:$BS$1,0),0)</f>
        <v>94</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118.3</v>
      </c>
      <c r="BL20" s="42"/>
      <c r="BM20" s="960" t="str">
        <f t="shared" si="4"/>
        <v>47382</v>
      </c>
      <c r="BN20" s="123" t="str">
        <f t="shared" si="5"/>
        <v>与那国町</v>
      </c>
      <c r="BO20" s="40">
        <f>BE20*VLOOKUP(BO$12,別紙!$B$4:$E$10,MATCH("設備利用率",別紙!$B$4:$E$4,0),0)/100*8760/10^3</f>
        <v>29.162915999999999</v>
      </c>
      <c r="BP20" s="40">
        <f>BF20*VLOOKUP(BP$12,別紙!$B$4:$E$10,MATCH("設備利用率",別紙!$B$4:$E$4,0),0)/100*8760/10^3</f>
        <v>124.33943999999998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153.50235599999999</v>
      </c>
      <c r="BV20" s="42"/>
      <c r="BW20" s="38" t="str">
        <f t="shared" si="7"/>
        <v>47382</v>
      </c>
      <c r="BX20" s="38" t="str">
        <f t="shared" si="8"/>
        <v>与那国町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9905.0418148715144</v>
      </c>
      <c r="BZ20" s="42"/>
      <c r="CA20" s="38" t="str">
        <f t="shared" si="9"/>
        <v>47382</v>
      </c>
      <c r="CB20" s="38" t="str">
        <f t="shared" si="10"/>
        <v>与那国町</v>
      </c>
      <c r="CC20" s="260">
        <f t="shared" si="11"/>
        <v>2.9442496604319781E-3</v>
      </c>
      <c r="CD20" s="260">
        <f t="shared" si="1"/>
        <v>1.2553146399979421E-2</v>
      </c>
      <c r="CE20" s="260">
        <f t="shared" si="1"/>
        <v>0</v>
      </c>
      <c r="CF20" s="260">
        <f t="shared" si="1"/>
        <v>0</v>
      </c>
      <c r="CG20" s="260">
        <f t="shared" si="1"/>
        <v>0</v>
      </c>
      <c r="CH20" s="260">
        <f t="shared" si="1"/>
        <v>0</v>
      </c>
      <c r="CI20" s="260">
        <f t="shared" si="12"/>
        <v>1.54973960604114E-2</v>
      </c>
      <c r="CK20" s="20" t="str">
        <f t="shared" si="13"/>
        <v>47382</v>
      </c>
      <c r="CL20" s="20" t="str">
        <f t="shared" si="14"/>
        <v>与那国町</v>
      </c>
      <c r="CM20" s="20">
        <f>VLOOKUP($CK20&amp;"_"&amp;$AZ$7,データシート1!$A:$BS,MATCH("ca_太陽光発電（10kW未満）",データシート1!$A$1:$BS$1,0),0)</f>
        <v>3</v>
      </c>
      <c r="CN20" s="20">
        <f>VLOOKUP($CK20&amp;"_"&amp;$AZ$5,データシート1!$A:$BS,MATCH("ab_家庭",データシート1!$A$1:$BS$1,0),0)</f>
        <v>945</v>
      </c>
      <c r="CO20" s="260">
        <f t="shared" si="15"/>
        <v>3.1746031746031746E-3</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20448</v>
      </c>
      <c r="AY21" s="20" t="str">
        <f>IF(IFERROR(比較地域マスタ!$Z14,"")=0,"",IFERROR(比較地域マスタ!$Z14,""))</f>
        <v>生坂村</v>
      </c>
      <c r="BC21" s="960" t="str">
        <f t="shared" si="0"/>
        <v>20448</v>
      </c>
      <c r="BD21" s="123" t="str">
        <f t="shared" si="2"/>
        <v>生坂村</v>
      </c>
      <c r="BE21" s="40">
        <f>VLOOKUP($BC21&amp;"_"&amp;$AZ$7,データシート1!$A:$BS,MATCH("cb_"&amp;BE$12,データシート1!$A$1:$BS$1,0),0)</f>
        <v>230.4</v>
      </c>
      <c r="BF21" s="40">
        <f>VLOOKUP($BC21&amp;"_"&amp;$AZ$7,データシート1!$A:$BS,MATCH("cb_"&amp;BF$12,データシート1!$A$1:$BS$1,0),0)</f>
        <v>2251.6</v>
      </c>
      <c r="BG21" s="40">
        <f>VLOOKUP($BC21&amp;"_"&amp;$AZ$7,データシート1!$A:$BS,MATCH("cb_"&amp;BG$12,データシート1!$A$1:$BS$1,0),0)</f>
        <v>0</v>
      </c>
      <c r="BH21" s="40">
        <f>VLOOKUP($BC21&amp;"_"&amp;$AZ$7,データシート1!$A:$BS,MATCH("cb_"&amp;BH$12,データシート1!$A$1:$BS$1,0),0)</f>
        <v>21220</v>
      </c>
      <c r="BI21" s="40">
        <f>VLOOKUP($BC21&amp;"_"&amp;$AZ$7,データシート1!$A:$BS,MATCH("cb_"&amp;BI$12,データシート1!$A$1:$BS$1,0),0)</f>
        <v>0</v>
      </c>
      <c r="BJ21" s="40">
        <f>VLOOKUP($BC21&amp;"_"&amp;$AZ$7,データシート1!$A:$BS,MATCH("cb_"&amp;BJ$12,データシート1!$A$1:$BS$1,0),0)</f>
        <v>0</v>
      </c>
      <c r="BK21" s="40">
        <f t="shared" si="3"/>
        <v>23702</v>
      </c>
      <c r="BL21" s="42"/>
      <c r="BM21" s="960" t="str">
        <f t="shared" si="4"/>
        <v>20448</v>
      </c>
      <c r="BN21" s="123" t="str">
        <f t="shared" si="5"/>
        <v>生坂村</v>
      </c>
      <c r="BO21" s="40">
        <f>BE21*VLOOKUP(BO$12,別紙!$B$4:$E$10,MATCH("設備利用率",別紙!$B$4:$E$4,0),0)/100*8760/10^3</f>
        <v>276.50764799999996</v>
      </c>
      <c r="BP21" s="40">
        <f>BF21*VLOOKUP(BP$12,別紙!$B$4:$E$10,MATCH("設備利用率",別紙!$B$4:$E$4,0),0)/100*8760/10^3</f>
        <v>2978.3264159999999</v>
      </c>
      <c r="BQ21" s="40">
        <f>BG21*VLOOKUP(BQ$12,別紙!$B$4:$E$10,MATCH("設備利用率",別紙!$B$4:$E$4,0),0)/100*8760/10^3</f>
        <v>0</v>
      </c>
      <c r="BR21" s="40">
        <f>BH21*VLOOKUP(BR$12,別紙!$B$4:$E$10,MATCH("設備利用率",別紙!$B$4:$E$4,0),0)/100*8760/10^3</f>
        <v>111532.32</v>
      </c>
      <c r="BS21" s="40">
        <f>BI21*VLOOKUP(BS$12,別紙!$B$4:$E$10,MATCH("設備利用率",別紙!$B$4:$E$4,0),0)/100*8760/10^3</f>
        <v>0</v>
      </c>
      <c r="BT21" s="40">
        <f>BJ21*VLOOKUP(BT$12,別紙!$B$4:$E$10,MATCH("設備利用率",別紙!$B$4:$E$4,0),0)/100*8760/10^3</f>
        <v>0</v>
      </c>
      <c r="BU21" s="40">
        <f t="shared" si="6"/>
        <v>114787.154064</v>
      </c>
      <c r="BV21" s="42"/>
      <c r="BW21" s="38" t="str">
        <f t="shared" si="7"/>
        <v>20448</v>
      </c>
      <c r="BX21" s="38" t="str">
        <f t="shared" si="8"/>
        <v>生坂村</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6477.342478550675</v>
      </c>
      <c r="BZ21" s="42"/>
      <c r="CA21" s="38" t="str">
        <f t="shared" si="9"/>
        <v>20448</v>
      </c>
      <c r="CB21" s="38" t="str">
        <f t="shared" si="10"/>
        <v>生坂村</v>
      </c>
      <c r="CC21" s="260">
        <f t="shared" si="11"/>
        <v>4.2688440346583215E-2</v>
      </c>
      <c r="CD21" s="260">
        <f t="shared" si="1"/>
        <v>0.45980684607345473</v>
      </c>
      <c r="CE21" s="260">
        <f t="shared" si="1"/>
        <v>0</v>
      </c>
      <c r="CF21" s="260">
        <f t="shared" si="1"/>
        <v>17.218839418995135</v>
      </c>
      <c r="CG21" s="260">
        <f t="shared" si="1"/>
        <v>0</v>
      </c>
      <c r="CH21" s="260">
        <f t="shared" si="1"/>
        <v>0</v>
      </c>
      <c r="CI21" s="260">
        <f t="shared" si="12"/>
        <v>17.72133470541517</v>
      </c>
      <c r="CK21" s="20" t="str">
        <f t="shared" si="13"/>
        <v>20448</v>
      </c>
      <c r="CL21" s="20" t="str">
        <f t="shared" si="14"/>
        <v>生坂村</v>
      </c>
      <c r="CM21" s="20">
        <f>VLOOKUP($CK21&amp;"_"&amp;$AZ$7,データシート1!$A:$BS,MATCH("ca_太陽光発電（10kW未満）",データシート1!$A$1:$BS$1,0),0)</f>
        <v>45</v>
      </c>
      <c r="CN21" s="20">
        <f>VLOOKUP($CK21&amp;"_"&amp;$AZ$5,データシート1!$A:$BS,MATCH("ab_家庭",データシート1!$A$1:$BS$1,0),0)</f>
        <v>714</v>
      </c>
      <c r="CO21" s="260">
        <f t="shared" si="15"/>
        <v>6.3025210084033612E-2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02425</v>
      </c>
      <c r="AY22" s="20" t="str">
        <f>IF(IFERROR(比較地域マスタ!$Z15,"")=0,"",IFERROR(比較地域マスタ!$Z15,""))</f>
        <v>風間浦村</v>
      </c>
      <c r="BC22" s="960" t="str">
        <f t="shared" si="0"/>
        <v>02425</v>
      </c>
      <c r="BD22" s="123" t="str">
        <f t="shared" si="2"/>
        <v>風間浦村</v>
      </c>
      <c r="BE22" s="40">
        <f>VLOOKUP($BC22&amp;"_"&amp;$AZ$7,データシート1!$A:$BS,MATCH("cb_"&amp;BE$12,データシート1!$A$1:$BS$1,0),0)</f>
        <v>28.400000000000002</v>
      </c>
      <c r="BF22" s="40">
        <f>VLOOKUP($BC22&amp;"_"&amp;$AZ$7,データシート1!$A:$BS,MATCH("cb_"&amp;BF$12,データシート1!$A$1:$BS$1,0),0)</f>
        <v>0</v>
      </c>
      <c r="BG22" s="40">
        <f>VLOOKUP($BC22&amp;"_"&amp;$AZ$7,データシート1!$A:$BS,MATCH("cb_"&amp;BG$12,データシート1!$A$1:$BS$1,0),0)</f>
        <v>588.00000000000011</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616.40000000000009</v>
      </c>
      <c r="BL22" s="42"/>
      <c r="BM22" s="960" t="str">
        <f t="shared" si="4"/>
        <v>02425</v>
      </c>
      <c r="BN22" s="123" t="str">
        <f t="shared" si="5"/>
        <v>風間浦村</v>
      </c>
      <c r="BO22" s="40">
        <f>BE22*VLOOKUP(BO$12,別紙!$B$4:$E$10,MATCH("設備利用率",別紙!$B$4:$E$4,0),0)/100*8760/10^3</f>
        <v>34.083408000000006</v>
      </c>
      <c r="BP22" s="40">
        <f>BF22*VLOOKUP(BP$12,別紙!$B$4:$E$10,MATCH("設備利用率",別紙!$B$4:$E$4,0),0)/100*8760/10^3</f>
        <v>0</v>
      </c>
      <c r="BQ22" s="40">
        <f>BG22*VLOOKUP(BQ$12,別紙!$B$4:$E$10,MATCH("設備利用率",別紙!$B$4:$E$4,0),0)/100*8760/10^3</f>
        <v>1277.4182400000004</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1311.5016480000004</v>
      </c>
      <c r="BV22" s="42"/>
      <c r="BW22" s="38" t="str">
        <f t="shared" si="7"/>
        <v>02425</v>
      </c>
      <c r="BX22" s="38" t="str">
        <f t="shared" si="8"/>
        <v>風間浦村</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7219.3746775573018</v>
      </c>
      <c r="BZ22" s="42"/>
      <c r="CA22" s="38" t="str">
        <f t="shared" si="9"/>
        <v>02425</v>
      </c>
      <c r="CB22" s="38" t="str">
        <f t="shared" si="10"/>
        <v>風間浦村</v>
      </c>
      <c r="CC22" s="260">
        <f t="shared" si="11"/>
        <v>4.7211025223492398E-3</v>
      </c>
      <c r="CD22" s="260">
        <f t="shared" si="1"/>
        <v>0</v>
      </c>
      <c r="CE22" s="260">
        <f t="shared" si="1"/>
        <v>0.17694305906730123</v>
      </c>
      <c r="CF22" s="260">
        <f t="shared" si="1"/>
        <v>0</v>
      </c>
      <c r="CG22" s="260">
        <f t="shared" si="1"/>
        <v>0</v>
      </c>
      <c r="CH22" s="260">
        <f t="shared" si="1"/>
        <v>0</v>
      </c>
      <c r="CI22" s="260">
        <f t="shared" si="12"/>
        <v>0.18166416158965046</v>
      </c>
      <c r="CK22" s="20" t="str">
        <f t="shared" si="13"/>
        <v>02425</v>
      </c>
      <c r="CL22" s="20" t="str">
        <f t="shared" si="14"/>
        <v>風間浦村</v>
      </c>
      <c r="CM22" s="20">
        <f>VLOOKUP($CK22&amp;"_"&amp;$AZ$7,データシート1!$A:$BS,MATCH("ca_太陽光発電（10kW未満）",データシート1!$A$1:$BS$1,0),0)</f>
        <v>5</v>
      </c>
      <c r="CN22" s="20">
        <f>VLOOKUP($CK22&amp;"_"&amp;$AZ$5,データシート1!$A:$BS,MATCH("ab_家庭",データシート1!$A$1:$BS$1,0),0)</f>
        <v>879</v>
      </c>
      <c r="CO22" s="260">
        <f t="shared" si="15"/>
        <v>5.6882821387940841E-3</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01437</v>
      </c>
      <c r="AY23" s="20" t="str">
        <f>IF(IFERROR(比較地域マスタ!$Z16,"")=0,"",IFERROR(比較地域マスタ!$Z16,""))</f>
        <v>北竜町</v>
      </c>
      <c r="BC23" s="960" t="str">
        <f t="shared" si="0"/>
        <v>01437</v>
      </c>
      <c r="BD23" s="123" t="str">
        <f t="shared" si="2"/>
        <v>北竜町</v>
      </c>
      <c r="BE23" s="40">
        <f>VLOOKUP($BC23&amp;"_"&amp;$AZ$7,データシート1!$A:$BS,MATCH("cb_"&amp;BE$12,データシート1!$A$1:$BS$1,0),0)</f>
        <v>71.5</v>
      </c>
      <c r="BF23" s="40">
        <f>VLOOKUP($BC23&amp;"_"&amp;$AZ$7,データシート1!$A:$BS,MATCH("cb_"&amp;BF$12,データシート1!$A$1:$BS$1,0),0)</f>
        <v>23.299999999999997</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94.8</v>
      </c>
      <c r="BL23" s="42"/>
      <c r="BM23" s="960" t="str">
        <f t="shared" si="4"/>
        <v>01437</v>
      </c>
      <c r="BN23" s="123" t="str">
        <f t="shared" si="5"/>
        <v>北竜町</v>
      </c>
      <c r="BO23" s="40">
        <f>BE23*VLOOKUP(BO$12,別紙!$B$4:$E$10,MATCH("設備利用率",別紙!$B$4:$E$4,0),0)/100*8760/10^3</f>
        <v>85.808579999999992</v>
      </c>
      <c r="BP23" s="40">
        <f>BF23*VLOOKUP(BP$12,別紙!$B$4:$E$10,MATCH("設備利用率",別紙!$B$4:$E$4,0),0)/100*8760/10^3</f>
        <v>30.820307999999994</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116.62888799999999</v>
      </c>
      <c r="BV23" s="42"/>
      <c r="BW23" s="38" t="str">
        <f t="shared" si="7"/>
        <v>01437</v>
      </c>
      <c r="BX23" s="38" t="str">
        <f t="shared" si="8"/>
        <v>北竜町</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7241.515153997163</v>
      </c>
      <c r="BZ23" s="42"/>
      <c r="CA23" s="38" t="str">
        <f t="shared" si="9"/>
        <v>01437</v>
      </c>
      <c r="CB23" s="38" t="str">
        <f t="shared" si="10"/>
        <v>北竜町</v>
      </c>
      <c r="CC23" s="260">
        <f t="shared" si="11"/>
        <v>1.1849533996022293E-2</v>
      </c>
      <c r="CD23" s="260">
        <f t="shared" si="1"/>
        <v>4.2560579304992321E-3</v>
      </c>
      <c r="CE23" s="260">
        <f t="shared" si="1"/>
        <v>0</v>
      </c>
      <c r="CF23" s="260">
        <f t="shared" si="1"/>
        <v>0</v>
      </c>
      <c r="CG23" s="260">
        <f t="shared" si="1"/>
        <v>0</v>
      </c>
      <c r="CH23" s="260">
        <f t="shared" si="1"/>
        <v>0</v>
      </c>
      <c r="CI23" s="260">
        <f t="shared" si="12"/>
        <v>1.6105591926521525E-2</v>
      </c>
      <c r="CK23" s="20" t="str">
        <f t="shared" si="13"/>
        <v>01437</v>
      </c>
      <c r="CL23" s="20" t="str">
        <f t="shared" si="14"/>
        <v>北竜町</v>
      </c>
      <c r="CM23" s="20">
        <f>VLOOKUP($CK23&amp;"_"&amp;$AZ$7,データシート1!$A:$BS,MATCH("ca_太陽光発電（10kW未満）",データシート1!$A$1:$BS$1,0),0)</f>
        <v>11</v>
      </c>
      <c r="CN23" s="20">
        <f>VLOOKUP($CK23&amp;"_"&amp;$AZ$5,データシート1!$A:$BS,MATCH("ab_家庭",データシート1!$A$1:$BS$1,0),0)</f>
        <v>795</v>
      </c>
      <c r="CO23" s="260">
        <f t="shared" si="15"/>
        <v>1.3836477987421384E-2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46524</v>
      </c>
      <c r="AY24" s="20" t="str">
        <f>IF(IFERROR(比較地域マスタ!$Z17,"")=0,"",IFERROR(比較地域マスタ!$Z17,""))</f>
        <v>宇検村</v>
      </c>
      <c r="BC24" s="960" t="str">
        <f t="shared" si="0"/>
        <v>46524</v>
      </c>
      <c r="BD24" s="123" t="str">
        <f t="shared" si="2"/>
        <v>宇検村</v>
      </c>
      <c r="BE24" s="40">
        <f>VLOOKUP($BC24&amp;"_"&amp;$AZ$7,データシート1!$A:$BS,MATCH("cb_"&amp;BE$12,データシート1!$A$1:$BS$1,0),0)</f>
        <v>46.9</v>
      </c>
      <c r="BF24" s="40">
        <f>VLOOKUP($BC24&amp;"_"&amp;$AZ$7,データシート1!$A:$BS,MATCH("cb_"&amp;BF$12,データシート1!$A$1:$BS$1,0),0)</f>
        <v>1098.1999999999998</v>
      </c>
      <c r="BG24" s="40">
        <f>VLOOKUP($BC24&amp;"_"&amp;$AZ$7,データシート1!$A:$BS,MATCH("cb_"&amp;BG$12,データシート1!$A$1:$BS$1,0),0)</f>
        <v>0</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1145.0999999999999</v>
      </c>
      <c r="BL24" s="42"/>
      <c r="BM24" s="960" t="str">
        <f t="shared" si="4"/>
        <v>46524</v>
      </c>
      <c r="BN24" s="123" t="str">
        <f t="shared" si="5"/>
        <v>宇検村</v>
      </c>
      <c r="BO24" s="40">
        <f>BE24*VLOOKUP(BO$12,別紙!$B$4:$E$10,MATCH("設備利用率",別紙!$B$4:$E$4,0),0)/100*8760/10^3</f>
        <v>56.285627999999996</v>
      </c>
      <c r="BP24" s="40">
        <f>BF24*VLOOKUP(BP$12,別紙!$B$4:$E$10,MATCH("設備利用率",別紙!$B$4:$E$4,0),0)/100*8760/10^3</f>
        <v>1452.6550319999997</v>
      </c>
      <c r="BQ24" s="40">
        <f>BG24*VLOOKUP(BQ$12,別紙!$B$4:$E$10,MATCH("設備利用率",別紙!$B$4:$E$4,0),0)/100*8760/10^3</f>
        <v>0</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1508.9406599999998</v>
      </c>
      <c r="BV24" s="42"/>
      <c r="BW24" s="38" t="str">
        <f t="shared" si="7"/>
        <v>46524</v>
      </c>
      <c r="BX24" s="38" t="str">
        <f t="shared" si="8"/>
        <v>宇検村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9975.9096395508932</v>
      </c>
      <c r="BZ24" s="42"/>
      <c r="CA24" s="38" t="str">
        <f t="shared" si="9"/>
        <v>46524</v>
      </c>
      <c r="CB24" s="38" t="str">
        <f t="shared" si="10"/>
        <v>宇検村</v>
      </c>
      <c r="CC24" s="260">
        <f t="shared" si="11"/>
        <v>5.642154954656739E-3</v>
      </c>
      <c r="CD24" s="260">
        <f t="shared" si="1"/>
        <v>0.14561629811087554</v>
      </c>
      <c r="CE24" s="260">
        <f t="shared" si="1"/>
        <v>0</v>
      </c>
      <c r="CF24" s="260">
        <f t="shared" si="1"/>
        <v>0</v>
      </c>
      <c r="CG24" s="260">
        <f t="shared" si="1"/>
        <v>0</v>
      </c>
      <c r="CH24" s="260">
        <f t="shared" si="1"/>
        <v>0</v>
      </c>
      <c r="CI24" s="260">
        <f t="shared" si="12"/>
        <v>0.15125845306553226</v>
      </c>
      <c r="CK24" s="20" t="str">
        <f t="shared" si="13"/>
        <v>46524</v>
      </c>
      <c r="CL24" s="20" t="str">
        <f t="shared" si="14"/>
        <v>宇検村</v>
      </c>
      <c r="CM24" s="20">
        <f>VLOOKUP($CK24&amp;"_"&amp;$AZ$7,データシート1!$A:$BS,MATCH("ca_太陽光発電（10kW未満）",データシート1!$A$1:$BS$1,0),0)</f>
        <v>7</v>
      </c>
      <c r="CN24" s="20">
        <f>VLOOKUP($CK24&amp;"_"&amp;$AZ$5,データシート1!$A:$BS,MATCH("ab_家庭",データシート1!$A$1:$BS$1,0),0)</f>
        <v>951</v>
      </c>
      <c r="CO24" s="260">
        <f t="shared" si="15"/>
        <v>7.3606729758149319E-3</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01431</v>
      </c>
      <c r="AY25" s="20" t="str">
        <f>IF(IFERROR(比較地域マスタ!$Z18,"")=0,"",IFERROR(比較地域マスタ!$Z18,""))</f>
        <v>浦臼町</v>
      </c>
      <c r="BC25" s="960" t="str">
        <f t="shared" si="0"/>
        <v>01431</v>
      </c>
      <c r="BD25" s="123" t="str">
        <f t="shared" si="2"/>
        <v>浦臼町</v>
      </c>
      <c r="BE25" s="40">
        <f>VLOOKUP($BC25&amp;"_"&amp;$AZ$7,データシート1!$A:$BS,MATCH("cb_"&amp;BE$12,データシート1!$A$1:$BS$1,0),0)</f>
        <v>77.3</v>
      </c>
      <c r="BF25" s="40">
        <f>VLOOKUP($BC25&amp;"_"&amp;$AZ$7,データシート1!$A:$BS,MATCH("cb_"&amp;BF$12,データシート1!$A$1:$BS$1,0),0)</f>
        <v>623.4</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700.69999999999993</v>
      </c>
      <c r="BL25" s="42"/>
      <c r="BM25" s="960" t="str">
        <f t="shared" si="4"/>
        <v>01431</v>
      </c>
      <c r="BN25" s="123" t="str">
        <f t="shared" si="5"/>
        <v>浦臼町</v>
      </c>
      <c r="BO25" s="40">
        <f>BE25*VLOOKUP(BO$12,別紙!$B$4:$E$10,MATCH("設備利用率",別紙!$B$4:$E$4,0),0)/100*8760/10^3</f>
        <v>92.769276000000005</v>
      </c>
      <c r="BP25" s="40">
        <f>BF25*VLOOKUP(BP$12,別紙!$B$4:$E$10,MATCH("設備利用率",別紙!$B$4:$E$4,0),0)/100*8760/10^3</f>
        <v>824.60858399999995</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917.37785999999994</v>
      </c>
      <c r="BV25" s="42"/>
      <c r="BW25" s="38" t="str">
        <f t="shared" si="7"/>
        <v>01431</v>
      </c>
      <c r="BX25" s="38" t="str">
        <f t="shared" si="8"/>
        <v>浦臼町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7592.2323405375464</v>
      </c>
      <c r="BZ25" s="42"/>
      <c r="CA25" s="38" t="str">
        <f t="shared" si="9"/>
        <v>01431</v>
      </c>
      <c r="CB25" s="38" t="str">
        <f t="shared" si="10"/>
        <v>浦臼町</v>
      </c>
      <c r="CC25" s="260">
        <f t="shared" si="11"/>
        <v>1.2218972212516844E-2</v>
      </c>
      <c r="CD25" s="260">
        <f t="shared" si="1"/>
        <v>0.10861213764456738</v>
      </c>
      <c r="CE25" s="260">
        <f t="shared" si="1"/>
        <v>0</v>
      </c>
      <c r="CF25" s="260">
        <f t="shared" si="1"/>
        <v>0</v>
      </c>
      <c r="CG25" s="260">
        <f t="shared" si="1"/>
        <v>0</v>
      </c>
      <c r="CH25" s="260">
        <f t="shared" si="1"/>
        <v>0</v>
      </c>
      <c r="CI25" s="260">
        <f t="shared" si="12"/>
        <v>0.12083110985708423</v>
      </c>
      <c r="CK25" s="20" t="str">
        <f t="shared" si="13"/>
        <v>01431</v>
      </c>
      <c r="CL25" s="20" t="str">
        <f t="shared" si="14"/>
        <v>浦臼町</v>
      </c>
      <c r="CM25" s="20">
        <f>VLOOKUP($CK25&amp;"_"&amp;$AZ$7,データシート1!$A:$BS,MATCH("ca_太陽光発電（10kW未満）",データシート1!$A$1:$BS$1,0),0)</f>
        <v>12</v>
      </c>
      <c r="CN25" s="20">
        <f>VLOOKUP($CK25&amp;"_"&amp;$AZ$5,データシート1!$A:$BS,MATCH("ab_家庭",データシート1!$A$1:$BS$1,0),0)</f>
        <v>818</v>
      </c>
      <c r="CO25" s="260">
        <f t="shared" si="15"/>
        <v>1.4669926650366748E-2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20602</v>
      </c>
      <c r="AY26" s="20" t="str">
        <f>IF(IFERROR(比較地域マスタ!$Z19,"")=0,"",IFERROR(比較地域マスタ!$Z19,""))</f>
        <v>栄村</v>
      </c>
      <c r="BC26" s="960" t="str">
        <f t="shared" si="0"/>
        <v>20602</v>
      </c>
      <c r="BD26" s="123" t="str">
        <f t="shared" si="2"/>
        <v>栄村</v>
      </c>
      <c r="BE26" s="40">
        <f>VLOOKUP($BC26&amp;"_"&amp;$AZ$7,データシート1!$A:$BS,MATCH("cb_"&amp;BE$12,データシート1!$A$1:$BS$1,0),0)</f>
        <v>0</v>
      </c>
      <c r="BF26" s="40">
        <f>VLOOKUP($BC26&amp;"_"&amp;$AZ$7,データシート1!$A:$BS,MATCH("cb_"&amp;BF$12,データシート1!$A$1:$BS$1,0),0)</f>
        <v>0</v>
      </c>
      <c r="BG26" s="40">
        <f>VLOOKUP($BC26&amp;"_"&amp;$AZ$7,データシート1!$A:$BS,MATCH("cb_"&amp;BG$12,データシート1!$A$1:$BS$1,0),0)</f>
        <v>0</v>
      </c>
      <c r="BH26" s="40">
        <f>VLOOKUP($BC26&amp;"_"&amp;$AZ$7,データシート1!$A:$BS,MATCH("cb_"&amp;BH$12,データシート1!$A$1:$BS$1,0),0)</f>
        <v>1000</v>
      </c>
      <c r="BI26" s="40">
        <f>VLOOKUP($BC26&amp;"_"&amp;$AZ$7,データシート1!$A:$BS,MATCH("cb_"&amp;BI$12,データシート1!$A$1:$BS$1,0),0)</f>
        <v>0</v>
      </c>
      <c r="BJ26" s="40">
        <f>VLOOKUP($BC26&amp;"_"&amp;$AZ$7,データシート1!$A:$BS,MATCH("cb_"&amp;BJ$12,データシート1!$A$1:$BS$1,0),0)</f>
        <v>0</v>
      </c>
      <c r="BK26" s="40">
        <f t="shared" si="3"/>
        <v>1000</v>
      </c>
      <c r="BL26" s="42"/>
      <c r="BM26" s="960" t="str">
        <f t="shared" si="4"/>
        <v>20602</v>
      </c>
      <c r="BN26" s="123" t="str">
        <f t="shared" si="5"/>
        <v>栄村</v>
      </c>
      <c r="BO26" s="40">
        <f>BE26*VLOOKUP(BO$12,別紙!$B$4:$E$10,MATCH("設備利用率",別紙!$B$4:$E$4,0),0)/100*8760/10^3</f>
        <v>0</v>
      </c>
      <c r="BP26" s="40">
        <f>BF26*VLOOKUP(BP$12,別紙!$B$4:$E$10,MATCH("設備利用率",別紙!$B$4:$E$4,0),0)/100*8760/10^3</f>
        <v>0</v>
      </c>
      <c r="BQ26" s="40">
        <f>BG26*VLOOKUP(BQ$12,別紙!$B$4:$E$10,MATCH("設備利用率",別紙!$B$4:$E$4,0),0)/100*8760/10^3</f>
        <v>0</v>
      </c>
      <c r="BR26" s="40">
        <f>BH26*VLOOKUP(BR$12,別紙!$B$4:$E$10,MATCH("設備利用率",別紙!$B$4:$E$4,0),0)/100*8760/10^3</f>
        <v>5256</v>
      </c>
      <c r="BS26" s="40">
        <f>BI26*VLOOKUP(BS$12,別紙!$B$4:$E$10,MATCH("設備利用率",別紙!$B$4:$E$4,0),0)/100*8760/10^3</f>
        <v>0</v>
      </c>
      <c r="BT26" s="40">
        <f>BJ26*VLOOKUP(BT$12,別紙!$B$4:$E$10,MATCH("設備利用率",別紙!$B$4:$E$4,0),0)/100*8760/10^3</f>
        <v>0</v>
      </c>
      <c r="BU26" s="40">
        <f t="shared" si="6"/>
        <v>5256</v>
      </c>
      <c r="BV26" s="42"/>
      <c r="BW26" s="38" t="str">
        <f t="shared" si="7"/>
        <v>20602</v>
      </c>
      <c r="BX26" s="38" t="str">
        <f t="shared" si="8"/>
        <v>栄村</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8004.2450363193047</v>
      </c>
      <c r="BZ26" s="42"/>
      <c r="CA26" s="38" t="str">
        <f t="shared" si="9"/>
        <v>20602</v>
      </c>
      <c r="CB26" s="38" t="str">
        <f t="shared" si="10"/>
        <v>栄村</v>
      </c>
      <c r="CC26" s="260">
        <f t="shared" si="11"/>
        <v>0</v>
      </c>
      <c r="CD26" s="260">
        <f t="shared" si="1"/>
        <v>0</v>
      </c>
      <c r="CE26" s="260">
        <f t="shared" si="1"/>
        <v>0</v>
      </c>
      <c r="CF26" s="260">
        <f t="shared" si="1"/>
        <v>0.65665156128415259</v>
      </c>
      <c r="CG26" s="260">
        <f t="shared" si="1"/>
        <v>0</v>
      </c>
      <c r="CH26" s="260">
        <f t="shared" si="1"/>
        <v>0</v>
      </c>
      <c r="CI26" s="260">
        <f t="shared" si="12"/>
        <v>0.65665156128415259</v>
      </c>
      <c r="CK26" s="20" t="str">
        <f t="shared" si="13"/>
        <v>20602</v>
      </c>
      <c r="CL26" s="20" t="str">
        <f t="shared" si="14"/>
        <v>栄村</v>
      </c>
      <c r="CM26" s="20">
        <f>VLOOKUP($CK26&amp;"_"&amp;$AZ$7,データシート1!$A:$BS,MATCH("ca_太陽光発電（10kW未満）",データシート1!$A$1:$BS$1,0),0)</f>
        <v>0</v>
      </c>
      <c r="CN26" s="20">
        <f>VLOOKUP($CK26&amp;"_"&amp;$AZ$5,データシート1!$A:$BS,MATCH("ab_家庭",データシート1!$A$1:$BS$1,0),0)</f>
        <v>798</v>
      </c>
      <c r="CO26" s="260">
        <f t="shared" si="15"/>
        <v>0</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10367</v>
      </c>
      <c r="AY27" s="20" t="str">
        <f>IF(IFERROR(比較地域マスタ!$Z20,"")=0,"",IFERROR(比較地域マスタ!$Z20,""))</f>
        <v>神流町</v>
      </c>
      <c r="BC27" s="960" t="str">
        <f t="shared" si="0"/>
        <v>10367</v>
      </c>
      <c r="BD27" s="123" t="str">
        <f t="shared" si="2"/>
        <v>神流町</v>
      </c>
      <c r="BE27" s="40">
        <f>VLOOKUP($BC27&amp;"_"&amp;$AZ$7,データシート1!$A:$BS,MATCH("cb_"&amp;BE$12,データシート1!$A$1:$BS$1,0),0)</f>
        <v>29</v>
      </c>
      <c r="BF27" s="40">
        <f>VLOOKUP($BC27&amp;"_"&amp;$AZ$7,データシート1!$A:$BS,MATCH("cb_"&amp;BF$12,データシート1!$A$1:$BS$1,0),0)</f>
        <v>17750</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17779</v>
      </c>
      <c r="BL27" s="42"/>
      <c r="BM27" s="960" t="str">
        <f t="shared" si="4"/>
        <v>10367</v>
      </c>
      <c r="BN27" s="123" t="str">
        <f t="shared" si="5"/>
        <v>神流町</v>
      </c>
      <c r="BO27" s="40">
        <f>BE27*VLOOKUP(BO$12,別紙!$B$4:$E$10,MATCH("設備利用率",別紙!$B$4:$E$4,0),0)/100*8760/10^3</f>
        <v>34.803479999999993</v>
      </c>
      <c r="BP27" s="40">
        <f>BF27*VLOOKUP(BP$12,別紙!$B$4:$E$10,MATCH("設備利用率",別紙!$B$4:$E$4,0),0)/100*8760/10^3</f>
        <v>23478.99</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23513.79348</v>
      </c>
      <c r="BV27" s="42"/>
      <c r="BW27" s="38" t="str">
        <f t="shared" si="7"/>
        <v>10367</v>
      </c>
      <c r="BX27" s="38" t="str">
        <f t="shared" si="8"/>
        <v>神流町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7715.2300179454196</v>
      </c>
      <c r="BZ27" s="42"/>
      <c r="CA27" s="38" t="str">
        <f t="shared" si="9"/>
        <v>10367</v>
      </c>
      <c r="CB27" s="38" t="str">
        <f t="shared" si="10"/>
        <v>神流町</v>
      </c>
      <c r="CC27" s="260">
        <f t="shared" si="11"/>
        <v>4.5110100306858031E-3</v>
      </c>
      <c r="CD27" s="260">
        <f t="shared" si="1"/>
        <v>3.0432002604444062</v>
      </c>
      <c r="CE27" s="260">
        <f t="shared" si="1"/>
        <v>0</v>
      </c>
      <c r="CF27" s="260">
        <f t="shared" si="1"/>
        <v>0</v>
      </c>
      <c r="CG27" s="260">
        <f t="shared" si="1"/>
        <v>0</v>
      </c>
      <c r="CH27" s="260">
        <f t="shared" si="1"/>
        <v>0</v>
      </c>
      <c r="CI27" s="260">
        <f t="shared" si="12"/>
        <v>3.0477112704750917</v>
      </c>
      <c r="CK27" s="20" t="str">
        <f t="shared" si="13"/>
        <v>10367</v>
      </c>
      <c r="CL27" s="20" t="str">
        <f t="shared" si="14"/>
        <v>神流町</v>
      </c>
      <c r="CM27" s="20">
        <f>VLOOKUP($CK27&amp;"_"&amp;$AZ$7,データシート1!$A:$BS,MATCH("ca_太陽光発電（10kW未満）",データシート1!$A$1:$BS$1,0),0)</f>
        <v>6</v>
      </c>
      <c r="CN27" s="20">
        <f>VLOOKUP($CK27&amp;"_"&amp;$AZ$5,データシート1!$A:$BS,MATCH("ab_家庭",データシート1!$A$1:$BS$1,0),0)</f>
        <v>923</v>
      </c>
      <c r="CO27" s="260">
        <f t="shared" si="15"/>
        <v>6.5005417118093175E-3</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29453</v>
      </c>
      <c r="AY28" s="20" t="str">
        <f>IF(IFERROR(比較地域マスタ!$Z21,"")=0,"",IFERROR(比較地域マスタ!$Z21,""))</f>
        <v>東吉野村</v>
      </c>
      <c r="BC28" s="960" t="str">
        <f t="shared" si="0"/>
        <v>29453</v>
      </c>
      <c r="BD28" s="123" t="str">
        <f t="shared" si="2"/>
        <v>東吉野村</v>
      </c>
      <c r="BE28" s="40">
        <f>VLOOKUP($BC28&amp;"_"&amp;$AZ$7,データシート1!$A:$BS,MATCH("cb_"&amp;BE$12,データシート1!$A$1:$BS$1,0),0)</f>
        <v>120.6</v>
      </c>
      <c r="BF28" s="40">
        <f>VLOOKUP($BC28&amp;"_"&amp;$AZ$7,データシート1!$A:$BS,MATCH("cb_"&amp;BF$12,データシート1!$A$1:$BS$1,0),0)</f>
        <v>678.69999999999993</v>
      </c>
      <c r="BG28" s="40">
        <f>VLOOKUP($BC28&amp;"_"&amp;$AZ$7,データシート1!$A:$BS,MATCH("cb_"&amp;BG$12,データシート1!$A$1:$BS$1,0),0)</f>
        <v>0</v>
      </c>
      <c r="BH28" s="40">
        <f>VLOOKUP($BC28&amp;"_"&amp;$AZ$7,データシート1!$A:$BS,MATCH("cb_"&amp;BH$12,データシート1!$A$1:$BS$1,0),0)</f>
        <v>82</v>
      </c>
      <c r="BI28" s="40">
        <f>VLOOKUP($BC28&amp;"_"&amp;$AZ$7,データシート1!$A:$BS,MATCH("cb_"&amp;BI$12,データシート1!$A$1:$BS$1,0),0)</f>
        <v>0</v>
      </c>
      <c r="BJ28" s="40">
        <f>VLOOKUP($BC28&amp;"_"&amp;$AZ$7,データシート1!$A:$BS,MATCH("cb_"&amp;BJ$12,データシート1!$A$1:$BS$1,0),0)</f>
        <v>0</v>
      </c>
      <c r="BK28" s="40">
        <f t="shared" si="3"/>
        <v>881.3</v>
      </c>
      <c r="BL28" s="42"/>
      <c r="BM28" s="960" t="str">
        <f t="shared" si="4"/>
        <v>29453</v>
      </c>
      <c r="BN28" s="123" t="str">
        <f t="shared" si="5"/>
        <v>東吉野村</v>
      </c>
      <c r="BO28" s="40">
        <f>BE28*VLOOKUP(BO$12,別紙!$B$4:$E$10,MATCH("設備利用率",別紙!$B$4:$E$4,0),0)/100*8760/10^3</f>
        <v>144.73447199999998</v>
      </c>
      <c r="BP28" s="40">
        <f>BF28*VLOOKUP(BP$12,別紙!$B$4:$E$10,MATCH("設備利用率",別紙!$B$4:$E$4,0),0)/100*8760/10^3</f>
        <v>897.75721199999987</v>
      </c>
      <c r="BQ28" s="40">
        <f>BG28*VLOOKUP(BQ$12,別紙!$B$4:$E$10,MATCH("設備利用率",別紙!$B$4:$E$4,0),0)/100*8760/10^3</f>
        <v>0</v>
      </c>
      <c r="BR28" s="40">
        <f>BH28*VLOOKUP(BR$12,別紙!$B$4:$E$10,MATCH("設備利用率",別紙!$B$4:$E$4,0),0)/100*8760/10^3</f>
        <v>430.99200000000002</v>
      </c>
      <c r="BS28" s="40">
        <f>BI28*VLOOKUP(BS$12,別紙!$B$4:$E$10,MATCH("設備利用率",別紙!$B$4:$E$4,0),0)/100*8760/10^3</f>
        <v>0</v>
      </c>
      <c r="BT28" s="40">
        <f>BJ28*VLOOKUP(BT$12,別紙!$B$4:$E$10,MATCH("設備利用率",別紙!$B$4:$E$4,0),0)/100*8760/10^3</f>
        <v>0</v>
      </c>
      <c r="BU28" s="40">
        <f t="shared" si="6"/>
        <v>1473.4836839999998</v>
      </c>
      <c r="BV28" s="42"/>
      <c r="BW28" s="38" t="str">
        <f t="shared" si="7"/>
        <v>29453</v>
      </c>
      <c r="BX28" s="38" t="str">
        <f t="shared" si="8"/>
        <v>東吉野村</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9114.1944706394261</v>
      </c>
      <c r="BZ28" s="42"/>
      <c r="CA28" s="38" t="str">
        <f t="shared" si="9"/>
        <v>29453</v>
      </c>
      <c r="CB28" s="38" t="str">
        <f t="shared" si="10"/>
        <v>東吉野村</v>
      </c>
      <c r="CC28" s="260">
        <f t="shared" si="11"/>
        <v>1.5880116719722111E-2</v>
      </c>
      <c r="CD28" s="260">
        <f t="shared" si="1"/>
        <v>9.8500993685404187E-2</v>
      </c>
      <c r="CE28" s="260">
        <f t="shared" si="1"/>
        <v>0</v>
      </c>
      <c r="CF28" s="260">
        <f t="shared" si="1"/>
        <v>4.7287996913869104E-2</v>
      </c>
      <c r="CG28" s="260">
        <f t="shared" si="1"/>
        <v>0</v>
      </c>
      <c r="CH28" s="260">
        <f t="shared" si="1"/>
        <v>0</v>
      </c>
      <c r="CI28" s="260">
        <f t="shared" si="12"/>
        <v>0.16166910731899539</v>
      </c>
      <c r="CK28" s="20" t="str">
        <f t="shared" si="13"/>
        <v>29453</v>
      </c>
      <c r="CL28" s="20" t="str">
        <f t="shared" si="14"/>
        <v>東吉野村</v>
      </c>
      <c r="CM28" s="20">
        <f>VLOOKUP($CK28&amp;"_"&amp;$AZ$7,データシート1!$A:$BS,MATCH("ca_太陽光発電（10kW未満）",データシート1!$A$1:$BS$1,0),0)</f>
        <v>21</v>
      </c>
      <c r="CN28" s="20">
        <f>VLOOKUP($CK28&amp;"_"&amp;$AZ$5,データシート1!$A:$BS,MATCH("ab_家庭",データシート1!$A$1:$BS$1,0),0)</f>
        <v>917</v>
      </c>
      <c r="CO28" s="260">
        <f t="shared" si="15"/>
        <v>2.2900763358778626E-2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10383</v>
      </c>
      <c r="AY29" s="20" t="str">
        <f>IF(IFERROR(比較地域マスタ!$Z22,"")=0,"",IFERROR(比較地域マスタ!$Z22,""))</f>
        <v>南牧村</v>
      </c>
      <c r="BC29" s="960" t="str">
        <f t="shared" si="0"/>
        <v>10383</v>
      </c>
      <c r="BD29" s="123" t="str">
        <f t="shared" si="2"/>
        <v>南牧村</v>
      </c>
      <c r="BE29" s="40">
        <f>VLOOKUP($BC29&amp;"_"&amp;$AZ$7,データシート1!$A:$BS,MATCH("cb_"&amp;BE$12,データシート1!$A$1:$BS$1,0),0)</f>
        <v>27.7</v>
      </c>
      <c r="BF29" s="40">
        <f>VLOOKUP($BC29&amp;"_"&amp;$AZ$7,データシート1!$A:$BS,MATCH("cb_"&amp;BF$12,データシート1!$A$1:$BS$1,0),0)</f>
        <v>119</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0</v>
      </c>
      <c r="BK29" s="40">
        <f t="shared" si="3"/>
        <v>146.69999999999999</v>
      </c>
      <c r="BL29" s="42"/>
      <c r="BM29" s="960" t="str">
        <f t="shared" si="4"/>
        <v>10383</v>
      </c>
      <c r="BN29" s="123" t="str">
        <f t="shared" si="5"/>
        <v>南牧村</v>
      </c>
      <c r="BO29" s="40">
        <f>BE29*VLOOKUP(BO$12,別紙!$B$4:$E$10,MATCH("設備利用率",別紙!$B$4:$E$4,0),0)/100*8760/10^3</f>
        <v>33.243324000000001</v>
      </c>
      <c r="BP29" s="40">
        <f>BF29*VLOOKUP(BP$12,別紙!$B$4:$E$10,MATCH("設備利用率",別紙!$B$4:$E$4,0),0)/100*8760/10^3</f>
        <v>157.40843999999998</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0</v>
      </c>
      <c r="BU29" s="40">
        <f t="shared" si="6"/>
        <v>190.65176399999999</v>
      </c>
      <c r="BV29" s="42"/>
      <c r="BW29" s="38" t="str">
        <f t="shared" si="7"/>
        <v>10383</v>
      </c>
      <c r="BX29" s="38" t="str">
        <f t="shared" si="8"/>
        <v>南牧村</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8094.8013386709745</v>
      </c>
      <c r="BZ29" s="42"/>
      <c r="CA29" s="38" t="str">
        <f t="shared" si="9"/>
        <v>10383</v>
      </c>
      <c r="CB29" s="38" t="str">
        <f t="shared" si="10"/>
        <v>南牧村</v>
      </c>
      <c r="CC29" s="260">
        <f t="shared" si="11"/>
        <v>4.1067498273475818E-3</v>
      </c>
      <c r="CD29" s="260">
        <f t="shared" ref="CD29:CD60" si="16">BP29/$BY29</f>
        <v>1.944562113563169E-2</v>
      </c>
      <c r="CE29" s="260">
        <f t="shared" ref="CE29:CE60" si="17">BQ29/$BY29</f>
        <v>0</v>
      </c>
      <c r="CF29" s="260">
        <f t="shared" ref="CF29:CF60" si="18">BR29/$BY29</f>
        <v>0</v>
      </c>
      <c r="CG29" s="260">
        <f t="shared" ref="CG29:CG60" si="19">BS29/$BY29</f>
        <v>0</v>
      </c>
      <c r="CH29" s="260">
        <f t="shared" ref="CH29:CH60" si="20">BT29/$BY29</f>
        <v>0</v>
      </c>
      <c r="CI29" s="260">
        <f t="shared" si="12"/>
        <v>2.3552370962979269E-2</v>
      </c>
      <c r="CK29" s="20" t="str">
        <f t="shared" si="13"/>
        <v>10383</v>
      </c>
      <c r="CL29" s="20" t="str">
        <f t="shared" si="14"/>
        <v>南牧村</v>
      </c>
      <c r="CM29" s="20">
        <f>VLOOKUP($CK29&amp;"_"&amp;$AZ$7,データシート1!$A:$BS,MATCH("ca_太陽光発電（10kW未満）",データシート1!$A$1:$BS$1,0),0)</f>
        <v>4</v>
      </c>
      <c r="CN29" s="20">
        <f>VLOOKUP($CK29&amp;"_"&amp;$AZ$5,データシート1!$A:$BS,MATCH("ab_家庭",データシート1!$A$1:$BS$1,0),0)</f>
        <v>941</v>
      </c>
      <c r="CO29" s="260">
        <f t="shared" si="15"/>
        <v>4.2507970244420826E-3</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01513</v>
      </c>
      <c r="AY30" s="20" t="str">
        <f>IF(IFERROR(比較地域マスタ!$Z23,"")=0,"",IFERROR(比較地域マスタ!$Z23,""))</f>
        <v>中頓別町</v>
      </c>
      <c r="BC30" s="960" t="str">
        <f t="shared" si="0"/>
        <v>01513</v>
      </c>
      <c r="BD30" s="123" t="str">
        <f t="shared" si="2"/>
        <v>中頓別町</v>
      </c>
      <c r="BE30" s="40">
        <f>VLOOKUP($BC30&amp;"_"&amp;$AZ$7,データシート1!$A:$BS,MATCH("cb_"&amp;BE$12,データシート1!$A$1:$BS$1,0),0)</f>
        <v>42.57</v>
      </c>
      <c r="BF30" s="40">
        <f>VLOOKUP($BC30&amp;"_"&amp;$AZ$7,データシート1!$A:$BS,MATCH("cb_"&amp;BF$12,データシート1!$A$1:$BS$1,0),0)</f>
        <v>0</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42.57</v>
      </c>
      <c r="BL30" s="42"/>
      <c r="BM30" s="960" t="str">
        <f t="shared" si="4"/>
        <v>01513</v>
      </c>
      <c r="BN30" s="123" t="str">
        <f t="shared" si="5"/>
        <v>中頓別町</v>
      </c>
      <c r="BO30" s="40">
        <f>BE30*VLOOKUP(BO$12,別紙!$B$4:$E$10,MATCH("設備利用率",別紙!$B$4:$E$4,0),0)/100*8760/10^3</f>
        <v>51.089108399999994</v>
      </c>
      <c r="BP30" s="40">
        <f>BF30*VLOOKUP(BP$12,別紙!$B$4:$E$10,MATCH("設備利用率",別紙!$B$4:$E$4,0),0)/100*8760/10^3</f>
        <v>0</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51.089108399999994</v>
      </c>
      <c r="BV30" s="42"/>
      <c r="BW30" s="38" t="str">
        <f t="shared" si="7"/>
        <v>01513</v>
      </c>
      <c r="BX30" s="38" t="str">
        <f t="shared" si="8"/>
        <v>中頓別町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8697.6596728265067</v>
      </c>
      <c r="BZ30" s="42"/>
      <c r="CA30" s="38" t="str">
        <f t="shared" si="9"/>
        <v>01513</v>
      </c>
      <c r="CB30" s="38" t="str">
        <f t="shared" si="10"/>
        <v>中頓別町</v>
      </c>
      <c r="CC30" s="260">
        <f t="shared" si="11"/>
        <v>5.873891405479355E-3</v>
      </c>
      <c r="CD30" s="260">
        <f t="shared" si="16"/>
        <v>0</v>
      </c>
      <c r="CE30" s="260">
        <f t="shared" si="17"/>
        <v>0</v>
      </c>
      <c r="CF30" s="260">
        <f t="shared" si="18"/>
        <v>0</v>
      </c>
      <c r="CG30" s="260">
        <f t="shared" si="19"/>
        <v>0</v>
      </c>
      <c r="CH30" s="260">
        <f t="shared" si="20"/>
        <v>0</v>
      </c>
      <c r="CI30" s="260">
        <f t="shared" si="12"/>
        <v>5.873891405479355E-3</v>
      </c>
      <c r="CK30" s="20" t="str">
        <f t="shared" si="13"/>
        <v>01513</v>
      </c>
      <c r="CL30" s="20" t="str">
        <f t="shared" si="14"/>
        <v>中頓別町</v>
      </c>
      <c r="CM30" s="20">
        <f>VLOOKUP($CK30&amp;"_"&amp;$AZ$7,データシート1!$A:$BS,MATCH("ca_太陽光発電（10kW未満）",データシート1!$A$1:$BS$1,0),0)</f>
        <v>6</v>
      </c>
      <c r="CN30" s="20">
        <f>VLOOKUP($CK30&amp;"_"&amp;$AZ$5,データシート1!$A:$BS,MATCH("ab_家庭",データシート1!$A$1:$BS$1,0),0)</f>
        <v>871</v>
      </c>
      <c r="CO30" s="260">
        <f t="shared" si="15"/>
        <v>6.8886337543053958E-3</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19422</v>
      </c>
      <c r="AY31" s="20" t="str">
        <f>IF(IFERROR(比較地域マスタ!$Z24,"")=0,"",IFERROR(比較地域マスタ!$Z24,""))</f>
        <v>道志村</v>
      </c>
      <c r="BC31" s="960" t="str">
        <f t="shared" si="0"/>
        <v>19422</v>
      </c>
      <c r="BD31" s="123" t="str">
        <f t="shared" si="2"/>
        <v>道志村</v>
      </c>
      <c r="BE31" s="40">
        <f>VLOOKUP($BC31&amp;"_"&amp;$AZ$7,データシート1!$A:$BS,MATCH("cb_"&amp;BE$12,データシート1!$A$1:$BS$1,0),0)</f>
        <v>70.800000000000011</v>
      </c>
      <c r="BF31" s="40">
        <f>VLOOKUP($BC31&amp;"_"&amp;$AZ$7,データシート1!$A:$BS,MATCH("cb_"&amp;BF$12,データシート1!$A$1:$BS$1,0),0)</f>
        <v>159.60000000000002</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230.40000000000003</v>
      </c>
      <c r="BL31" s="42"/>
      <c r="BM31" s="960" t="str">
        <f t="shared" si="4"/>
        <v>19422</v>
      </c>
      <c r="BN31" s="123" t="str">
        <f t="shared" si="5"/>
        <v>道志村</v>
      </c>
      <c r="BO31" s="40">
        <f>BE31*VLOOKUP(BO$12,別紙!$B$4:$E$10,MATCH("設備利用率",別紙!$B$4:$E$4,0),0)/100*8760/10^3</f>
        <v>84.968496000000016</v>
      </c>
      <c r="BP31" s="40">
        <f>BF31*VLOOKUP(BP$12,別紙!$B$4:$E$10,MATCH("設備利用率",別紙!$B$4:$E$4,0),0)/100*8760/10^3</f>
        <v>211.11249600000005</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296.08099200000004</v>
      </c>
      <c r="BV31" s="42"/>
      <c r="BW31" s="38" t="str">
        <f t="shared" si="7"/>
        <v>19422</v>
      </c>
      <c r="BX31" s="38" t="str">
        <f t="shared" si="8"/>
        <v>道志村</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6670.6816130995385</v>
      </c>
      <c r="BZ31" s="42"/>
      <c r="CA31" s="38" t="str">
        <f t="shared" si="9"/>
        <v>19422</v>
      </c>
      <c r="CB31" s="38" t="str">
        <f t="shared" si="10"/>
        <v>道志村</v>
      </c>
      <c r="CC31" s="260">
        <f t="shared" si="11"/>
        <v>1.2737603280771682E-2</v>
      </c>
      <c r="CD31" s="260">
        <f t="shared" si="16"/>
        <v>3.164781475785447E-2</v>
      </c>
      <c r="CE31" s="260">
        <f t="shared" si="17"/>
        <v>0</v>
      </c>
      <c r="CF31" s="260">
        <f t="shared" si="18"/>
        <v>0</v>
      </c>
      <c r="CG31" s="260">
        <f t="shared" si="19"/>
        <v>0</v>
      </c>
      <c r="CH31" s="260">
        <f t="shared" si="20"/>
        <v>0</v>
      </c>
      <c r="CI31" s="260">
        <f t="shared" si="12"/>
        <v>4.4385418038626147E-2</v>
      </c>
      <c r="CK31" s="20" t="str">
        <f t="shared" si="13"/>
        <v>19422</v>
      </c>
      <c r="CL31" s="20" t="str">
        <f t="shared" si="14"/>
        <v>道志村</v>
      </c>
      <c r="CM31" s="20">
        <f>VLOOKUP($CK31&amp;"_"&amp;$AZ$7,データシート1!$A:$BS,MATCH("ca_太陽光発電（10kW未満）",データシート1!$A$1:$BS$1,0),0)</f>
        <v>14</v>
      </c>
      <c r="CN31" s="20">
        <f>VLOOKUP($CK31&amp;"_"&amp;$AZ$5,データシート1!$A:$BS,MATCH("ab_家庭",データシート1!$A$1:$BS$1,0),0)</f>
        <v>621</v>
      </c>
      <c r="CO31" s="260">
        <f t="shared" si="15"/>
        <v>2.2544283413848631E-2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20414</v>
      </c>
      <c r="AY32" s="20" t="str">
        <f>IF(IFERROR(比較地域マスタ!$Z25,"")=0,"",IFERROR(比較地域マスタ!$Z25,""))</f>
        <v>泰阜村</v>
      </c>
      <c r="AZ32" s="24"/>
      <c r="BA32" s="24"/>
      <c r="BB32" s="24"/>
      <c r="BC32" s="960" t="str">
        <f t="shared" si="0"/>
        <v>20414</v>
      </c>
      <c r="BD32" s="123" t="str">
        <f t="shared" si="2"/>
        <v>泰阜村</v>
      </c>
      <c r="BE32" s="40">
        <f>VLOOKUP($BC32&amp;"_"&amp;$AZ$7,データシート1!$A:$BS,MATCH("cb_"&amp;BE$12,データシート1!$A$1:$BS$1,0),0)</f>
        <v>461.89999999999992</v>
      </c>
      <c r="BF32" s="40">
        <f>VLOOKUP($BC32&amp;"_"&amp;$AZ$7,データシート1!$A:$BS,MATCH("cb_"&amp;BF$12,データシート1!$A$1:$BS$1,0),0)</f>
        <v>433.29999999999995</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895.19999999999982</v>
      </c>
      <c r="BL32" s="42"/>
      <c r="BM32" s="960" t="str">
        <f t="shared" si="4"/>
        <v>20414</v>
      </c>
      <c r="BN32" s="123" t="str">
        <f t="shared" si="5"/>
        <v>泰阜村</v>
      </c>
      <c r="BO32" s="40">
        <f>BE32*VLOOKUP(BO$12,別紙!$B$4:$E$10,MATCH("設備利用率",別紙!$B$4:$E$4,0),0)/100*8760/10^3</f>
        <v>554.33542799999998</v>
      </c>
      <c r="BP32" s="40">
        <f>BF32*VLOOKUP(BP$12,別紙!$B$4:$E$10,MATCH("設備利用率",別紙!$B$4:$E$4,0),0)/100*8760/10^3</f>
        <v>573.15190799999993</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1127.4873359999999</v>
      </c>
      <c r="BV32" s="42"/>
      <c r="BW32" s="38" t="str">
        <f t="shared" si="7"/>
        <v>20414</v>
      </c>
      <c r="BX32" s="38" t="str">
        <f t="shared" si="8"/>
        <v>泰阜村</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7192.8258370197464</v>
      </c>
      <c r="BZ32" s="42"/>
      <c r="CA32" s="38" t="str">
        <f t="shared" si="9"/>
        <v>20414</v>
      </c>
      <c r="CB32" s="38" t="str">
        <f t="shared" si="10"/>
        <v>泰阜村</v>
      </c>
      <c r="CC32" s="260">
        <f t="shared" si="11"/>
        <v>7.7067822933647126E-2</v>
      </c>
      <c r="CD32" s="260">
        <f t="shared" si="16"/>
        <v>7.9683829552792004E-2</v>
      </c>
      <c r="CE32" s="260">
        <f t="shared" si="17"/>
        <v>0</v>
      </c>
      <c r="CF32" s="260">
        <f t="shared" si="18"/>
        <v>0</v>
      </c>
      <c r="CG32" s="260">
        <f t="shared" si="19"/>
        <v>0</v>
      </c>
      <c r="CH32" s="260">
        <f t="shared" si="20"/>
        <v>0</v>
      </c>
      <c r="CI32" s="260">
        <f t="shared" si="12"/>
        <v>0.15675165248643913</v>
      </c>
      <c r="CJ32" s="24"/>
      <c r="CK32" s="20" t="str">
        <f t="shared" si="13"/>
        <v>20414</v>
      </c>
      <c r="CL32" s="20" t="str">
        <f t="shared" si="14"/>
        <v>泰阜村</v>
      </c>
      <c r="CM32" s="20">
        <f>VLOOKUP($CK32&amp;"_"&amp;$AZ$7,データシート1!$A:$BS,MATCH("ca_太陽光発電（10kW未満）",データシート1!$A$1:$BS$1,0),0)</f>
        <v>96</v>
      </c>
      <c r="CN32" s="20">
        <f>VLOOKUP($CK32&amp;"_"&amp;$AZ$5,データシート1!$A:$BS,MATCH("ab_家庭",データシート1!$A$1:$BS$1,0),0)</f>
        <v>682</v>
      </c>
      <c r="CO32" s="260">
        <f t="shared" si="15"/>
        <v>0.14076246334310852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21604</v>
      </c>
      <c r="AY33" s="20" t="str">
        <f>IF(IFERROR(比較地域マスタ!$Z26,"")=0,"",IFERROR(比較地域マスタ!$Z26,""))</f>
        <v>白川村</v>
      </c>
      <c r="BC33" s="960" t="str">
        <f t="shared" si="0"/>
        <v>21604</v>
      </c>
      <c r="BD33" s="123" t="str">
        <f t="shared" si="2"/>
        <v>白川村</v>
      </c>
      <c r="BE33" s="40">
        <f>VLOOKUP($BC33&amp;"_"&amp;$AZ$7,データシート1!$A:$BS,MATCH("cb_"&amp;BE$12,データシート1!$A$1:$BS$1,0),0)</f>
        <v>5.7</v>
      </c>
      <c r="BF33" s="40">
        <f>VLOOKUP($BC33&amp;"_"&amp;$AZ$7,データシート1!$A:$BS,MATCH("cb_"&amp;BF$12,データシート1!$A$1:$BS$1,0),0)</f>
        <v>261</v>
      </c>
      <c r="BG33" s="40">
        <f>VLOOKUP($BC33&amp;"_"&amp;$AZ$7,データシート1!$A:$BS,MATCH("cb_"&amp;BG$12,データシート1!$A$1:$BS$1,0),0)</f>
        <v>0</v>
      </c>
      <c r="BH33" s="40">
        <f>VLOOKUP($BC33&amp;"_"&amp;$AZ$7,データシート1!$A:$BS,MATCH("cb_"&amp;BH$12,データシート1!$A$1:$BS$1,0),0)</f>
        <v>280</v>
      </c>
      <c r="BI33" s="40">
        <f>VLOOKUP($BC33&amp;"_"&amp;$AZ$7,データシート1!$A:$BS,MATCH("cb_"&amp;BI$12,データシート1!$A$1:$BS$1,0),0)</f>
        <v>0</v>
      </c>
      <c r="BJ33" s="40">
        <f>VLOOKUP($BC33&amp;"_"&amp;$AZ$7,データシート1!$A:$BS,MATCH("cb_"&amp;BJ$12,データシート1!$A$1:$BS$1,0),0)</f>
        <v>0</v>
      </c>
      <c r="BK33" s="40">
        <f t="shared" si="3"/>
        <v>546.70000000000005</v>
      </c>
      <c r="BL33" s="42"/>
      <c r="BM33" s="960" t="str">
        <f t="shared" si="4"/>
        <v>21604</v>
      </c>
      <c r="BN33" s="123" t="str">
        <f t="shared" si="5"/>
        <v>白川村</v>
      </c>
      <c r="BO33" s="40">
        <f>BE33*VLOOKUP(BO$12,別紙!$B$4:$E$10,MATCH("設備利用率",別紙!$B$4:$E$4,0),0)/100*8760/10^3</f>
        <v>6.8406840000000004</v>
      </c>
      <c r="BP33" s="40">
        <f>BF33*VLOOKUP(BP$12,別紙!$B$4:$E$10,MATCH("設備利用率",別紙!$B$4:$E$4,0),0)/100*8760/10^3</f>
        <v>345.24036000000001</v>
      </c>
      <c r="BQ33" s="40">
        <f>BG33*VLOOKUP(BQ$12,別紙!$B$4:$E$10,MATCH("設備利用率",別紙!$B$4:$E$4,0),0)/100*8760/10^3</f>
        <v>0</v>
      </c>
      <c r="BR33" s="40">
        <f>BH33*VLOOKUP(BR$12,別紙!$B$4:$E$10,MATCH("設備利用率",別紙!$B$4:$E$4,0),0)/100*8760/10^3</f>
        <v>1471.68</v>
      </c>
      <c r="BS33" s="40">
        <f>BI33*VLOOKUP(BS$12,別紙!$B$4:$E$10,MATCH("設備利用率",別紙!$B$4:$E$4,0),0)/100*8760/10^3</f>
        <v>0</v>
      </c>
      <c r="BT33" s="40">
        <f>BJ33*VLOOKUP(BT$12,別紙!$B$4:$E$10,MATCH("設備利用率",別紙!$B$4:$E$4,0),0)/100*8760/10^3</f>
        <v>0</v>
      </c>
      <c r="BU33" s="40">
        <f t="shared" si="6"/>
        <v>1823.7610440000001</v>
      </c>
      <c r="BV33" s="42"/>
      <c r="BW33" s="38" t="str">
        <f t="shared" si="7"/>
        <v>21604</v>
      </c>
      <c r="BX33" s="38" t="str">
        <f t="shared" si="8"/>
        <v>白川村</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9431.450228126032</v>
      </c>
      <c r="BZ33" s="42"/>
      <c r="CA33" s="38" t="str">
        <f t="shared" si="9"/>
        <v>21604</v>
      </c>
      <c r="CB33" s="38" t="str">
        <f t="shared" si="10"/>
        <v>白川村</v>
      </c>
      <c r="CC33" s="260">
        <f t="shared" si="11"/>
        <v>7.2530563535181801E-4</v>
      </c>
      <c r="CD33" s="260">
        <f t="shared" si="16"/>
        <v>3.6605225246318991E-2</v>
      </c>
      <c r="CE33" s="260">
        <f t="shared" si="17"/>
        <v>0</v>
      </c>
      <c r="CF33" s="260">
        <f t="shared" si="18"/>
        <v>0.15603962958010684</v>
      </c>
      <c r="CG33" s="260">
        <f t="shared" si="19"/>
        <v>0</v>
      </c>
      <c r="CH33" s="260">
        <f t="shared" si="20"/>
        <v>0</v>
      </c>
      <c r="CI33" s="260">
        <f t="shared" si="12"/>
        <v>0.19337016046177763</v>
      </c>
      <c r="CK33" s="20" t="str">
        <f t="shared" si="13"/>
        <v>21604</v>
      </c>
      <c r="CL33" s="20" t="str">
        <f t="shared" si="14"/>
        <v>白川村</v>
      </c>
      <c r="CM33" s="20">
        <f>VLOOKUP($CK33&amp;"_"&amp;$AZ$7,データシート1!$A:$BS,MATCH("ca_太陽光発電（10kW未満）",データシート1!$A$1:$BS$1,0),0)</f>
        <v>1</v>
      </c>
      <c r="CN33" s="20">
        <f>VLOOKUP($CK33&amp;"_"&amp;$AZ$5,データシート1!$A:$BS,MATCH("ab_家庭",データシート1!$A$1:$BS$1,0),0)</f>
        <v>598</v>
      </c>
      <c r="CO33" s="260">
        <f t="shared" si="15"/>
        <v>1.6722408026755853E-3</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45429</v>
      </c>
      <c r="AY34" s="20" t="str">
        <f>IF(IFERROR(比較地域マスタ!$Z27,"")=0,"",IFERROR(比較地域マスタ!$Z27,""))</f>
        <v>諸塚村</v>
      </c>
      <c r="BC34" s="960" t="str">
        <f t="shared" si="0"/>
        <v>45429</v>
      </c>
      <c r="BD34" s="123" t="str">
        <f t="shared" si="2"/>
        <v>諸塚村</v>
      </c>
      <c r="BE34" s="40">
        <f>VLOOKUP($BC34&amp;"_"&amp;$AZ$7,データシート1!$A:$BS,MATCH("cb_"&amp;BE$12,データシート1!$A$1:$BS$1,0),0)</f>
        <v>118.11000000000001</v>
      </c>
      <c r="BF34" s="40">
        <f>VLOOKUP($BC34&amp;"_"&amp;$AZ$7,データシート1!$A:$BS,MATCH("cb_"&amp;BF$12,データシート1!$A$1:$BS$1,0),0)</f>
        <v>161</v>
      </c>
      <c r="BG34" s="40">
        <f>VLOOKUP($BC34&amp;"_"&amp;$AZ$7,データシート1!$A:$BS,MATCH("cb_"&amp;BG$12,データシート1!$A$1:$BS$1,0),0)</f>
        <v>0</v>
      </c>
      <c r="BH34" s="40">
        <f>VLOOKUP($BC34&amp;"_"&amp;$AZ$7,データシート1!$A:$BS,MATCH("cb_"&amp;BH$12,データシート1!$A$1:$BS$1,0),0)</f>
        <v>19.5</v>
      </c>
      <c r="BI34" s="40">
        <f>VLOOKUP($BC34&amp;"_"&amp;$AZ$7,データシート1!$A:$BS,MATCH("cb_"&amp;BI$12,データシート1!$A$1:$BS$1,0),0)</f>
        <v>0</v>
      </c>
      <c r="BJ34" s="40">
        <f>VLOOKUP($BC34&amp;"_"&amp;$AZ$7,データシート1!$A:$BS,MATCH("cb_"&amp;BJ$12,データシート1!$A$1:$BS$1,0),0)</f>
        <v>0</v>
      </c>
      <c r="BK34" s="40">
        <f t="shared" si="3"/>
        <v>298.61</v>
      </c>
      <c r="BL34" s="42"/>
      <c r="BM34" s="960" t="str">
        <f t="shared" si="4"/>
        <v>45429</v>
      </c>
      <c r="BN34" s="123" t="str">
        <f t="shared" si="5"/>
        <v>諸塚村</v>
      </c>
      <c r="BO34" s="40">
        <f>BE34*VLOOKUP(BO$12,別紙!$B$4:$E$10,MATCH("設備利用率",別紙!$B$4:$E$4,0),0)/100*8760/10^3</f>
        <v>141.74617320000002</v>
      </c>
      <c r="BP34" s="40">
        <f>BF34*VLOOKUP(BP$12,別紙!$B$4:$E$10,MATCH("設備利用率",別紙!$B$4:$E$4,0),0)/100*8760/10^3</f>
        <v>212.96436</v>
      </c>
      <c r="BQ34" s="40">
        <f>BG34*VLOOKUP(BQ$12,別紙!$B$4:$E$10,MATCH("設備利用率",別紙!$B$4:$E$4,0),0)/100*8760/10^3</f>
        <v>0</v>
      </c>
      <c r="BR34" s="40">
        <f>BH34*VLOOKUP(BR$12,別紙!$B$4:$E$10,MATCH("設備利用率",別紙!$B$4:$E$4,0),0)/100*8760/10^3</f>
        <v>102.492</v>
      </c>
      <c r="BS34" s="40">
        <f>BI34*VLOOKUP(BS$12,別紙!$B$4:$E$10,MATCH("設備利用率",別紙!$B$4:$E$4,0),0)/100*8760/10^3</f>
        <v>0</v>
      </c>
      <c r="BT34" s="40">
        <f>BJ34*VLOOKUP(BT$12,別紙!$B$4:$E$10,MATCH("設備利用率",別紙!$B$4:$E$4,0),0)/100*8760/10^3</f>
        <v>0</v>
      </c>
      <c r="BU34" s="40">
        <f t="shared" si="6"/>
        <v>457.2025332</v>
      </c>
      <c r="BV34" s="42"/>
      <c r="BW34" s="38" t="str">
        <f t="shared" si="7"/>
        <v>45429</v>
      </c>
      <c r="BX34" s="38" t="str">
        <f t="shared" si="8"/>
        <v>諸塚村</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7470.1597803771492</v>
      </c>
      <c r="BZ34" s="42"/>
      <c r="CA34" s="38" t="str">
        <f t="shared" si="9"/>
        <v>45429</v>
      </c>
      <c r="CB34" s="38" t="str">
        <f t="shared" si="10"/>
        <v>諸塚村</v>
      </c>
      <c r="CC34" s="260">
        <f t="shared" si="11"/>
        <v>1.897498545778677E-2</v>
      </c>
      <c r="CD34" s="260">
        <f t="shared" si="16"/>
        <v>2.8508675351151321E-2</v>
      </c>
      <c r="CE34" s="260">
        <f t="shared" si="17"/>
        <v>0</v>
      </c>
      <c r="CF34" s="260">
        <f t="shared" si="18"/>
        <v>1.3720188458248137E-2</v>
      </c>
      <c r="CG34" s="260">
        <f t="shared" si="19"/>
        <v>0</v>
      </c>
      <c r="CH34" s="260">
        <f t="shared" si="20"/>
        <v>0</v>
      </c>
      <c r="CI34" s="260">
        <f t="shared" si="12"/>
        <v>6.1203849267186229E-2</v>
      </c>
      <c r="CK34" s="20" t="str">
        <f t="shared" si="13"/>
        <v>45429</v>
      </c>
      <c r="CL34" s="20" t="str">
        <f t="shared" si="14"/>
        <v>諸塚村</v>
      </c>
      <c r="CM34" s="20">
        <f>VLOOKUP($CK34&amp;"_"&amp;$AZ$7,データシート1!$A:$BS,MATCH("ca_太陽光発電（10kW未満）",データシート1!$A$1:$BS$1,0),0)</f>
        <v>26</v>
      </c>
      <c r="CN34" s="20">
        <f>VLOOKUP($CK34&amp;"_"&amp;$AZ$5,データシート1!$A:$BS,MATCH("ab_家庭",データシート1!$A$1:$BS$1,0),0)</f>
        <v>689</v>
      </c>
      <c r="CO34" s="260">
        <f t="shared" si="15"/>
        <v>3.7735849056603772E-2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01403</v>
      </c>
      <c r="AY35" s="20" t="str">
        <f>IF(IFERROR(比較地域マスタ!$Z28,"")=0,"",IFERROR(比較地域マスタ!$Z28,""))</f>
        <v>泊村</v>
      </c>
      <c r="BC35" s="960" t="str">
        <f t="shared" si="0"/>
        <v>01403</v>
      </c>
      <c r="BD35" s="123" t="str">
        <f t="shared" si="2"/>
        <v>泊村</v>
      </c>
      <c r="BE35" s="40">
        <f>VLOOKUP($BC35&amp;"_"&amp;$AZ$7,データシート1!$A:$BS,MATCH("cb_"&amp;BE$12,データシート1!$A$1:$BS$1,0),0)</f>
        <v>39</v>
      </c>
      <c r="BF35" s="40">
        <f>VLOOKUP($BC35&amp;"_"&amp;$AZ$7,データシート1!$A:$BS,MATCH("cb_"&amp;BF$12,データシート1!$A$1:$BS$1,0),0)</f>
        <v>0</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39</v>
      </c>
      <c r="BL35" s="42"/>
      <c r="BM35" s="960" t="str">
        <f t="shared" si="4"/>
        <v>01403</v>
      </c>
      <c r="BN35" s="123" t="str">
        <f t="shared" si="5"/>
        <v>泊村</v>
      </c>
      <c r="BO35" s="40">
        <f>BE35*VLOOKUP(BO$12,別紙!$B$4:$E$10,MATCH("設備利用率",別紙!$B$4:$E$4,0),0)/100*8760/10^3</f>
        <v>46.804679999999998</v>
      </c>
      <c r="BP35" s="40">
        <f>BF35*VLOOKUP(BP$12,別紙!$B$4:$E$10,MATCH("設備利用率",別紙!$B$4:$E$4,0),0)/100*8760/10^3</f>
        <v>0</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46.804679999999998</v>
      </c>
      <c r="BV35" s="42"/>
      <c r="BW35" s="38" t="str">
        <f t="shared" si="7"/>
        <v>01403</v>
      </c>
      <c r="BX35" s="38" t="str">
        <f t="shared" si="8"/>
        <v>泊村</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13486.305264808874</v>
      </c>
      <c r="BZ35" s="42"/>
      <c r="CA35" s="38" t="str">
        <f t="shared" si="9"/>
        <v>01403</v>
      </c>
      <c r="CB35" s="38" t="str">
        <f t="shared" si="10"/>
        <v>泊村</v>
      </c>
      <c r="CC35" s="260">
        <f t="shared" si="11"/>
        <v>3.4705339291208242E-3</v>
      </c>
      <c r="CD35" s="260">
        <f t="shared" si="16"/>
        <v>0</v>
      </c>
      <c r="CE35" s="260">
        <f t="shared" si="17"/>
        <v>0</v>
      </c>
      <c r="CF35" s="260">
        <f t="shared" si="18"/>
        <v>0</v>
      </c>
      <c r="CG35" s="260">
        <f t="shared" si="19"/>
        <v>0</v>
      </c>
      <c r="CH35" s="260">
        <f t="shared" si="20"/>
        <v>0</v>
      </c>
      <c r="CI35" s="260">
        <f t="shared" si="12"/>
        <v>3.4705339291208242E-3</v>
      </c>
      <c r="CK35" s="20" t="str">
        <f t="shared" si="13"/>
        <v>01403</v>
      </c>
      <c r="CL35" s="20" t="str">
        <f t="shared" si="14"/>
        <v>泊村</v>
      </c>
      <c r="CM35" s="20">
        <f>VLOOKUP($CK35&amp;"_"&amp;$AZ$7,データシート1!$A:$BS,MATCH("ca_太陽光発電（10kW未満）",データシート1!$A$1:$BS$1,0),0)</f>
        <v>7</v>
      </c>
      <c r="CN35" s="20">
        <f>VLOOKUP($CK35&amp;"_"&amp;$AZ$5,データシート1!$A:$BS,MATCH("ab_家庭",データシート1!$A$1:$BS$1,0),0)</f>
        <v>863</v>
      </c>
      <c r="CO35" s="260">
        <f t="shared" si="15"/>
        <v>8.1112398609501733E-3</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29386</v>
      </c>
      <c r="AY36" s="20" t="str">
        <f>IF(IFERROR(比較地域マスタ!$Z29,"")=0,"",IFERROR(比較地域マスタ!$Z29,""))</f>
        <v>御杖村</v>
      </c>
      <c r="BC36" s="960" t="str">
        <f t="shared" si="0"/>
        <v>29386</v>
      </c>
      <c r="BD36" s="123" t="str">
        <f t="shared" si="2"/>
        <v>御杖村</v>
      </c>
      <c r="BE36" s="40">
        <f>VLOOKUP($BC36&amp;"_"&amp;$AZ$7,データシート1!$A:$BS,MATCH("cb_"&amp;BE$12,データシート1!$A$1:$BS$1,0),0)</f>
        <v>104.2</v>
      </c>
      <c r="BF36" s="40">
        <f>VLOOKUP($BC36&amp;"_"&amp;$AZ$7,データシート1!$A:$BS,MATCH("cb_"&amp;BF$12,データシート1!$A$1:$BS$1,0),0)</f>
        <v>3010.5</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3114.7</v>
      </c>
      <c r="BL36" s="42"/>
      <c r="BM36" s="960" t="str">
        <f t="shared" si="4"/>
        <v>29386</v>
      </c>
      <c r="BN36" s="123" t="str">
        <f t="shared" si="5"/>
        <v>御杖村</v>
      </c>
      <c r="BO36" s="40">
        <f>BE36*VLOOKUP(BO$12,別紙!$B$4:$E$10,MATCH("設備利用率",別紙!$B$4:$E$4,0),0)/100*8760/10^3</f>
        <v>125.052504</v>
      </c>
      <c r="BP36" s="40">
        <f>BF36*VLOOKUP(BP$12,別紙!$B$4:$E$10,MATCH("設備利用率",別紙!$B$4:$E$4,0),0)/100*8760/10^3</f>
        <v>3982.1689799999995</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4107.2214839999997</v>
      </c>
      <c r="BV36" s="42"/>
      <c r="BW36" s="38" t="str">
        <f t="shared" si="7"/>
        <v>29386</v>
      </c>
      <c r="BX36" s="38" t="str">
        <f t="shared" si="8"/>
        <v>御杖村</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7200.4652250576346</v>
      </c>
      <c r="BZ36" s="42"/>
      <c r="CA36" s="38" t="str">
        <f t="shared" si="9"/>
        <v>29386</v>
      </c>
      <c r="CB36" s="38" t="str">
        <f t="shared" si="10"/>
        <v>御杖村</v>
      </c>
      <c r="CC36" s="260">
        <f t="shared" si="11"/>
        <v>1.7367281153558942E-2</v>
      </c>
      <c r="CD36" s="260">
        <f t="shared" si="16"/>
        <v>0.55304329033380273</v>
      </c>
      <c r="CE36" s="260">
        <f t="shared" si="17"/>
        <v>0</v>
      </c>
      <c r="CF36" s="260">
        <f t="shared" si="18"/>
        <v>0</v>
      </c>
      <c r="CG36" s="260">
        <f t="shared" si="19"/>
        <v>0</v>
      </c>
      <c r="CH36" s="260">
        <f t="shared" si="20"/>
        <v>0</v>
      </c>
      <c r="CI36" s="260">
        <f t="shared" si="12"/>
        <v>0.57041057148736163</v>
      </c>
      <c r="CK36" s="20" t="str">
        <f t="shared" si="13"/>
        <v>29386</v>
      </c>
      <c r="CL36" s="20" t="str">
        <f t="shared" si="14"/>
        <v>御杖村</v>
      </c>
      <c r="CM36" s="20">
        <f>VLOOKUP($CK36&amp;"_"&amp;$AZ$7,データシート1!$A:$BS,MATCH("ca_太陽光発電（10kW未満）",データシート1!$A$1:$BS$1,0),0)</f>
        <v>21</v>
      </c>
      <c r="CN36" s="20">
        <f>VLOOKUP($CK36&amp;"_"&amp;$AZ$5,データシート1!$A:$BS,MATCH("ab_家庭",データシート1!$A$1:$BS$1,0),0)</f>
        <v>804</v>
      </c>
      <c r="CO36" s="260">
        <f t="shared" si="15"/>
        <v>2.6119402985074626E-2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39427</v>
      </c>
      <c r="AY37" s="20" t="str">
        <f>IF(IFERROR(比較地域マスタ!$Z30,"")=0,"",IFERROR(比較地域マスタ!$Z30,""))</f>
        <v>三原村</v>
      </c>
      <c r="BC37" s="960" t="str">
        <f t="shared" si="0"/>
        <v>39427</v>
      </c>
      <c r="BD37" s="123" t="str">
        <f t="shared" si="2"/>
        <v>三原村</v>
      </c>
      <c r="BE37" s="40">
        <f>VLOOKUP($BC37&amp;"_"&amp;$AZ$7,データシート1!$A:$BS,MATCH("cb_"&amp;BE$12,データシート1!$A$1:$BS$1,0),0)</f>
        <v>278.71000000000004</v>
      </c>
      <c r="BF37" s="40">
        <f>VLOOKUP($BC37&amp;"_"&amp;$AZ$7,データシート1!$A:$BS,MATCH("cb_"&amp;BF$12,データシート1!$A$1:$BS$1,0),0)</f>
        <v>3936</v>
      </c>
      <c r="BG37" s="40">
        <f>VLOOKUP($BC37&amp;"_"&amp;$AZ$7,データシート1!$A:$BS,MATCH("cb_"&amp;BG$12,データシート1!$A$1:$BS$1,0),0)</f>
        <v>0</v>
      </c>
      <c r="BH37" s="40">
        <f>VLOOKUP($BC37&amp;"_"&amp;$AZ$7,データシート1!$A:$BS,MATCH("cb_"&amp;BH$12,データシート1!$A$1:$BS$1,0),0)</f>
        <v>116</v>
      </c>
      <c r="BI37" s="40">
        <f>VLOOKUP($BC37&amp;"_"&amp;$AZ$7,データシート1!$A:$BS,MATCH("cb_"&amp;BI$12,データシート1!$A$1:$BS$1,0),0)</f>
        <v>0</v>
      </c>
      <c r="BJ37" s="40">
        <f>VLOOKUP($BC37&amp;"_"&amp;$AZ$7,データシート1!$A:$BS,MATCH("cb_"&amp;BJ$12,データシート1!$A$1:$BS$1,0),0)</f>
        <v>0</v>
      </c>
      <c r="BK37" s="40">
        <f t="shared" si="3"/>
        <v>4330.71</v>
      </c>
      <c r="BL37" s="42"/>
      <c r="BM37" s="960" t="str">
        <f t="shared" si="4"/>
        <v>39427</v>
      </c>
      <c r="BN37" s="123" t="str">
        <f t="shared" si="5"/>
        <v>三原村</v>
      </c>
      <c r="BO37" s="40">
        <f>BE37*VLOOKUP(BO$12,別紙!$B$4:$E$10,MATCH("設備利用率",別紙!$B$4:$E$4,0),0)/100*8760/10^3</f>
        <v>334.48544520000002</v>
      </c>
      <c r="BP37" s="40">
        <f>BF37*VLOOKUP(BP$12,別紙!$B$4:$E$10,MATCH("設備利用率",別紙!$B$4:$E$4,0),0)/100*8760/10^3</f>
        <v>5206.3833600000007</v>
      </c>
      <c r="BQ37" s="40">
        <f>BG37*VLOOKUP(BQ$12,別紙!$B$4:$E$10,MATCH("設備利用率",別紙!$B$4:$E$4,0),0)/100*8760/10^3</f>
        <v>0</v>
      </c>
      <c r="BR37" s="40">
        <f>BH37*VLOOKUP(BR$12,別紙!$B$4:$E$10,MATCH("設備利用率",別紙!$B$4:$E$4,0),0)/100*8760/10^3</f>
        <v>609.69600000000003</v>
      </c>
      <c r="BS37" s="40">
        <f>BI37*VLOOKUP(BS$12,別紙!$B$4:$E$10,MATCH("設備利用率",別紙!$B$4:$E$4,0),0)/100*8760/10^3</f>
        <v>0</v>
      </c>
      <c r="BT37" s="40">
        <f>BJ37*VLOOKUP(BT$12,別紙!$B$4:$E$10,MATCH("設備利用率",別紙!$B$4:$E$4,0),0)/100*8760/10^3</f>
        <v>0</v>
      </c>
      <c r="BU37" s="40">
        <f t="shared" si="6"/>
        <v>6150.5648052000006</v>
      </c>
      <c r="BV37" s="42"/>
      <c r="BW37" s="38" t="str">
        <f t="shared" si="7"/>
        <v>39427</v>
      </c>
      <c r="BX37" s="38" t="str">
        <f t="shared" si="8"/>
        <v>三原村</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6257.9157951647803</v>
      </c>
      <c r="BZ37" s="42"/>
      <c r="CA37" s="38" t="str">
        <f t="shared" si="9"/>
        <v>39427</v>
      </c>
      <c r="CB37" s="38" t="str">
        <f t="shared" si="10"/>
        <v>三原村</v>
      </c>
      <c r="CC37" s="260">
        <f t="shared" si="11"/>
        <v>5.3449975382928991E-2</v>
      </c>
      <c r="CD37" s="260">
        <f t="shared" si="16"/>
        <v>0.83196762794775014</v>
      </c>
      <c r="CE37" s="260">
        <f t="shared" si="17"/>
        <v>0</v>
      </c>
      <c r="CF37" s="260">
        <f t="shared" si="18"/>
        <v>9.7427964829933572E-2</v>
      </c>
      <c r="CG37" s="260">
        <f t="shared" si="19"/>
        <v>0</v>
      </c>
      <c r="CH37" s="260">
        <f t="shared" si="20"/>
        <v>0</v>
      </c>
      <c r="CI37" s="260">
        <f t="shared" si="12"/>
        <v>0.98284556816061264</v>
      </c>
      <c r="CK37" s="20" t="str">
        <f t="shared" si="13"/>
        <v>39427</v>
      </c>
      <c r="CL37" s="20" t="str">
        <f t="shared" si="14"/>
        <v>三原村</v>
      </c>
      <c r="CM37" s="20">
        <f>VLOOKUP($CK37&amp;"_"&amp;$AZ$7,データシート1!$A:$BS,MATCH("ca_太陽光発電（10kW未満）",データシート1!$A$1:$BS$1,0),0)</f>
        <v>58</v>
      </c>
      <c r="CN37" s="20">
        <f>VLOOKUP($CK37&amp;"_"&amp;$AZ$5,データシート1!$A:$BS,MATCH("ab_家庭",データシート1!$A$1:$BS$1,0),0)</f>
        <v>759</v>
      </c>
      <c r="CO37" s="260">
        <f t="shared" si="15"/>
        <v>7.6416337285902497E-2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36302</v>
      </c>
      <c r="AY38" s="20" t="str">
        <f>IF(IFERROR(比較地域マスタ!$Z31,"")=0,"",IFERROR(比較地域マスタ!$Z31,""))</f>
        <v>上勝町</v>
      </c>
      <c r="BC38" s="960" t="str">
        <f t="shared" si="0"/>
        <v>36302</v>
      </c>
      <c r="BD38" s="123" t="str">
        <f t="shared" si="2"/>
        <v>上勝町</v>
      </c>
      <c r="BE38" s="40">
        <f>VLOOKUP($BC38&amp;"_"&amp;$AZ$7,データシート1!$A:$BS,MATCH("cb_"&amp;BE$12,データシート1!$A$1:$BS$1,0),0)</f>
        <v>172.375</v>
      </c>
      <c r="BF38" s="40">
        <f>VLOOKUP($BC38&amp;"_"&amp;$AZ$7,データシート1!$A:$BS,MATCH("cb_"&amp;BF$12,データシート1!$A$1:$BS$1,0),0)</f>
        <v>142.10000000000002</v>
      </c>
      <c r="BG38" s="40">
        <f>VLOOKUP($BC38&amp;"_"&amp;$AZ$7,データシート1!$A:$BS,MATCH("cb_"&amp;BG$12,データシート1!$A$1:$BS$1,0),0)</f>
        <v>34500</v>
      </c>
      <c r="BH38" s="40">
        <f>VLOOKUP($BC38&amp;"_"&amp;$AZ$7,データシート1!$A:$BS,MATCH("cb_"&amp;BH$12,データシート1!$A$1:$BS$1,0),0)</f>
        <v>75</v>
      </c>
      <c r="BI38" s="40">
        <f>VLOOKUP($BC38&amp;"_"&amp;$AZ$7,データシート1!$A:$BS,MATCH("cb_"&amp;BI$12,データシート1!$A$1:$BS$1,0),0)</f>
        <v>0</v>
      </c>
      <c r="BJ38" s="40">
        <f>VLOOKUP($BC38&amp;"_"&amp;$AZ$7,データシート1!$A:$BS,MATCH("cb_"&amp;BJ$12,データシート1!$A$1:$BS$1,0),0)</f>
        <v>0</v>
      </c>
      <c r="BK38" s="40">
        <f t="shared" si="3"/>
        <v>34889.474999999999</v>
      </c>
      <c r="BL38" s="42"/>
      <c r="BM38" s="960" t="str">
        <f t="shared" si="4"/>
        <v>36302</v>
      </c>
      <c r="BN38" s="123" t="str">
        <f t="shared" si="5"/>
        <v>上勝町</v>
      </c>
      <c r="BO38" s="40">
        <f>BE38*VLOOKUP(BO$12,別紙!$B$4:$E$10,MATCH("設備利用率",別紙!$B$4:$E$4,0),0)/100*8760/10^3</f>
        <v>206.87068500000001</v>
      </c>
      <c r="BP38" s="40">
        <f>BF38*VLOOKUP(BP$12,別紙!$B$4:$E$10,MATCH("設備利用率",別紙!$B$4:$E$4,0),0)/100*8760/10^3</f>
        <v>187.96419600000002</v>
      </c>
      <c r="BQ38" s="40">
        <f>BG38*VLOOKUP(BQ$12,別紙!$B$4:$E$10,MATCH("設備利用率",別紙!$B$4:$E$4,0),0)/100*8760/10^3</f>
        <v>74950.559999999998</v>
      </c>
      <c r="BR38" s="40">
        <f>BH38*VLOOKUP(BR$12,別紙!$B$4:$E$10,MATCH("設備利用率",別紙!$B$4:$E$4,0),0)/100*8760/10^3</f>
        <v>394.2</v>
      </c>
      <c r="BS38" s="40">
        <f>BI38*VLOOKUP(BS$12,別紙!$B$4:$E$10,MATCH("設備利用率",別紙!$B$4:$E$4,0),0)/100*8760/10^3</f>
        <v>0</v>
      </c>
      <c r="BT38" s="40">
        <f>BJ38*VLOOKUP(BT$12,別紙!$B$4:$E$10,MATCH("設備利用率",別紙!$B$4:$E$4,0),0)/100*8760/10^3</f>
        <v>0</v>
      </c>
      <c r="BU38" s="40">
        <f t="shared" si="6"/>
        <v>75739.594880999997</v>
      </c>
      <c r="BV38" s="42"/>
      <c r="BW38" s="38" t="str">
        <f t="shared" si="7"/>
        <v>36302</v>
      </c>
      <c r="BX38" s="38" t="str">
        <f t="shared" si="8"/>
        <v>上勝町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7243.1993951427812</v>
      </c>
      <c r="BZ38" s="42"/>
      <c r="CA38" s="38" t="str">
        <f t="shared" si="9"/>
        <v>36302</v>
      </c>
      <c r="CB38" s="38" t="str">
        <f t="shared" si="10"/>
        <v>上勝町</v>
      </c>
      <c r="CC38" s="260">
        <f t="shared" si="11"/>
        <v>2.8560677915166255E-2</v>
      </c>
      <c r="CD38" s="260">
        <f t="shared" si="16"/>
        <v>2.5950437886059989E-2</v>
      </c>
      <c r="CE38" s="260">
        <f t="shared" si="17"/>
        <v>10.347714581799462</v>
      </c>
      <c r="CF38" s="260">
        <f t="shared" si="18"/>
        <v>5.4423463789267858E-2</v>
      </c>
      <c r="CG38" s="260">
        <f t="shared" si="19"/>
        <v>0</v>
      </c>
      <c r="CH38" s="260">
        <f t="shared" si="20"/>
        <v>0</v>
      </c>
      <c r="CI38" s="260">
        <f t="shared" si="12"/>
        <v>10.456649161389956</v>
      </c>
      <c r="CK38" s="20" t="str">
        <f t="shared" si="13"/>
        <v>36302</v>
      </c>
      <c r="CL38" s="20" t="str">
        <f t="shared" si="14"/>
        <v>上勝町</v>
      </c>
      <c r="CM38" s="20">
        <f>VLOOKUP($CK38&amp;"_"&amp;$AZ$7,データシート1!$A:$BS,MATCH("ca_太陽光発電（10kW未満）",データシート1!$A$1:$BS$1,0),0)</f>
        <v>40</v>
      </c>
      <c r="CN38" s="20">
        <f>VLOOKUP($CK38&amp;"_"&amp;$AZ$5,データシート1!$A:$BS,MATCH("ab_家庭",データシート1!$A$1:$BS$1,0),0)</f>
        <v>757</v>
      </c>
      <c r="CO38" s="260">
        <f t="shared" si="15"/>
        <v>5.2840158520475564E-2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07444</v>
      </c>
      <c r="AY39" s="20" t="str">
        <f>IF(IFERROR(比較地域マスタ!$Z32,"")=0,"",IFERROR(比較地域マスタ!$Z32,""))</f>
        <v>三島町</v>
      </c>
      <c r="BC39" s="960" t="str">
        <f t="shared" si="0"/>
        <v>07444</v>
      </c>
      <c r="BD39" s="123" t="str">
        <f t="shared" si="2"/>
        <v>三島町</v>
      </c>
      <c r="BE39" s="40">
        <f>VLOOKUP($BC39&amp;"_"&amp;$AZ$7,データシート1!$A:$BS,MATCH("cb_"&amp;BE$12,データシート1!$A$1:$BS$1,0),0)</f>
        <v>53.800000000000004</v>
      </c>
      <c r="BF39" s="40">
        <f>VLOOKUP($BC39&amp;"_"&amp;$AZ$7,データシート1!$A:$BS,MATCH("cb_"&amp;BF$12,データシート1!$A$1:$BS$1,0),0)</f>
        <v>183.60000000000002</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237.40000000000003</v>
      </c>
      <c r="BL39" s="42"/>
      <c r="BM39" s="960" t="str">
        <f t="shared" si="4"/>
        <v>07444</v>
      </c>
      <c r="BN39" s="123" t="str">
        <f t="shared" si="5"/>
        <v>三島町</v>
      </c>
      <c r="BO39" s="40">
        <f>BE39*VLOOKUP(BO$12,別紙!$B$4:$E$10,MATCH("設備利用率",別紙!$B$4:$E$4,0),0)/100*8760/10^3</f>
        <v>64.566456000000002</v>
      </c>
      <c r="BP39" s="40">
        <f>BF39*VLOOKUP(BP$12,別紙!$B$4:$E$10,MATCH("設備利用率",別紙!$B$4:$E$4,0),0)/100*8760/10^3</f>
        <v>242.85873599999999</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307.42519199999998</v>
      </c>
      <c r="BV39" s="42"/>
      <c r="BW39" s="38" t="str">
        <f t="shared" si="7"/>
        <v>07444</v>
      </c>
      <c r="BX39" s="38" t="str">
        <f t="shared" si="8"/>
        <v>三島町</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7123.9431310611699</v>
      </c>
      <c r="BZ39" s="42"/>
      <c r="CA39" s="38" t="str">
        <f t="shared" si="9"/>
        <v>07444</v>
      </c>
      <c r="CB39" s="38" t="str">
        <f t="shared" si="10"/>
        <v>三島町</v>
      </c>
      <c r="CC39" s="260">
        <f t="shared" si="11"/>
        <v>9.0633031190947046E-3</v>
      </c>
      <c r="CD39" s="260">
        <f t="shared" si="16"/>
        <v>3.4090493359093421E-2</v>
      </c>
      <c r="CE39" s="260">
        <f t="shared" si="17"/>
        <v>0</v>
      </c>
      <c r="CF39" s="260">
        <f t="shared" si="18"/>
        <v>0</v>
      </c>
      <c r="CG39" s="260">
        <f t="shared" si="19"/>
        <v>0</v>
      </c>
      <c r="CH39" s="260">
        <f t="shared" si="20"/>
        <v>0</v>
      </c>
      <c r="CI39" s="260">
        <f t="shared" si="12"/>
        <v>4.3153796478188122E-2</v>
      </c>
      <c r="CK39" s="20" t="str">
        <f t="shared" si="13"/>
        <v>07444</v>
      </c>
      <c r="CL39" s="20" t="str">
        <f t="shared" si="14"/>
        <v>三島町</v>
      </c>
      <c r="CM39" s="20">
        <f>VLOOKUP($CK39&amp;"_"&amp;$AZ$7,データシート1!$A:$BS,MATCH("ca_太陽光発電（10kW未満）",データシート1!$A$1:$BS$1,0),0)</f>
        <v>10</v>
      </c>
      <c r="CN39" s="20">
        <f>VLOOKUP($CK39&amp;"_"&amp;$AZ$5,データシート1!$A:$BS,MATCH("ab_家庭",データシート1!$A$1:$BS$1,0),0)</f>
        <v>716</v>
      </c>
      <c r="CO39" s="260">
        <f t="shared" si="15"/>
        <v>1.3966480446927373E-2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46523</v>
      </c>
      <c r="AY40" s="20" t="str">
        <f>IF(IFERROR(比較地域マスタ!$Z33,"")=0,"",IFERROR(比較地域マスタ!$Z33,""))</f>
        <v>大和村</v>
      </c>
      <c r="BC40" s="960" t="str">
        <f t="shared" si="0"/>
        <v>46523</v>
      </c>
      <c r="BD40" s="123" t="str">
        <f t="shared" si="2"/>
        <v>大和村</v>
      </c>
      <c r="BE40" s="40">
        <f>VLOOKUP($BC40&amp;"_"&amp;$AZ$7,データシート1!$A:$BS,MATCH("cb_"&amp;BE$12,データシート1!$A$1:$BS$1,0),0)</f>
        <v>25.9</v>
      </c>
      <c r="BF40" s="40">
        <f>VLOOKUP($BC40&amp;"_"&amp;$AZ$7,データシート1!$A:$BS,MATCH("cb_"&amp;BF$12,データシート1!$A$1:$BS$1,0),0)</f>
        <v>41.3</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0</v>
      </c>
      <c r="BK40" s="40">
        <f t="shared" si="3"/>
        <v>67.199999999999989</v>
      </c>
      <c r="BL40" s="42"/>
      <c r="BM40" s="960" t="str">
        <f t="shared" si="4"/>
        <v>46523</v>
      </c>
      <c r="BN40" s="123" t="str">
        <f t="shared" si="5"/>
        <v>大和村</v>
      </c>
      <c r="BO40" s="40">
        <f>BE40*VLOOKUP(BO$12,別紙!$B$4:$E$10,MATCH("設備利用率",別紙!$B$4:$E$4,0),0)/100*8760/10^3</f>
        <v>31.083107999999996</v>
      </c>
      <c r="BP40" s="40">
        <f>BF40*VLOOKUP(BP$12,別紙!$B$4:$E$10,MATCH("設備利用率",別紙!$B$4:$E$4,0),0)/100*8760/10^3</f>
        <v>54.629987999999997</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0</v>
      </c>
      <c r="BU40" s="40">
        <f t="shared" si="6"/>
        <v>85.713095999999993</v>
      </c>
      <c r="BV40" s="42"/>
      <c r="BW40" s="38" t="str">
        <f t="shared" si="7"/>
        <v>46523</v>
      </c>
      <c r="BX40" s="38" t="str">
        <f t="shared" si="8"/>
        <v>大和村</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6287.3122569337611</v>
      </c>
      <c r="BZ40" s="42"/>
      <c r="CA40" s="38" t="str">
        <f t="shared" si="9"/>
        <v>46523</v>
      </c>
      <c r="CB40" s="38" t="str">
        <f t="shared" si="10"/>
        <v>大和村</v>
      </c>
      <c r="CC40" s="260">
        <f t="shared" si="11"/>
        <v>4.9437830872358828E-3</v>
      </c>
      <c r="CD40" s="260">
        <f t="shared" si="16"/>
        <v>8.6889255324885551E-3</v>
      </c>
      <c r="CE40" s="260">
        <f t="shared" si="17"/>
        <v>0</v>
      </c>
      <c r="CF40" s="260">
        <f t="shared" si="18"/>
        <v>0</v>
      </c>
      <c r="CG40" s="260">
        <f t="shared" si="19"/>
        <v>0</v>
      </c>
      <c r="CH40" s="260">
        <f t="shared" si="20"/>
        <v>0</v>
      </c>
      <c r="CI40" s="260">
        <f t="shared" si="12"/>
        <v>1.3632708619724437E-2</v>
      </c>
      <c r="CK40" s="20" t="str">
        <f t="shared" si="13"/>
        <v>46523</v>
      </c>
      <c r="CL40" s="20" t="str">
        <f t="shared" si="14"/>
        <v>大和村</v>
      </c>
      <c r="CM40" s="20">
        <f>VLOOKUP($CK40&amp;"_"&amp;$AZ$7,データシート1!$A:$BS,MATCH("ca_太陽光発電（10kW未満）",データシート1!$A$1:$BS$1,0),0)</f>
        <v>5</v>
      </c>
      <c r="CN40" s="20">
        <f>VLOOKUP($CK40&amp;"_"&amp;$AZ$5,データシート1!$A:$BS,MATCH("ab_家庭",データシート1!$A$1:$BS$1,0),0)</f>
        <v>859</v>
      </c>
      <c r="CO40" s="260">
        <f t="shared" si="15"/>
        <v>5.8207217694994182E-3</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43425</v>
      </c>
      <c r="AY41" s="20" t="str">
        <f>IF(IFERROR(比較地域マスタ!$Z34,"")=0,"",IFERROR(比較地域マスタ!$Z34,""))</f>
        <v>産山村</v>
      </c>
      <c r="BC41" s="960" t="str">
        <f t="shared" si="0"/>
        <v>43425</v>
      </c>
      <c r="BD41" s="123" t="str">
        <f t="shared" si="2"/>
        <v>産山村</v>
      </c>
      <c r="BE41" s="40">
        <f>VLOOKUP($BC41&amp;"_"&amp;$AZ$7,データシート1!$A:$BS,MATCH("cb_"&amp;BE$12,データシート1!$A$1:$BS$1,0),0)</f>
        <v>224.35000000000002</v>
      </c>
      <c r="BF41" s="40">
        <f>VLOOKUP($BC41&amp;"_"&amp;$AZ$7,データシート1!$A:$BS,MATCH("cb_"&amp;BF$12,データシート1!$A$1:$BS$1,0),0)</f>
        <v>5239.2999999999993</v>
      </c>
      <c r="BG41" s="40">
        <f>VLOOKUP($BC41&amp;"_"&amp;$AZ$7,データシート1!$A:$BS,MATCH("cb_"&amp;BG$12,データシート1!$A$1:$BS$1,0),0)</f>
        <v>600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0</v>
      </c>
      <c r="BK41" s="40">
        <f t="shared" si="3"/>
        <v>6063.65</v>
      </c>
      <c r="BL41" s="42"/>
      <c r="BM41" s="960" t="str">
        <f t="shared" si="4"/>
        <v>43425</v>
      </c>
      <c r="BN41" s="123" t="str">
        <f t="shared" si="5"/>
        <v>産山村</v>
      </c>
      <c r="BO41" s="40">
        <f>BE41*VLOOKUP(BO$12,別紙!$B$4:$E$10,MATCH("設備利用率",別紙!$B$4:$E$4,0),0)/100*8760/10^3</f>
        <v>269.24692200000004</v>
      </c>
      <c r="BP41" s="40">
        <f>BF41*VLOOKUP(BP$12,別紙!$B$4:$E$10,MATCH("設備利用率",別紙!$B$4:$E$4,0),0)/100*8760/10^3</f>
        <v>6930.3364679999995</v>
      </c>
      <c r="BQ41" s="40">
        <f>BG41*VLOOKUP(BQ$12,別紙!$B$4:$E$10,MATCH("設備利用率",別紙!$B$4:$E$4,0),0)/100*8760/10^3</f>
        <v>1303.4880000000001</v>
      </c>
      <c r="BR41" s="40">
        <f>BH41*VLOOKUP(BR$12,別紙!$B$4:$E$10,MATCH("設備利用率",別紙!$B$4:$E$4,0),0)/100*8760/10^3</f>
        <v>0</v>
      </c>
      <c r="BS41" s="40">
        <f>BI41*VLOOKUP(BS$12,別紙!$B$4:$E$10,MATCH("設備利用率",別紙!$B$4:$E$4,0),0)/100*8760/10^3</f>
        <v>0</v>
      </c>
      <c r="BT41" s="40">
        <f>BJ41*VLOOKUP(BT$12,別紙!$B$4:$E$10,MATCH("設備利用率",別紙!$B$4:$E$4,0),0)/100*8760/10^3</f>
        <v>0</v>
      </c>
      <c r="BU41" s="40">
        <f t="shared" si="6"/>
        <v>8503.0713899999992</v>
      </c>
      <c r="BV41" s="42"/>
      <c r="BW41" s="38" t="str">
        <f t="shared" si="7"/>
        <v>43425</v>
      </c>
      <c r="BX41" s="38" t="str">
        <f t="shared" si="8"/>
        <v>産山村</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5064.1953037942567</v>
      </c>
      <c r="BZ41" s="42"/>
      <c r="CA41" s="38" t="str">
        <f t="shared" si="9"/>
        <v>43425</v>
      </c>
      <c r="CB41" s="38" t="str">
        <f t="shared" si="10"/>
        <v>産山村</v>
      </c>
      <c r="CC41" s="260">
        <f t="shared" si="11"/>
        <v>5.3166772971467283E-2</v>
      </c>
      <c r="CD41" s="260">
        <f t="shared" si="16"/>
        <v>1.3684970764866771</v>
      </c>
      <c r="CE41" s="260">
        <f t="shared" si="17"/>
        <v>0.25739291670354525</v>
      </c>
      <c r="CF41" s="260">
        <f t="shared" si="18"/>
        <v>0</v>
      </c>
      <c r="CG41" s="260">
        <f t="shared" si="19"/>
        <v>0</v>
      </c>
      <c r="CH41" s="260">
        <f t="shared" si="20"/>
        <v>0</v>
      </c>
      <c r="CI41" s="260">
        <f t="shared" si="12"/>
        <v>1.6790567661616895</v>
      </c>
      <c r="CK41" s="20" t="str">
        <f t="shared" si="13"/>
        <v>43425</v>
      </c>
      <c r="CL41" s="20" t="str">
        <f t="shared" si="14"/>
        <v>産山村</v>
      </c>
      <c r="CM41" s="20">
        <f>VLOOKUP($CK41&amp;"_"&amp;$AZ$7,データシート1!$A:$BS,MATCH("ca_太陽光発電（10kW未満）",データシート1!$A$1:$BS$1,0),0)</f>
        <v>45</v>
      </c>
      <c r="CN41" s="20">
        <f>VLOOKUP($CK41&amp;"_"&amp;$AZ$5,データシート1!$A:$BS,MATCH("ab_家庭",データシート1!$A$1:$BS$1,0),0)</f>
        <v>620</v>
      </c>
      <c r="CO41" s="260">
        <f t="shared" si="15"/>
        <v>7.2580645161290328E-2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13402</v>
      </c>
      <c r="AY72" s="20" t="str">
        <f>IF(IFERROR(比較地域マスタ!$AE7,"")=0,"",IFERROR(比較地域マスタ!$AE7,""))</f>
        <v>青ヶ島村</v>
      </c>
      <c r="AZ72" s="18"/>
      <c r="BA72" s="24">
        <v>1</v>
      </c>
      <c r="BB72" s="24">
        <v>1</v>
      </c>
      <c r="BC72" s="20" t="str">
        <f>AX72</f>
        <v>13402</v>
      </c>
      <c r="BD72" s="20" t="str">
        <f>AY72</f>
        <v>青ヶ島村</v>
      </c>
      <c r="BE72" s="953">
        <f>VLOOKUP(BC72&amp;"_令和4年度",データシート3!A:AB,MATCH("ea_"&amp;"太陽光（建物系）"&amp;"_年間発電",データシート3!$A$1:$AB$1,0),0)/10^3+VLOOKUP(BC72&amp;"_令和4年度",データシート3!A:AB,MATCH("ea_"&amp;"太陽光（土地系）"&amp;"_年間発電",データシート3!$A$1:$AB$1,0),0)/10^3</f>
        <v>15763.190999999999</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1838.6189999999999</v>
      </c>
      <c r="BI72" s="953">
        <f>SUM(BE72:BH72)</f>
        <v>17601.809999999998</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883.56350367609537</v>
      </c>
      <c r="BK72" s="953">
        <f t="shared" ref="BK72:BK103" si="21">BI72-BJ72</f>
        <v>16718.246496323904</v>
      </c>
      <c r="BL72" s="953">
        <f t="shared" ref="BL72:BL103" si="22">IF(BK72&gt;0,0,BK72)</f>
        <v>0</v>
      </c>
      <c r="BM72" s="953">
        <f t="shared" ref="BM72:BM103" si="23">IF(BK72&gt;0,BK72,0)</f>
        <v>16718.246496323904</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13207</v>
      </c>
      <c r="AY73" s="20" t="str">
        <f>IF(IFERROR(比較地域マスタ!$AE8,"")=0,"",IFERROR(比較地域マスタ!$AE8,""))</f>
        <v>昭島市</v>
      </c>
      <c r="AZ73" s="18"/>
      <c r="BA73" s="24">
        <v>2</v>
      </c>
      <c r="BB73" s="24">
        <v>1</v>
      </c>
      <c r="BC73" s="20" t="str">
        <f t="shared" ref="BC73:BC136" si="24">AX73</f>
        <v>13207</v>
      </c>
      <c r="BD73" s="20" t="str">
        <f t="shared" ref="BD73:BD136" si="25">AY73</f>
        <v>昭島市</v>
      </c>
      <c r="BE73" s="953">
        <f>VLOOKUP(BC73&amp;"_令和4年度",データシート3!A:AB,MATCH("ea_"&amp;"太陽光（建物系）"&amp;"_年間発電",データシート3!$A$1:$AB$1,0),0)/10^3+VLOOKUP(BC73&amp;"_令和4年度",データシート3!A:AB,MATCH("ea_"&amp;"太陽光（土地系）"&amp;"_年間発電",データシート3!$A$1:$AB$1,0),0)/10^3</f>
        <v>354922.69799999997</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354922.69799999997</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761604.98835765221</v>
      </c>
      <c r="BK73" s="953">
        <f t="shared" si="21"/>
        <v>-406682.29035765224</v>
      </c>
      <c r="BL73" s="953">
        <f t="shared" si="22"/>
        <v>-406682.29035765224</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13228</v>
      </c>
      <c r="AY74" s="20" t="str">
        <f>IF(IFERROR(比較地域マスタ!$AE9,"")=0,"",IFERROR(比較地域マスタ!$AE9,""))</f>
        <v>あきる野市</v>
      </c>
      <c r="AZ74" s="18"/>
      <c r="BA74" s="24">
        <v>3</v>
      </c>
      <c r="BB74" s="24">
        <v>1</v>
      </c>
      <c r="BC74" s="20" t="str">
        <f t="shared" si="24"/>
        <v>13228</v>
      </c>
      <c r="BD74" s="20" t="str">
        <f t="shared" si="25"/>
        <v>あきる野市</v>
      </c>
      <c r="BE74" s="953">
        <f>VLOOKUP(BC74&amp;"_令和4年度",データシート3!A:AB,MATCH("ea_"&amp;"太陽光（建物系）"&amp;"_年間発電",データシート3!$A$1:$AB$1,0),0)/10^3+VLOOKUP(BC74&amp;"_令和4年度",データシート3!A:AB,MATCH("ea_"&amp;"太陽光（土地系）"&amp;"_年間発電",データシート3!$A$1:$AB$1,0),0)/10^3</f>
        <v>673843.57499999995</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3239.9810000000002</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677083.55599999998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265708.65857338894</v>
      </c>
      <c r="BK74" s="953">
        <f t="shared" si="21"/>
        <v>411374.89742661105</v>
      </c>
      <c r="BL74" s="953">
        <f t="shared" si="22"/>
        <v>0</v>
      </c>
      <c r="BM74" s="953">
        <f t="shared" si="23"/>
        <v>411374.89742661105</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13121</v>
      </c>
      <c r="AY75" s="20" t="str">
        <f>IF(IFERROR(比較地域マスタ!$AE10,"")=0,"",IFERROR(比較地域マスタ!$AE10,""))</f>
        <v>足立区</v>
      </c>
      <c r="AZ75" s="18"/>
      <c r="BA75" s="24">
        <v>4</v>
      </c>
      <c r="BB75" s="24">
        <v>1</v>
      </c>
      <c r="BC75" s="20" t="str">
        <f t="shared" si="24"/>
        <v>13121</v>
      </c>
      <c r="BD75" s="20" t="str">
        <f t="shared" si="25"/>
        <v>足立区</v>
      </c>
      <c r="BE75" s="953">
        <f>VLOOKUP(BC75&amp;"_令和4年度",データシート3!A:AB,MATCH("ea_"&amp;"太陽光（建物系）"&amp;"_年間発電",データシート3!$A$1:$AB$1,0),0)/10^3+VLOOKUP(BC75&amp;"_令和4年度",データシート3!A:AB,MATCH("ea_"&amp;"太陽光（土地系）"&amp;"_年間発電",データシート3!$A$1:$AB$1,0),0)/10^3</f>
        <v>1218579.9750000001</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1218579.9750000001</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2548329.3601539638</v>
      </c>
      <c r="BK75" s="953">
        <f t="shared" si="21"/>
        <v>-1329749.3851539637</v>
      </c>
      <c r="BL75" s="953">
        <f t="shared" si="22"/>
        <v>-1329749.3851539637</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13118</v>
      </c>
      <c r="AY76" s="20" t="str">
        <f>IF(IFERROR(比較地域マスタ!$AE11,"")=0,"",IFERROR(比較地域マスタ!$AE11,""))</f>
        <v>荒川区</v>
      </c>
      <c r="AZ76" s="18"/>
      <c r="BA76" s="24">
        <v>5</v>
      </c>
      <c r="BB76" s="24">
        <v>1</v>
      </c>
      <c r="BC76" s="20" t="str">
        <f t="shared" si="24"/>
        <v>13118</v>
      </c>
      <c r="BD76" s="20" t="str">
        <f t="shared" si="25"/>
        <v>荒川区</v>
      </c>
      <c r="BE76" s="953">
        <f>VLOOKUP(BC76&amp;"_令和4年度",データシート3!A:AB,MATCH("ea_"&amp;"太陽光（建物系）"&amp;"_年間発電",データシート3!$A$1:$AB$1,0),0)/10^3+VLOOKUP(BC76&amp;"_令和4年度",データシート3!A:AB,MATCH("ea_"&amp;"太陽光（土地系）"&amp;"_年間発電",データシート3!$A$1:$AB$1,0),0)/10^3</f>
        <v>296817.337</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5.8869999999999996</v>
      </c>
      <c r="BI76" s="953">
        <f t="shared" si="26"/>
        <v>296823.22399999999</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841207.64559785789</v>
      </c>
      <c r="BK76" s="953">
        <f t="shared" si="21"/>
        <v>-544384.42159785796</v>
      </c>
      <c r="BL76" s="953">
        <f t="shared" si="22"/>
        <v>-544384.42159785796</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13119</v>
      </c>
      <c r="AY77" s="20" t="str">
        <f>IF(IFERROR(比較地域マスタ!$AE12,"")=0,"",IFERROR(比較地域マスタ!$AE12,""))</f>
        <v>板橋区</v>
      </c>
      <c r="AZ77" s="18"/>
      <c r="BA77" s="24">
        <v>6</v>
      </c>
      <c r="BB77" s="24">
        <v>1</v>
      </c>
      <c r="BC77" s="20" t="str">
        <f t="shared" si="24"/>
        <v>13119</v>
      </c>
      <c r="BD77" s="20" t="str">
        <f t="shared" si="25"/>
        <v>板橋区</v>
      </c>
      <c r="BE77" s="953">
        <f>VLOOKUP(BC77&amp;"_令和4年度",データシート3!A:AB,MATCH("ea_"&amp;"太陽光（建物系）"&amp;"_年間発電",データシート3!$A$1:$AB$1,0),0)/10^3+VLOOKUP(BC77&amp;"_令和4年度",データシート3!A:AB,MATCH("ea_"&amp;"太陽光（土地系）"&amp;"_年間発電",データシート3!$A$1:$AB$1,0),0)/10^3</f>
        <v>877376.375</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155.017</v>
      </c>
      <c r="BI77" s="953">
        <f t="shared" si="26"/>
        <v>877531.39199999999</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2340680.2579841902</v>
      </c>
      <c r="BK77" s="953">
        <f t="shared" si="21"/>
        <v>-1463148.8659841903</v>
      </c>
      <c r="BL77" s="953">
        <f t="shared" si="22"/>
        <v>-1463148.8659841903</v>
      </c>
      <c r="BM77" s="953">
        <f t="shared" si="23"/>
        <v>0</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13225</v>
      </c>
      <c r="AY78" s="20" t="str">
        <f>IF(IFERROR(比較地域マスタ!$AE13,"")=0,"",IFERROR(比較地域マスタ!$AE13,""))</f>
        <v>稲城市</v>
      </c>
      <c r="AZ78" s="18"/>
      <c r="BA78" s="24">
        <v>7</v>
      </c>
      <c r="BB78" s="24">
        <v>1</v>
      </c>
      <c r="BC78" s="20" t="str">
        <f t="shared" si="24"/>
        <v>13225</v>
      </c>
      <c r="BD78" s="20" t="str">
        <f t="shared" si="25"/>
        <v>稲城市</v>
      </c>
      <c r="BE78" s="953">
        <f>VLOOKUP(BC78&amp;"_令和4年度",データシート3!A:AB,MATCH("ea_"&amp;"太陽光（建物系）"&amp;"_年間発電",データシート3!$A$1:$AB$1,0),0)/10^3+VLOOKUP(BC78&amp;"_令和4年度",データシート3!A:AB,MATCH("ea_"&amp;"太陽光（土地系）"&amp;"_年間発電",データシート3!$A$1:$AB$1,0),0)/10^3</f>
        <v>290976.11199999996</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290976.11199999996</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294806.49604402599</v>
      </c>
      <c r="BK78" s="953">
        <f t="shared" si="21"/>
        <v>-3830.3840440260246</v>
      </c>
      <c r="BL78" s="953">
        <f t="shared" si="22"/>
        <v>-3830.3840440260246</v>
      </c>
      <c r="BM78" s="953">
        <f t="shared" si="23"/>
        <v>0</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13123</v>
      </c>
      <c r="AY79" s="20" t="str">
        <f>IF(IFERROR(比較地域マスタ!$AE14,"")=0,"",IFERROR(比較地域マスタ!$AE14,""))</f>
        <v>江戸川区</v>
      </c>
      <c r="AZ79" s="18"/>
      <c r="BA79" s="24">
        <v>8</v>
      </c>
      <c r="BB79" s="24">
        <v>1</v>
      </c>
      <c r="BC79" s="20" t="str">
        <f t="shared" si="24"/>
        <v>13123</v>
      </c>
      <c r="BD79" s="20" t="str">
        <f t="shared" si="25"/>
        <v>江戸川区</v>
      </c>
      <c r="BE79" s="953">
        <f>VLOOKUP(BC79&amp;"_令和4年度",データシート3!A:AB,MATCH("ea_"&amp;"太陽光（建物系）"&amp;"_年間発電",データシート3!$A$1:$AB$1,0),0)/10^3+VLOOKUP(BC79&amp;"_令和4年度",データシート3!A:AB,MATCH("ea_"&amp;"太陽光（土地系）"&amp;"_年間発電",データシート3!$A$1:$AB$1,0),0)/10^3</f>
        <v>1047763.719</v>
      </c>
      <c r="BF79" s="953">
        <f>VLOOKUP(BC79&amp;"_令和4年度",データシート3!A:AB,MATCH("ea_"&amp;"風力（陸上）"&amp;"_年間発電",データシート3!$A$1:$AB$1,0),0)/10^3</f>
        <v>1646.7650000000001</v>
      </c>
      <c r="BG79" s="953">
        <f>VLOOKUP(BC79&amp;"_令和4年度",データシート3!A:AB,MATCH("ea_"&amp;"中小水（河川）"&amp;"_年間発電",データシート3!$A$1:$AB$1,0),0)/10^3+VLOOKUP(BC79&amp;"_令和4年度",データシート3!A:AB,MATCH("ea_"&amp;"中小水（農業用水路）"&amp;"_年間発電",データシート3!$A$1:$AB$1,0),0)/10^3</f>
        <v>0</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87.564999999999998</v>
      </c>
      <c r="BI79" s="953">
        <f t="shared" si="26"/>
        <v>1049498.0489999999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2310055.9374252046</v>
      </c>
      <c r="BK79" s="953">
        <f t="shared" si="21"/>
        <v>-1260557.8884252047</v>
      </c>
      <c r="BL79" s="953">
        <f>IF(BK79&gt;0,0,BK79)</f>
        <v>-1260557.8884252047</v>
      </c>
      <c r="BM79" s="953">
        <f>IF(BK79&gt;0,BK79,0)</f>
        <v>0</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13205</v>
      </c>
      <c r="AY80" s="20" t="str">
        <f>IF(IFERROR(比較地域マスタ!$AE15,"")=0,"",IFERROR(比較地域マスタ!$AE15,""))</f>
        <v>青梅市</v>
      </c>
      <c r="AZ80" s="18"/>
      <c r="BA80" s="24">
        <v>9</v>
      </c>
      <c r="BB80" s="24">
        <v>1</v>
      </c>
      <c r="BC80" s="20" t="str">
        <f t="shared" si="24"/>
        <v>13205</v>
      </c>
      <c r="BD80" s="20" t="str">
        <f t="shared" si="25"/>
        <v>青梅市</v>
      </c>
      <c r="BE80" s="953">
        <f>VLOOKUP(BC80&amp;"_令和4年度",データシート3!A:AB,MATCH("ea_"&amp;"太陽光（建物系）"&amp;"_年間発電",データシート3!$A$1:$AB$1,0),0)/10^3+VLOOKUP(BC80&amp;"_令和4年度",データシート3!A:AB,MATCH("ea_"&amp;"太陽光（土地系）"&amp;"_年間発電",データシート3!$A$1:$AB$1,0),0)/10^3</f>
        <v>835134.94900000002</v>
      </c>
      <c r="BF80" s="953">
        <f>VLOOKUP(BC80&amp;"_令和4年度",データシート3!A:AB,MATCH("ea_"&amp;"風力（陸上）"&amp;"_年間発電",データシート3!$A$1:$AB$1,0),0)/10^3</f>
        <v>5993.5860000000011</v>
      </c>
      <c r="BG80" s="953">
        <f>VLOOKUP(BC80&amp;"_令和4年度",データシート3!A:AB,MATCH("ea_"&amp;"中小水（河川）"&amp;"_年間発電",データシート3!$A$1:$AB$1,0),0)/10^3+VLOOKUP(BC80&amp;"_令和4年度",データシート3!A:AB,MATCH("ea_"&amp;"中小水（農業用水路）"&amp;"_年間発電",データシート3!$A$1:$AB$1,0),0)/10^3</f>
        <v>1787.384</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842915.91899999999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584041.34594965109</v>
      </c>
      <c r="BK80" s="953">
        <f t="shared" si="21"/>
        <v>258874.5730503489</v>
      </c>
      <c r="BL80" s="953">
        <f t="shared" si="22"/>
        <v>0</v>
      </c>
      <c r="BM80" s="953">
        <f t="shared" si="23"/>
        <v>258874.5730503489</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13361</v>
      </c>
      <c r="AY81" s="20" t="str">
        <f>IF(IFERROR(比較地域マスタ!$AE16,"")=0,"",IFERROR(比較地域マスタ!$AE16,""))</f>
        <v>大島町</v>
      </c>
      <c r="AZ81" s="18"/>
      <c r="BA81" s="24">
        <v>10</v>
      </c>
      <c r="BB81" s="24">
        <v>1</v>
      </c>
      <c r="BC81" s="20" t="str">
        <f t="shared" si="24"/>
        <v>13361</v>
      </c>
      <c r="BD81" s="20" t="str">
        <f t="shared" si="25"/>
        <v>大島町</v>
      </c>
      <c r="BE81" s="953">
        <f>VLOOKUP(BC81&amp;"_令和4年度",データシート3!A:AB,MATCH("ea_"&amp;"太陽光（建物系）"&amp;"_年間発電",データシート3!$A$1:$AB$1,0),0)/10^3+VLOOKUP(BC81&amp;"_令和4年度",データシート3!A:AB,MATCH("ea_"&amp;"太陽光（土地系）"&amp;"_年間発電",データシート3!$A$1:$AB$1,0),0)/10^3</f>
        <v>294979.43600000005</v>
      </c>
      <c r="BF81" s="953">
        <f>VLOOKUP(BC81&amp;"_令和4年度",データシート3!A:AB,MATCH("ea_"&amp;"風力（陸上）"&amp;"_年間発電",データシート3!$A$1:$AB$1,0),0)/10^3</f>
        <v>623588.89300000004</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280.60000000000002</v>
      </c>
      <c r="BI81" s="953">
        <f t="shared" si="26"/>
        <v>918848.92900000012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32179.041633601562</v>
      </c>
      <c r="BK81" s="953">
        <f t="shared" si="21"/>
        <v>886669.88736639859</v>
      </c>
      <c r="BL81" s="953">
        <f t="shared" si="22"/>
        <v>0</v>
      </c>
      <c r="BM81" s="953">
        <f t="shared" si="23"/>
        <v>886669.88736639859</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13111</v>
      </c>
      <c r="AY82" s="20" t="str">
        <f>IF(IFERROR(比較地域マスタ!$AE17,"")=0,"",IFERROR(比較地域マスタ!$AE17,""))</f>
        <v>大田区</v>
      </c>
      <c r="AZ82" s="18"/>
      <c r="BA82" s="24">
        <v>11</v>
      </c>
      <c r="BB82" s="24">
        <v>1</v>
      </c>
      <c r="BC82" s="20" t="str">
        <f t="shared" si="24"/>
        <v>13111</v>
      </c>
      <c r="BD82" s="20" t="str">
        <f t="shared" si="25"/>
        <v>大田区</v>
      </c>
      <c r="BE82" s="953">
        <f>VLOOKUP(BC82&amp;"_令和4年度",データシート3!A:AB,MATCH("ea_"&amp;"太陽光（建物系）"&amp;"_年間発電",データシート3!$A$1:$AB$1,0),0)/10^3+VLOOKUP(BC82&amp;"_令和4年度",データシート3!A:AB,MATCH("ea_"&amp;"太陽光（土地系）"&amp;"_年間発電",データシート3!$A$1:$AB$1,0),0)/10^3</f>
        <v>1376393.912</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140.30000000000001</v>
      </c>
      <c r="BI82" s="953">
        <f t="shared" si="26"/>
        <v>1376534.2120000001</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3531956.6248289193</v>
      </c>
      <c r="BK82" s="953">
        <f t="shared" si="21"/>
        <v>-2155422.4128289195</v>
      </c>
      <c r="BL82" s="953">
        <f t="shared" si="22"/>
        <v>-2155422.4128289195</v>
      </c>
      <c r="BM82" s="953">
        <f t="shared" si="23"/>
        <v>0</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13421</v>
      </c>
      <c r="AY83" s="20" t="str">
        <f>IF(IFERROR(比較地域マスタ!$AE18,"")=0,"",IFERROR(比較地域マスタ!$AE18,""))</f>
        <v>小笠原村</v>
      </c>
      <c r="AZ83" s="18"/>
      <c r="BA83" s="24">
        <v>12</v>
      </c>
      <c r="BB83" s="24">
        <v>1</v>
      </c>
      <c r="BC83" s="20" t="str">
        <f t="shared" si="24"/>
        <v>13421</v>
      </c>
      <c r="BD83" s="20" t="str">
        <f t="shared" si="25"/>
        <v>小笠原村</v>
      </c>
      <c r="BE83" s="953">
        <f>VLOOKUP(BC83&amp;"_令和4年度",データシート3!A:AB,MATCH("ea_"&amp;"太陽光（建物系）"&amp;"_年間発電",データシート3!$A$1:$AB$1,0),0)/10^3+VLOOKUP(BC83&amp;"_令和4年度",データシート3!A:AB,MATCH("ea_"&amp;"太陽光（土地系）"&amp;"_年間発電",データシート3!$A$1:$AB$1,0),0)/10^3</f>
        <v>22922.564000000002</v>
      </c>
      <c r="BF83" s="953">
        <f>VLOOKUP(BC83&amp;"_令和4年度",データシート3!A:AB,MATCH("ea_"&amp;"風力（陸上）"&amp;"_年間発電",データシート3!$A$1:$AB$1,0),0)/10^3</f>
        <v>70340.362999999998</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93262.926999999996</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17806.564575763699</v>
      </c>
      <c r="BK83" s="953">
        <f t="shared" si="21"/>
        <v>75456.3624242363</v>
      </c>
      <c r="BL83" s="953">
        <f t="shared" si="22"/>
        <v>0</v>
      </c>
      <c r="BM83" s="953">
        <f t="shared" si="23"/>
        <v>75456.3624242363</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13308</v>
      </c>
      <c r="AY84" s="20" t="str">
        <f>IF(IFERROR(比較地域マスタ!$AE19,"")=0,"",IFERROR(比較地域マスタ!$AE19,""))</f>
        <v>奥多摩町</v>
      </c>
      <c r="AZ84" s="18"/>
      <c r="BA84" s="24">
        <v>13</v>
      </c>
      <c r="BB84" s="24">
        <v>1</v>
      </c>
      <c r="BC84" s="20" t="str">
        <f t="shared" si="24"/>
        <v>13308</v>
      </c>
      <c r="BD84" s="20" t="str">
        <f t="shared" si="25"/>
        <v>奥多摩町</v>
      </c>
      <c r="BE84" s="953">
        <f>VLOOKUP(BC84&amp;"_令和4年度",データシート3!A:AB,MATCH("ea_"&amp;"太陽光（建物系）"&amp;"_年間発電",データシート3!$A$1:$AB$1,0),0)/10^3+VLOOKUP(BC84&amp;"_令和4年度",データシート3!A:AB,MATCH("ea_"&amp;"太陽光（土地系）"&amp;"_年間発電",データシート3!$A$1:$AB$1,0),0)/10^3</f>
        <v>78759.252000000008</v>
      </c>
      <c r="BF84" s="953">
        <f>VLOOKUP(BC84&amp;"_令和4年度",データシート3!A:AB,MATCH("ea_"&amp;"風力（陸上）"&amp;"_年間発電",データシート3!$A$1:$AB$1,0),0)/10^3</f>
        <v>3300.3110000000001</v>
      </c>
      <c r="BG84" s="953">
        <f>VLOOKUP(BC84&amp;"_令和4年度",データシート3!A:AB,MATCH("ea_"&amp;"中小水（河川）"&amp;"_年間発電",データシート3!$A$1:$AB$1,0),0)/10^3+VLOOKUP(BC84&amp;"_令和4年度",データシート3!A:AB,MATCH("ea_"&amp;"中小水（農業用水路）"&amp;"_年間発電",データシート3!$A$1:$AB$1,0),0)/10^3</f>
        <v>77340.86</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159400.42300000001</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21968.292167647996</v>
      </c>
      <c r="BK84" s="953">
        <f t="shared" si="21"/>
        <v>137432.13083235201</v>
      </c>
      <c r="BL84" s="953">
        <f t="shared" si="22"/>
        <v>0</v>
      </c>
      <c r="BM84" s="953">
        <f t="shared" si="23"/>
        <v>137432.13083235201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13122</v>
      </c>
      <c r="AY85" s="20" t="str">
        <f>IF(IFERROR(比較地域マスタ!$AE20,"")=0,"",IFERROR(比較地域マスタ!$AE20,""))</f>
        <v>葛飾区</v>
      </c>
      <c r="AZ85" s="18"/>
      <c r="BA85" s="24">
        <v>14</v>
      </c>
      <c r="BB85" s="24">
        <v>1</v>
      </c>
      <c r="BC85" s="20" t="str">
        <f t="shared" si="24"/>
        <v>13122</v>
      </c>
      <c r="BD85" s="20" t="str">
        <f t="shared" si="25"/>
        <v>葛飾区</v>
      </c>
      <c r="BE85" s="953">
        <f>VLOOKUP(BC85&amp;"_令和4年度",データシート3!A:AB,MATCH("ea_"&amp;"太陽光（建物系）"&amp;"_年間発電",データシート3!$A$1:$AB$1,0),0)/10^3+VLOOKUP(BC85&amp;"_令和4年度",データシート3!A:AB,MATCH("ea_"&amp;"太陽光（土地系）"&amp;"_年間発電",データシート3!$A$1:$AB$1,0),0)/10^3</f>
        <v>800204.14199999999</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0.49099999999999999</v>
      </c>
      <c r="BI85" s="953">
        <f t="shared" si="26"/>
        <v>800204.63300000003</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1610288.5314101244</v>
      </c>
      <c r="BK85" s="953">
        <f t="shared" si="21"/>
        <v>-810083.89841012435</v>
      </c>
      <c r="BL85" s="953">
        <f t="shared" si="22"/>
        <v>-810083.89841012435</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13117</v>
      </c>
      <c r="AY86" s="20" t="str">
        <f>IF(IFERROR(比較地域マスタ!$AE21,"")=0,"",IFERROR(比較地域マスタ!$AE21,""))</f>
        <v>北区</v>
      </c>
      <c r="AZ86" s="18"/>
      <c r="BA86" s="24">
        <v>15</v>
      </c>
      <c r="BB86" s="24">
        <v>1</v>
      </c>
      <c r="BC86" s="20" t="str">
        <f t="shared" si="24"/>
        <v>13117</v>
      </c>
      <c r="BD86" s="20" t="str">
        <f t="shared" si="25"/>
        <v>北区</v>
      </c>
      <c r="BE86" s="953">
        <f>VLOOKUP(BC86&amp;"_令和4年度",データシート3!A:AB,MATCH("ea_"&amp;"太陽光（建物系）"&amp;"_年間発電",データシート3!$A$1:$AB$1,0),0)/10^3+VLOOKUP(BC86&amp;"_令和4年度",データシート3!A:AB,MATCH("ea_"&amp;"太陽光（土地系）"&amp;"_年間発電",データシート3!$A$1:$AB$1,0),0)/10^3</f>
        <v>541876.46299999999</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68.924000000000021</v>
      </c>
      <c r="BI86" s="953">
        <f t="shared" si="26"/>
        <v>541945.38699999999</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1447733.2437211499</v>
      </c>
      <c r="BK86" s="953">
        <f t="shared" si="21"/>
        <v>-905787.85672114987</v>
      </c>
      <c r="BL86" s="953">
        <f t="shared" si="22"/>
        <v>-905787.85672114987</v>
      </c>
      <c r="BM86" s="953">
        <f t="shared" si="23"/>
        <v>0</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13221</v>
      </c>
      <c r="AY87" s="20" t="str">
        <f>IF(IFERROR(比較地域マスタ!$AE22,"")=0,"",IFERROR(比較地域マスタ!$AE22,""))</f>
        <v>清瀬市</v>
      </c>
      <c r="AZ87" s="18"/>
      <c r="BA87" s="24">
        <v>16</v>
      </c>
      <c r="BB87" s="24">
        <v>1</v>
      </c>
      <c r="BC87" s="20" t="str">
        <f t="shared" si="24"/>
        <v>13221</v>
      </c>
      <c r="BD87" s="20" t="str">
        <f t="shared" si="25"/>
        <v>清瀬市</v>
      </c>
      <c r="BE87" s="953">
        <f>VLOOKUP(BC87&amp;"_令和4年度",データシート3!A:AB,MATCH("ea_"&amp;"太陽光（建物系）"&amp;"_年間発電",データシート3!$A$1:$AB$1,0),0)/10^3+VLOOKUP(BC87&amp;"_令和4年度",データシート3!A:AB,MATCH("ea_"&amp;"太陽光（土地系）"&amp;"_年間発電",データシート3!$A$1:$AB$1,0),0)/10^3</f>
        <v>350647.04800000007</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350647.04800000007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241671.87918655344</v>
      </c>
      <c r="BK87" s="953">
        <f t="shared" si="21"/>
        <v>108975.16881344662</v>
      </c>
      <c r="BL87" s="953">
        <f t="shared" si="22"/>
        <v>0</v>
      </c>
      <c r="BM87" s="953">
        <f t="shared" si="23"/>
        <v>108975.16881344662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13215</v>
      </c>
      <c r="AY88" s="20" t="str">
        <f>IF(IFERROR(比較地域マスタ!$AE23,"")=0,"",IFERROR(比較地域マスタ!$AE23,""))</f>
        <v>国立市</v>
      </c>
      <c r="AZ88" s="18"/>
      <c r="BA88" s="24">
        <v>17</v>
      </c>
      <c r="BB88" s="24">
        <v>1</v>
      </c>
      <c r="BC88" s="20" t="str">
        <f t="shared" si="24"/>
        <v>13215</v>
      </c>
      <c r="BD88" s="20" t="str">
        <f t="shared" si="25"/>
        <v>国立市</v>
      </c>
      <c r="BE88" s="953">
        <f>VLOOKUP(BC88&amp;"_令和4年度",データシート3!A:AB,MATCH("ea_"&amp;"太陽光（建物系）"&amp;"_年間発電",データシート3!$A$1:$AB$1,0),0)/10^3+VLOOKUP(BC88&amp;"_令和4年度",データシート3!A:AB,MATCH("ea_"&amp;"太陽光（土地系）"&amp;"_年間発電",データシート3!$A$1:$AB$1,0),0)/10^3</f>
        <v>221109.39400000003</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221109.39400000003</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288766.63014666626</v>
      </c>
      <c r="BK88" s="953">
        <f t="shared" si="21"/>
        <v>-67657.236146666226</v>
      </c>
      <c r="BL88" s="953">
        <f t="shared" si="22"/>
        <v>-67657.236146666226</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13364</v>
      </c>
      <c r="AY89" s="20" t="str">
        <f>IF(IFERROR(比較地域マスタ!$AE24,"")=0,"",IFERROR(比較地域マスタ!$AE24,""))</f>
        <v>神津島村</v>
      </c>
      <c r="AZ89" s="18"/>
      <c r="BA89" s="24">
        <v>18</v>
      </c>
      <c r="BB89" s="24">
        <v>1</v>
      </c>
      <c r="BC89" s="20" t="str">
        <f t="shared" si="24"/>
        <v>13364</v>
      </c>
      <c r="BD89" s="20" t="str">
        <f t="shared" si="25"/>
        <v>神津島村</v>
      </c>
      <c r="BE89" s="953">
        <f>VLOOKUP(BC89&amp;"_令和4年度",データシート3!A:AB,MATCH("ea_"&amp;"太陽光（建物系）"&amp;"_年間発電",データシート3!$A$1:$AB$1,0),0)/10^3+VLOOKUP(BC89&amp;"_令和4年度",データシート3!A:AB,MATCH("ea_"&amp;"太陽光（土地系）"&amp;"_年間発電",データシート3!$A$1:$AB$1,0),0)/10^3</f>
        <v>40124.79</v>
      </c>
      <c r="BF89" s="953">
        <f>VLOOKUP(BC89&amp;"_令和4年度",データシート3!A:AB,MATCH("ea_"&amp;"風力（陸上）"&amp;"_年間発電",データシート3!$A$1:$AB$1,0),0)/10^3</f>
        <v>108697.147</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626.20000000000016</v>
      </c>
      <c r="BI89" s="953">
        <f t="shared" si="26"/>
        <v>149448.13700000002</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7916.8433808253585</v>
      </c>
      <c r="BK89" s="953">
        <f t="shared" si="21"/>
        <v>141531.29361917466</v>
      </c>
      <c r="BL89" s="953">
        <f t="shared" si="22"/>
        <v>0</v>
      </c>
      <c r="BM89" s="953">
        <f t="shared" si="23"/>
        <v>141531.29361917466</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13108</v>
      </c>
      <c r="AY90" s="20" t="str">
        <f>IF(IFERROR(比較地域マスタ!$AE25,"")=0,"",IFERROR(比較地域マスタ!$AE25,""))</f>
        <v>江東区</v>
      </c>
      <c r="AZ90" s="18"/>
      <c r="BA90" s="24">
        <v>19</v>
      </c>
      <c r="BB90" s="24">
        <v>1</v>
      </c>
      <c r="BC90" s="20" t="str">
        <f t="shared" si="24"/>
        <v>13108</v>
      </c>
      <c r="BD90" s="20" t="str">
        <f t="shared" si="25"/>
        <v>江東区</v>
      </c>
      <c r="BE90" s="953">
        <f>VLOOKUP(BC90&amp;"_令和4年度",データシート3!A:AB,MATCH("ea_"&amp;"太陽光（建物系）"&amp;"_年間発電",データシート3!$A$1:$AB$1,0),0)/10^3+VLOOKUP(BC90&amp;"_令和4年度",データシート3!A:AB,MATCH("ea_"&amp;"太陽光（土地系）"&amp;"_年間発電",データシート3!$A$1:$AB$1,0),0)/10^3</f>
        <v>772389.21799999999</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292.61900000000003</v>
      </c>
      <c r="BI90" s="953">
        <f t="shared" si="26"/>
        <v>772681.83699999994</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3257591.2098574899</v>
      </c>
      <c r="BK90" s="953">
        <f t="shared" si="21"/>
        <v>-2484909.3728574901</v>
      </c>
      <c r="BL90" s="953">
        <f t="shared" si="22"/>
        <v>-2484909.3728574901</v>
      </c>
      <c r="BM90" s="953">
        <f t="shared" si="23"/>
        <v>0</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13210</v>
      </c>
      <c r="AY91" s="20" t="str">
        <f>IF(IFERROR(比較地域マスタ!$AE26,"")=0,"",IFERROR(比較地域マスタ!$AE26,""))</f>
        <v>小金井市</v>
      </c>
      <c r="BA91" s="24">
        <v>20</v>
      </c>
      <c r="BB91" s="24">
        <v>1</v>
      </c>
      <c r="BC91" s="20" t="str">
        <f t="shared" si="24"/>
        <v>13210</v>
      </c>
      <c r="BD91" s="20" t="str">
        <f t="shared" si="25"/>
        <v>小金井市</v>
      </c>
      <c r="BE91" s="953">
        <f>VLOOKUP(BC91&amp;"_令和4年度",データシート3!A:AB,MATCH("ea_"&amp;"太陽光（建物系）"&amp;"_年間発電",データシート3!$A$1:$AB$1,0),0)/10^3+VLOOKUP(BC91&amp;"_令和4年度",データシート3!A:AB,MATCH("ea_"&amp;"太陽光（土地系）"&amp;"_年間発電",データシート3!$A$1:$AB$1,0),0)/10^3</f>
        <v>328335.41299999994</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328335.41299999994</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384689.43620821199</v>
      </c>
      <c r="BK91" s="953">
        <f t="shared" si="21"/>
        <v>-56354.023208212049</v>
      </c>
      <c r="BL91" s="953">
        <f t="shared" si="22"/>
        <v>-56354.023208212049</v>
      </c>
      <c r="BM91" s="953">
        <f t="shared" si="23"/>
        <v>0</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13214</v>
      </c>
      <c r="AY92" s="20" t="str">
        <f>IF(IFERROR(比較地域マスタ!$AE27,"")=0,"",IFERROR(比較地域マスタ!$AE27,""))</f>
        <v>国分寺市</v>
      </c>
      <c r="AZ92" s="18"/>
      <c r="BA92" s="24">
        <v>21</v>
      </c>
      <c r="BB92" s="24">
        <v>1</v>
      </c>
      <c r="BC92" s="20" t="str">
        <f t="shared" si="24"/>
        <v>13214</v>
      </c>
      <c r="BD92" s="20" t="str">
        <f t="shared" si="25"/>
        <v>国分寺市</v>
      </c>
      <c r="BE92" s="953">
        <f>VLOOKUP(BC92&amp;"_令和4年度",データシート3!A:AB,MATCH("ea_"&amp;"太陽光（建物系）"&amp;"_年間発電",データシート3!$A$1:$AB$1,0),0)/10^3+VLOOKUP(BC92&amp;"_令和4年度",データシート3!A:AB,MATCH("ea_"&amp;"太陽光（土地系）"&amp;"_年間発電",データシート3!$A$1:$AB$1,0),0)/10^3</f>
        <v>401599.49800000002</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401599.49800000002</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418678.8389649138</v>
      </c>
      <c r="BK92" s="953">
        <f>BI92-BJ92</f>
        <v>-17079.340964913776</v>
      </c>
      <c r="BL92" s="953">
        <f t="shared" si="22"/>
        <v>-17079.340964913776</v>
      </c>
      <c r="BM92" s="953">
        <f t="shared" si="23"/>
        <v>0</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13211</v>
      </c>
      <c r="AY93" s="20" t="str">
        <f>IF(IFERROR(比較地域マスタ!$AE28,"")=0,"",IFERROR(比較地域マスタ!$AE28,""))</f>
        <v>小平市</v>
      </c>
      <c r="AZ93" s="18"/>
      <c r="BA93" s="24">
        <v>22</v>
      </c>
      <c r="BB93" s="24">
        <v>1</v>
      </c>
      <c r="BC93" s="20" t="str">
        <f t="shared" si="24"/>
        <v>13211</v>
      </c>
      <c r="BD93" s="20" t="str">
        <f t="shared" si="25"/>
        <v>小平市</v>
      </c>
      <c r="BE93" s="953">
        <f>VLOOKUP(BC93&amp;"_令和4年度",データシート3!A:AB,MATCH("ea_"&amp;"太陽光（建物系）"&amp;"_年間発電",データシート3!$A$1:$AB$1,0),0)/10^3+VLOOKUP(BC93&amp;"_令和4年度",データシート3!A:AB,MATCH("ea_"&amp;"太陽光（土地系）"&amp;"_年間発電",データシート3!$A$1:$AB$1,0),0)/10^3</f>
        <v>625853.20200000005</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625853.20200000005</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703913.96654084872</v>
      </c>
      <c r="BK93" s="953">
        <f t="shared" si="21"/>
        <v>-78060.764540848671</v>
      </c>
      <c r="BL93" s="953">
        <f t="shared" si="22"/>
        <v>-78060.764540848671</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13219</v>
      </c>
      <c r="AY94" s="20" t="str">
        <f>IF(IFERROR(比較地域マスタ!$AE29,"")=0,"",IFERROR(比較地域マスタ!$AE29,""))</f>
        <v>狛江市</v>
      </c>
      <c r="AZ94" s="18"/>
      <c r="BA94" s="24">
        <v>23</v>
      </c>
      <c r="BB94" s="24">
        <v>1</v>
      </c>
      <c r="BC94" s="20" t="str">
        <f t="shared" si="24"/>
        <v>13219</v>
      </c>
      <c r="BD94" s="20" t="str">
        <f t="shared" si="25"/>
        <v>狛江市</v>
      </c>
      <c r="BE94" s="953">
        <f>VLOOKUP(BC94&amp;"_令和4年度",データシート3!A:AB,MATCH("ea_"&amp;"太陽光（建物系）"&amp;"_年間発電",データシート3!$A$1:$AB$1,0),0)/10^3+VLOOKUP(BC94&amp;"_令和4年度",データシート3!A:AB,MATCH("ea_"&amp;"太陽光（土地系）"&amp;"_年間発電",データシート3!$A$1:$AB$1,0),0)/10^3</f>
        <v>187690.08599999998</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187690.08599999998</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248254.89579512074</v>
      </c>
      <c r="BK94" s="953">
        <f t="shared" si="21"/>
        <v>-60564.80979512076</v>
      </c>
      <c r="BL94" s="953">
        <f t="shared" si="22"/>
        <v>-60564.80979512076</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13109</v>
      </c>
      <c r="AY95" s="20" t="str">
        <f>IF(IFERROR(比較地域マスタ!$AE30,"")=0,"",IFERROR(比較地域マスタ!$AE30,""))</f>
        <v>品川区</v>
      </c>
      <c r="AZ95" s="18"/>
      <c r="BA95" s="24">
        <v>24</v>
      </c>
      <c r="BB95" s="24">
        <v>1</v>
      </c>
      <c r="BC95" s="20" t="str">
        <f t="shared" si="24"/>
        <v>13109</v>
      </c>
      <c r="BD95" s="20" t="str">
        <f t="shared" si="25"/>
        <v>品川区</v>
      </c>
      <c r="BE95" s="953">
        <f>VLOOKUP(BC95&amp;"_令和4年度",データシート3!A:AB,MATCH("ea_"&amp;"太陽光（建物系）"&amp;"_年間発電",データシート3!$A$1:$AB$1,0),0)/10^3+VLOOKUP(BC95&amp;"_令和4年度",データシート3!A:AB,MATCH("ea_"&amp;"太陽光（土地系）"&amp;"_年間発電",データシート3!$A$1:$AB$1,0),0)/10^3</f>
        <v>599555.88100000005</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134.41300000000001</v>
      </c>
      <c r="BI95" s="953">
        <f t="shared" si="26"/>
        <v>599690.29399999999</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3045890.4115480534</v>
      </c>
      <c r="BK95" s="953">
        <f t="shared" si="21"/>
        <v>-2446200.1175480532</v>
      </c>
      <c r="BL95" s="953">
        <f t="shared" si="22"/>
        <v>-2446200.1175480532</v>
      </c>
      <c r="BM95" s="953">
        <f t="shared" si="23"/>
        <v>0</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13113</v>
      </c>
      <c r="AY96" s="20" t="str">
        <f>IF(IFERROR(比較地域マスタ!$AE31,"")=0,"",IFERROR(比較地域マスタ!$AE31,""))</f>
        <v>渋谷区</v>
      </c>
      <c r="AZ96" s="18"/>
      <c r="BA96" s="24">
        <v>25</v>
      </c>
      <c r="BB96" s="24">
        <v>1</v>
      </c>
      <c r="BC96" s="20" t="str">
        <f t="shared" si="24"/>
        <v>13113</v>
      </c>
      <c r="BD96" s="20" t="str">
        <f t="shared" si="25"/>
        <v>渋谷区</v>
      </c>
      <c r="BE96" s="953">
        <f>VLOOKUP(BC96&amp;"_令和4年度",データシート3!A:AB,MATCH("ea_"&amp;"太陽光（建物系）"&amp;"_年間発電",データシート3!$A$1:$AB$1,0),0)/10^3+VLOOKUP(BC96&amp;"_令和4年度",データシート3!A:AB,MATCH("ea_"&amp;"太陽光（土地系）"&amp;"_年間発電",データシート3!$A$1:$AB$1,0),0)/10^3</f>
        <v>444120.95400000009</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258.27999999999992</v>
      </c>
      <c r="BI96" s="953">
        <f t="shared" si="26"/>
        <v>444379.23400000011</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3590931.9344435213</v>
      </c>
      <c r="BK96" s="953">
        <f t="shared" si="21"/>
        <v>-3146552.7004435211</v>
      </c>
      <c r="BL96" s="953">
        <f t="shared" si="22"/>
        <v>-3146552.7004435211</v>
      </c>
      <c r="BM96" s="953">
        <f t="shared" si="23"/>
        <v>0</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13104</v>
      </c>
      <c r="AY97" s="20" t="str">
        <f>IF(IFERROR(比較地域マスタ!$AE32,"")=0,"",IFERROR(比較地域マスタ!$AE32,""))</f>
        <v>新宿区</v>
      </c>
      <c r="AZ97" s="18"/>
      <c r="BA97" s="24">
        <v>26</v>
      </c>
      <c r="BB97" s="24">
        <v>1</v>
      </c>
      <c r="BC97" s="20" t="str">
        <f t="shared" si="24"/>
        <v>13104</v>
      </c>
      <c r="BD97" s="20" t="str">
        <f t="shared" si="25"/>
        <v>新宿区</v>
      </c>
      <c r="BE97" s="953">
        <f>VLOOKUP(BC97&amp;"_令和4年度",データシート3!A:AB,MATCH("ea_"&amp;"太陽光（建物系）"&amp;"_年間発電",データシート3!$A$1:$AB$1,0),0)/10^3+VLOOKUP(BC97&amp;"_令和4年度",データシート3!A:AB,MATCH("ea_"&amp;"太陽光（土地系）"&amp;"_年間発電",データシート3!$A$1:$AB$1,0),0)/10^3</f>
        <v>557877.52300000004</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106.697</v>
      </c>
      <c r="BI97" s="953">
        <f t="shared" si="26"/>
        <v>557984.22000000009</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4523393.8275777614</v>
      </c>
      <c r="BK97" s="953">
        <f t="shared" si="21"/>
        <v>-3965409.6075777612</v>
      </c>
      <c r="BL97" s="953">
        <f t="shared" si="22"/>
        <v>-3965409.6075777612</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13115</v>
      </c>
      <c r="AY98" s="20" t="str">
        <f>IF(IFERROR(比較地域マスタ!$AE33,"")=0,"",IFERROR(比較地域マスタ!$AE33,""))</f>
        <v>杉並区</v>
      </c>
      <c r="AZ98" s="18"/>
      <c r="BA98" s="24">
        <v>27</v>
      </c>
      <c r="BB98" s="24">
        <v>1</v>
      </c>
      <c r="BC98" s="20" t="str">
        <f t="shared" si="24"/>
        <v>13115</v>
      </c>
      <c r="BD98" s="20" t="str">
        <f t="shared" si="25"/>
        <v>杉並区</v>
      </c>
      <c r="BE98" s="953">
        <f>VLOOKUP(BC98&amp;"_令和4年度",データシート3!A:AB,MATCH("ea_"&amp;"太陽光（建物系）"&amp;"_年間発電",データシート3!$A$1:$AB$1,0),0)/10^3+VLOOKUP(BC98&amp;"_令和4年度",データシート3!A:AB,MATCH("ea_"&amp;"太陽光（土地系）"&amp;"_年間発電",データシート3!$A$1:$AB$1,0),0)/10^3</f>
        <v>1084332.784</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103.753</v>
      </c>
      <c r="BI98" s="953">
        <f t="shared" si="26"/>
        <v>1084436.537</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1996596.2051139069</v>
      </c>
      <c r="BK98" s="953">
        <f t="shared" si="21"/>
        <v>-912159.66811390687</v>
      </c>
      <c r="BL98" s="953">
        <f t="shared" si="22"/>
        <v>-912159.66811390687</v>
      </c>
      <c r="BM98" s="953">
        <f t="shared" si="23"/>
        <v>0</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13107</v>
      </c>
      <c r="AY99" s="20" t="str">
        <f>IF(IFERROR(比較地域マスタ!$AE34,"")=0,"",IFERROR(比較地域マスタ!$AE34,""))</f>
        <v>墨田区</v>
      </c>
      <c r="AZ99" s="18"/>
      <c r="BA99" s="24">
        <v>28</v>
      </c>
      <c r="BB99" s="24">
        <v>1</v>
      </c>
      <c r="BC99" s="20" t="str">
        <f t="shared" si="24"/>
        <v>13107</v>
      </c>
      <c r="BD99" s="20" t="str">
        <f t="shared" si="25"/>
        <v>墨田区</v>
      </c>
      <c r="BE99" s="953">
        <f>VLOOKUP(BC99&amp;"_令和4年度",データシート3!A:AB,MATCH("ea_"&amp;"太陽光（建物系）"&amp;"_年間発電",データシート3!$A$1:$AB$1,0),0)/10^3+VLOOKUP(BC99&amp;"_令和4年度",データシート3!A:AB,MATCH("ea_"&amp;"太陽光（土地系）"&amp;"_年間発電",データシート3!$A$1:$AB$1,0),0)/10^3</f>
        <v>378146.505</v>
      </c>
      <c r="BF99" s="953">
        <f>VLOOKUP(BC99&amp;"_令和4年度",データシート3!A:AB,MATCH("ea_"&amp;"風力（陸上）"&amp;"_年間発電",データシート3!$A$1:$AB$1,0),0)/10^3</f>
        <v>0</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4.66</v>
      </c>
      <c r="BI99" s="953">
        <f t="shared" si="26"/>
        <v>378151.16499999998</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1524811.1781665441</v>
      </c>
      <c r="BK99" s="953">
        <f t="shared" si="21"/>
        <v>-1146660.013166544</v>
      </c>
      <c r="BL99" s="953">
        <f t="shared" si="22"/>
        <v>-1146660.013166544</v>
      </c>
      <c r="BM99" s="953">
        <f t="shared" si="23"/>
        <v>0</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13112</v>
      </c>
      <c r="AY100" s="20" t="str">
        <f>IF(IFERROR(比較地域マスタ!$AE35,"")=0,"",IFERROR(比較地域マスタ!$AE35,""))</f>
        <v>世田谷区</v>
      </c>
      <c r="AZ100" s="18"/>
      <c r="BA100" s="24">
        <v>29</v>
      </c>
      <c r="BB100" s="24">
        <v>1</v>
      </c>
      <c r="BC100" s="20" t="str">
        <f t="shared" si="24"/>
        <v>13112</v>
      </c>
      <c r="BD100" s="20" t="str">
        <f t="shared" si="25"/>
        <v>世田谷区</v>
      </c>
      <c r="BE100" s="953">
        <f>VLOOKUP(BC100&amp;"_令和4年度",データシート3!A:AB,MATCH("ea_"&amp;"太陽光（建物系）"&amp;"_年間発電",データシート3!$A$1:$AB$1,0),0)/10^3+VLOOKUP(BC100&amp;"_令和4年度",データシート3!A:AB,MATCH("ea_"&amp;"太陽光（土地系）"&amp;"_年間発電",データシート3!$A$1:$AB$1,0),0)/10^3</f>
        <v>1698337.6410000003</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336.03399999999999</v>
      </c>
      <c r="BI100" s="953">
        <f t="shared" si="26"/>
        <v>1698673.6750000003</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3226429.6285291081</v>
      </c>
      <c r="BK100" s="953">
        <f t="shared" si="21"/>
        <v>-1527755.9535291079</v>
      </c>
      <c r="BL100" s="953">
        <f t="shared" si="22"/>
        <v>-1527755.9535291079</v>
      </c>
      <c r="BM100" s="953">
        <f t="shared" si="23"/>
        <v>0</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13106</v>
      </c>
      <c r="AY101" s="20" t="str">
        <f>IF(IFERROR(比較地域マスタ!$AE36,"")=0,"",IFERROR(比較地域マスタ!$AE36,""))</f>
        <v>台東区</v>
      </c>
      <c r="AZ101" s="18"/>
      <c r="BA101" s="24">
        <v>30</v>
      </c>
      <c r="BB101" s="24">
        <v>1</v>
      </c>
      <c r="BC101" s="20" t="str">
        <f t="shared" si="24"/>
        <v>13106</v>
      </c>
      <c r="BD101" s="20" t="str">
        <f t="shared" si="25"/>
        <v>台東区</v>
      </c>
      <c r="BE101" s="953">
        <f>VLOOKUP(BC101&amp;"_令和4年度",データシート3!A:AB,MATCH("ea_"&amp;"太陽光（建物系）"&amp;"_年間発電",データシート3!$A$1:$AB$1,0),0)/10^3+VLOOKUP(BC101&amp;"_令和4年度",データシート3!A:AB,MATCH("ea_"&amp;"太陽光（土地系）"&amp;"_年間発電",データシート3!$A$1:$AB$1,0),0)/10^3</f>
        <v>292698.57400000002</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102.282</v>
      </c>
      <c r="BI101" s="953">
        <f t="shared" si="26"/>
        <v>292800.85600000003</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1682772.9643163742</v>
      </c>
      <c r="BK101" s="953">
        <f t="shared" si="21"/>
        <v>-1389972.108316374</v>
      </c>
      <c r="BL101" s="953">
        <f t="shared" si="22"/>
        <v>-1389972.108316374</v>
      </c>
      <c r="BM101" s="953">
        <f t="shared" si="23"/>
        <v>0</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13202</v>
      </c>
      <c r="AY102" s="20" t="str">
        <f>IF(IFERROR(比較地域マスタ!$AE37,"")=0,"",IFERROR(比較地域マスタ!$AE37,""))</f>
        <v>立川市</v>
      </c>
      <c r="AZ102" s="18"/>
      <c r="BA102" s="24">
        <v>31</v>
      </c>
      <c r="BB102" s="24">
        <v>1</v>
      </c>
      <c r="BC102" s="20" t="str">
        <f t="shared" si="24"/>
        <v>13202</v>
      </c>
      <c r="BD102" s="20" t="str">
        <f t="shared" si="25"/>
        <v>立川市</v>
      </c>
      <c r="BE102" s="953">
        <f>VLOOKUP(BC102&amp;"_令和4年度",データシート3!A:AB,MATCH("ea_"&amp;"太陽光（建物系）"&amp;"_年間発電",データシート3!$A$1:$AB$1,0),0)/10^3+VLOOKUP(BC102&amp;"_令和4年度",データシート3!A:AB,MATCH("ea_"&amp;"太陽光（土地系）"&amp;"_年間発電",データシート3!$A$1:$AB$1,0),0)/10^3</f>
        <v>666506.35400000005</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666506.35400000005</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1017368.5532524104</v>
      </c>
      <c r="BK102" s="953">
        <f t="shared" si="21"/>
        <v>-350862.19925241033</v>
      </c>
      <c r="BL102" s="953">
        <f t="shared" si="22"/>
        <v>-350862.19925241033</v>
      </c>
      <c r="BM102" s="953">
        <f t="shared" si="23"/>
        <v>0</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13224</v>
      </c>
      <c r="AY103" s="20" t="str">
        <f>IF(IFERROR(比較地域マスタ!$AE38,"")=0,"",IFERROR(比較地域マスタ!$AE38,""))</f>
        <v>多摩市</v>
      </c>
      <c r="AZ103" s="18"/>
      <c r="BA103" s="24">
        <v>32</v>
      </c>
      <c r="BB103" s="24">
        <v>1</v>
      </c>
      <c r="BC103" s="20" t="str">
        <f t="shared" si="24"/>
        <v>13224</v>
      </c>
      <c r="BD103" s="20" t="str">
        <f t="shared" si="25"/>
        <v>多摩市</v>
      </c>
      <c r="BE103" s="953">
        <f>VLOOKUP(BC103&amp;"_令和4年度",データシート3!A:AB,MATCH("ea_"&amp;"太陽光（建物系）"&amp;"_年間発電",データシート3!$A$1:$AB$1,0),0)/10^3+VLOOKUP(BC103&amp;"_令和4年度",データシート3!A:AB,MATCH("ea_"&amp;"太陽光（土地系）"&amp;"_年間発電",データシート3!$A$1:$AB$1,0),0)/10^3</f>
        <v>324643.90899999999</v>
      </c>
      <c r="BF103" s="953">
        <f>VLOOKUP(BC103&amp;"_令和4年度",データシート3!A:AB,MATCH("ea_"&amp;"風力（陸上）"&amp;"_年間発電",データシート3!$A$1:$AB$1,0),0)/10^3</f>
        <v>0</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324643.90899999999</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635023.8809993586</v>
      </c>
      <c r="BK103" s="953">
        <f t="shared" si="21"/>
        <v>-310379.97199935862</v>
      </c>
      <c r="BL103" s="953">
        <f t="shared" si="22"/>
        <v>-310379.97199935862</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13102</v>
      </c>
      <c r="AY104" s="20" t="str">
        <f>IF(IFERROR(比較地域マスタ!$AE39,"")=0,"",IFERROR(比較地域マスタ!$AE39,""))</f>
        <v>中央区</v>
      </c>
      <c r="AZ104" s="18"/>
      <c r="BA104" s="24">
        <v>33</v>
      </c>
      <c r="BB104" s="24">
        <v>1</v>
      </c>
      <c r="BC104" s="20" t="str">
        <f t="shared" si="24"/>
        <v>13102</v>
      </c>
      <c r="BD104" s="20" t="str">
        <f t="shared" si="25"/>
        <v>中央区</v>
      </c>
      <c r="BE104" s="953">
        <f>VLOOKUP(BC104&amp;"_令和4年度",データシート3!A:AB,MATCH("ea_"&amp;"太陽光（建物系）"&amp;"_年間発電",データシート3!$A$1:$AB$1,0),0)/10^3+VLOOKUP(BC104&amp;"_令和4年度",データシート3!A:AB,MATCH("ea_"&amp;"太陽光（土地系）"&amp;"_年間発電",データシート3!$A$1:$AB$1,0),0)/10^3</f>
        <v>225030.23300000001</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127.05500000000001</v>
      </c>
      <c r="BI104" s="953">
        <f t="shared" si="26"/>
        <v>225157.288</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4366409.4806735497</v>
      </c>
      <c r="BK104" s="953">
        <f t="shared" ref="BK104:BK135" si="27">BI104-BJ104</f>
        <v>-4141252.1926735495</v>
      </c>
      <c r="BL104" s="953">
        <f t="shared" ref="BL104:BL135" si="28">IF(BK104&gt;0,0,BK104)</f>
        <v>-4141252.1926735495</v>
      </c>
      <c r="BM104" s="953">
        <f t="shared" ref="BM104:BM135" si="29">IF(BK104&gt;0,BK104,0)</f>
        <v>0</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13208</v>
      </c>
      <c r="AY105" s="20" t="str">
        <f>IF(IFERROR(比較地域マスタ!$AE40,"")=0,"",IFERROR(比較地域マスタ!$AE40,""))</f>
        <v>調布市</v>
      </c>
      <c r="AZ105" s="18"/>
      <c r="BA105" s="24">
        <v>34</v>
      </c>
      <c r="BB105" s="24">
        <v>1</v>
      </c>
      <c r="BC105" s="20" t="str">
        <f t="shared" si="24"/>
        <v>13208</v>
      </c>
      <c r="BD105" s="20" t="str">
        <f t="shared" si="25"/>
        <v>調布市</v>
      </c>
      <c r="BE105" s="953">
        <f>VLOOKUP(BC105&amp;"_令和4年度",データシート3!A:AB,MATCH("ea_"&amp;"太陽光（建物系）"&amp;"_年間発電",データシート3!$A$1:$AB$1,0),0)/10^3+VLOOKUP(BC105&amp;"_令和4年度",データシート3!A:AB,MATCH("ea_"&amp;"太陽光（土地系）"&amp;"_年間発電",データシート3!$A$1:$AB$1,0),0)/10^3</f>
        <v>593457.69099999999</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27.962</v>
      </c>
      <c r="BI105" s="953">
        <f t="shared" si="26"/>
        <v>593485.65300000005</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874018.49552602624</v>
      </c>
      <c r="BK105" s="953">
        <f t="shared" si="27"/>
        <v>-280532.84252602619</v>
      </c>
      <c r="BL105" s="953">
        <f t="shared" si="28"/>
        <v>-280532.84252602619</v>
      </c>
      <c r="BM105" s="953">
        <f t="shared" si="29"/>
        <v>0</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13101</v>
      </c>
      <c r="AY106" s="20" t="str">
        <f>IF(IFERROR(比較地域マスタ!$AE41,"")=0,"",IFERROR(比較地域マスタ!$AE41,""))</f>
        <v>千代田区</v>
      </c>
      <c r="AZ106" s="18"/>
      <c r="BA106" s="24">
        <v>35</v>
      </c>
      <c r="BB106" s="24">
        <v>1</v>
      </c>
      <c r="BC106" s="20" t="str">
        <f t="shared" si="24"/>
        <v>13101</v>
      </c>
      <c r="BD106" s="20" t="str">
        <f t="shared" si="25"/>
        <v>千代田区</v>
      </c>
      <c r="BE106" s="953">
        <f>VLOOKUP(BC106&amp;"_令和4年度",データシート3!A:AB,MATCH("ea_"&amp;"太陽光（建物系）"&amp;"_年間発電",データシート3!$A$1:$AB$1,0),0)/10^3+VLOOKUP(BC106&amp;"_令和4年度",データシート3!A:AB,MATCH("ea_"&amp;"太陽光（土地系）"&amp;"_年間発電",データシート3!$A$1:$AB$1,0),0)/10^3</f>
        <v>242964.91699999999</v>
      </c>
      <c r="BF106" s="953">
        <f>VLOOKUP(BC106&amp;"_令和4年度",データシート3!A:AB,MATCH("ea_"&amp;"風力（陸上）"&amp;"_年間発電",データシート3!$A$1:$AB$1,0),0)/10^3</f>
        <v>0</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520.23900000000003</v>
      </c>
      <c r="BI106" s="953">
        <f t="shared" si="26"/>
        <v>243485.15599999999</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6304100.785152873</v>
      </c>
      <c r="BK106" s="953">
        <f t="shared" si="27"/>
        <v>-6060615.6291528726</v>
      </c>
      <c r="BL106" s="953">
        <f t="shared" si="28"/>
        <v>-6060615.6291528726</v>
      </c>
      <c r="BM106" s="953">
        <f t="shared" si="29"/>
        <v>0</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13116</v>
      </c>
      <c r="AY107" s="20" t="str">
        <f>IF(IFERROR(比較地域マスタ!$AE42,"")=0,"",IFERROR(比較地域マスタ!$AE42,""))</f>
        <v>豊島区</v>
      </c>
      <c r="AZ107" s="18"/>
      <c r="BA107" s="24">
        <v>36</v>
      </c>
      <c r="BB107" s="24">
        <v>1</v>
      </c>
      <c r="BC107" s="20" t="str">
        <f t="shared" si="24"/>
        <v>13116</v>
      </c>
      <c r="BD107" s="20" t="str">
        <f t="shared" si="25"/>
        <v>豊島区</v>
      </c>
      <c r="BE107" s="953">
        <f>VLOOKUP(BC107&amp;"_令和4年度",データシート3!A:AB,MATCH("ea_"&amp;"太陽光（建物系）"&amp;"_年間発電",データシート3!$A$1:$AB$1,0),0)/10^3+VLOOKUP(BC107&amp;"_令和4年度",データシート3!A:AB,MATCH("ea_"&amp;"太陽光（土地系）"&amp;"_年間発電",データシート3!$A$1:$AB$1,0),0)/10^3</f>
        <v>442287.66800000001</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19.376999999999999</v>
      </c>
      <c r="BI107" s="953">
        <f t="shared" si="26"/>
        <v>442307.04499999998</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2082782.614991596</v>
      </c>
      <c r="BK107" s="953">
        <f t="shared" si="27"/>
        <v>-1640475.569991596</v>
      </c>
      <c r="BL107" s="953">
        <f t="shared" si="28"/>
        <v>-1640475.569991596</v>
      </c>
      <c r="BM107" s="953">
        <f t="shared" si="29"/>
        <v>0</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13362</v>
      </c>
      <c r="AY108" s="20" t="str">
        <f>IF(IFERROR(比較地域マスタ!$AE43,"")=0,"",IFERROR(比較地域マスタ!$AE43,""))</f>
        <v>利島村</v>
      </c>
      <c r="AZ108" s="18"/>
      <c r="BA108" s="24">
        <v>37</v>
      </c>
      <c r="BB108" s="24">
        <v>1</v>
      </c>
      <c r="BC108" s="20" t="str">
        <f t="shared" si="24"/>
        <v>13362</v>
      </c>
      <c r="BD108" s="20" t="str">
        <f t="shared" si="25"/>
        <v>利島村</v>
      </c>
      <c r="BE108" s="953">
        <f>VLOOKUP(BC108&amp;"_令和4年度",データシート3!A:AB,MATCH("ea_"&amp;"太陽光（建物系）"&amp;"_年間発電",データシート3!$A$1:$AB$1,0),0)/10^3+VLOOKUP(BC108&amp;"_令和4年度",データシート3!A:AB,MATCH("ea_"&amp;"太陽光（土地系）"&amp;"_年間発電",データシート3!$A$1:$AB$1,0),0)/10^3</f>
        <v>111471.052</v>
      </c>
      <c r="BF108" s="953">
        <f>VLOOKUP(BC108&amp;"_令和4年度",データシート3!A:AB,MATCH("ea_"&amp;"風力（陸上）"&amp;"_年間発電",データシート3!$A$1:$AB$1,0),0)/10^3</f>
        <v>26375.61</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430.95699999999999</v>
      </c>
      <c r="BI108" s="953">
        <f t="shared" si="26"/>
        <v>138277.61900000001</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1674.5749514737315</v>
      </c>
      <c r="BK108" s="953">
        <f t="shared" si="27"/>
        <v>136603.04404852627</v>
      </c>
      <c r="BL108" s="953">
        <f t="shared" si="28"/>
        <v>0</v>
      </c>
      <c r="BM108" s="953">
        <f t="shared" si="29"/>
        <v>136603.04404852627</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13114</v>
      </c>
      <c r="AY109" s="20" t="str">
        <f>IF(IFERROR(比較地域マスタ!$AE44,"")=0,"",IFERROR(比較地域マスタ!$AE44,""))</f>
        <v>中野区</v>
      </c>
      <c r="AZ109" s="18"/>
      <c r="BA109" s="24">
        <v>38</v>
      </c>
      <c r="BB109" s="24">
        <v>1</v>
      </c>
      <c r="BC109" s="20" t="str">
        <f t="shared" si="24"/>
        <v>13114</v>
      </c>
      <c r="BD109" s="20" t="str">
        <f t="shared" si="25"/>
        <v>中野区</v>
      </c>
      <c r="BE109" s="953">
        <f>VLOOKUP(BC109&amp;"_令和4年度",データシート3!A:AB,MATCH("ea_"&amp;"太陽光（建物系）"&amp;"_年間発電",データシート3!$A$1:$AB$1,0),0)/10^3+VLOOKUP(BC109&amp;"_令和4年度",データシート3!A:AB,MATCH("ea_"&amp;"太陽光（土地系）"&amp;"_年間発電",データシート3!$A$1:$AB$1,0),0)/10^3</f>
        <v>538348.951</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24.036999999999999</v>
      </c>
      <c r="BI109" s="953">
        <f t="shared" si="26"/>
        <v>538372.98800000001</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1366434.4895079499</v>
      </c>
      <c r="BK109" s="953">
        <f t="shared" si="27"/>
        <v>-828061.5015079499</v>
      </c>
      <c r="BL109" s="953">
        <f t="shared" si="28"/>
        <v>-828061.5015079499</v>
      </c>
      <c r="BM109" s="953">
        <f t="shared" si="29"/>
        <v>0</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13363</v>
      </c>
      <c r="AY110" s="20" t="str">
        <f>IF(IFERROR(比較地域マスタ!$AE45,"")=0,"",IFERROR(比較地域マスタ!$AE45,""))</f>
        <v>新島村</v>
      </c>
      <c r="AZ110" s="18"/>
      <c r="BA110" s="24">
        <v>39</v>
      </c>
      <c r="BB110" s="24">
        <v>1</v>
      </c>
      <c r="BC110" s="20" t="str">
        <f t="shared" si="24"/>
        <v>13363</v>
      </c>
      <c r="BD110" s="20" t="str">
        <f t="shared" si="25"/>
        <v>新島村</v>
      </c>
      <c r="BE110" s="953">
        <f>VLOOKUP(BC110&amp;"_令和4年度",データシート3!A:AB,MATCH("ea_"&amp;"太陽光（建物系）"&amp;"_年間発電",データシート3!$A$1:$AB$1,0),0)/10^3+VLOOKUP(BC110&amp;"_令和4年度",データシート3!A:AB,MATCH("ea_"&amp;"太陽光（土地系）"&amp;"_年間発電",データシート3!$A$1:$AB$1,0),0)/10^3</f>
        <v>62089.474000000002</v>
      </c>
      <c r="BF110" s="953">
        <f>VLOOKUP(BC110&amp;"_令和4年度",データシート3!A:AB,MATCH("ea_"&amp;"風力（陸上）"&amp;"_年間発電",データシート3!$A$1:$AB$1,0),0)/10^3</f>
        <v>266515.261</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2527.61</v>
      </c>
      <c r="BI110" s="953">
        <f t="shared" si="26"/>
        <v>331132.34499999997</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11064.246446561561</v>
      </c>
      <c r="BK110" s="953">
        <f t="shared" si="27"/>
        <v>320068.09855343844</v>
      </c>
      <c r="BL110" s="953">
        <f t="shared" si="28"/>
        <v>0</v>
      </c>
      <c r="BM110" s="953">
        <f t="shared" si="29"/>
        <v>320068.09855343844</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13229</v>
      </c>
      <c r="AY111" s="20" t="str">
        <f>IF(IFERROR(比較地域マスタ!$AE46,"")=0,"",IFERROR(比較地域マスタ!$AE46,""))</f>
        <v>西東京市</v>
      </c>
      <c r="AZ111" s="18"/>
      <c r="BA111" s="24">
        <v>40</v>
      </c>
      <c r="BB111" s="24">
        <v>1</v>
      </c>
      <c r="BC111" s="20" t="str">
        <f t="shared" si="24"/>
        <v>13229</v>
      </c>
      <c r="BD111" s="20" t="str">
        <f t="shared" si="25"/>
        <v>西東京市</v>
      </c>
      <c r="BE111" s="953">
        <f>VLOOKUP(BC111&amp;"_令和4年度",データシート3!A:AB,MATCH("ea_"&amp;"太陽光（建物系）"&amp;"_年間発電",データシート3!$A$1:$AB$1,0),0)/10^3+VLOOKUP(BC111&amp;"_令和4年度",データシート3!A:AB,MATCH("ea_"&amp;"太陽光（土地系）"&amp;"_年間発電",データシート3!$A$1:$AB$1,0),0)/10^3</f>
        <v>530620.23800000001</v>
      </c>
      <c r="BF111" s="953">
        <f>VLOOKUP(BC111&amp;"_令和4年度",データシート3!A:AB,MATCH("ea_"&amp;"風力（陸上）"&amp;"_年間発電",データシート3!$A$1:$AB$1,0),0)/10^3</f>
        <v>0</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530620.23800000001</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634540.8754752375</v>
      </c>
      <c r="BK111" s="953">
        <f t="shared" si="27"/>
        <v>-103920.63747523748</v>
      </c>
      <c r="BL111" s="953">
        <f t="shared" si="28"/>
        <v>-103920.63747523748</v>
      </c>
      <c r="BM111" s="953">
        <f t="shared" si="29"/>
        <v>0</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13120</v>
      </c>
      <c r="AY112" s="20" t="str">
        <f>IF(IFERROR(比較地域マスタ!$AE47,"")=0,"",IFERROR(比較地域マスタ!$AE47,""))</f>
        <v>練馬区</v>
      </c>
      <c r="AZ112" s="18"/>
      <c r="BA112" s="24">
        <v>41</v>
      </c>
      <c r="BB112" s="24">
        <v>1</v>
      </c>
      <c r="BC112" s="20" t="str">
        <f t="shared" si="24"/>
        <v>13120</v>
      </c>
      <c r="BD112" s="20" t="str">
        <f t="shared" si="25"/>
        <v>練馬区</v>
      </c>
      <c r="BE112" s="953">
        <f>VLOOKUP(BC112&amp;"_令和4年度",データシート3!A:AB,MATCH("ea_"&amp;"太陽光（建物系）"&amp;"_年間発電",データシート3!$A$1:$AB$1,0),0)/10^3+VLOOKUP(BC112&amp;"_令和4年度",データシート3!A:AB,MATCH("ea_"&amp;"太陽光（土地系）"&amp;"_年間発電",データシート3!$A$1:$AB$1,0),0)/10^3</f>
        <v>1370668.8729999999</v>
      </c>
      <c r="BF112" s="953">
        <f>VLOOKUP(BC112&amp;"_令和4年度",データシート3!A:AB,MATCH("ea_"&amp;"風力（陸上）"&amp;"_年間発電",データシート3!$A$1:$AB$1,0),0)/10^3</f>
        <v>0</v>
      </c>
      <c r="BG112" s="953">
        <f>VLOOKUP(BC112&amp;"_令和4年度",データシート3!A:AB,MATCH("ea_"&amp;"中小水（河川）"&amp;"_年間発電",データシート3!$A$1:$AB$1,0),0)/10^3+VLOOKUP(BC112&amp;"_令和4年度",データシート3!A:AB,MATCH("ea_"&amp;"中小水（農業用水路）"&amp;"_年間発電",データシート3!$A$1:$AB$1,0),0)/10^3</f>
        <v>0</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457.93799999999999</v>
      </c>
      <c r="BI112" s="953">
        <f t="shared" si="26"/>
        <v>1371126.811</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2350677.0729767</v>
      </c>
      <c r="BK112" s="953">
        <f t="shared" si="27"/>
        <v>-979550.26197670004</v>
      </c>
      <c r="BL112" s="953">
        <f t="shared" si="28"/>
        <v>-979550.26197670004</v>
      </c>
      <c r="BM112" s="953">
        <f t="shared" si="29"/>
        <v>0</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13201</v>
      </c>
      <c r="AY113" s="20" t="str">
        <f>IF(IFERROR(比較地域マスタ!$AE48,"")=0,"",IFERROR(比較地域マスタ!$AE48,""))</f>
        <v>八王子市</v>
      </c>
      <c r="AZ113" s="18"/>
      <c r="BA113" s="24">
        <v>42</v>
      </c>
      <c r="BB113" s="24">
        <v>1</v>
      </c>
      <c r="BC113" s="20" t="str">
        <f t="shared" si="24"/>
        <v>13201</v>
      </c>
      <c r="BD113" s="20" t="str">
        <f t="shared" si="25"/>
        <v>八王子市</v>
      </c>
      <c r="BE113" s="953">
        <f>VLOOKUP(BC113&amp;"_令和4年度",データシート3!A:AB,MATCH("ea_"&amp;"太陽光（建物系）"&amp;"_年間発電",データシート3!$A$1:$AB$1,0),0)/10^3+VLOOKUP(BC113&amp;"_令和4年度",データシート3!A:AB,MATCH("ea_"&amp;"太陽光（土地系）"&amp;"_年間発電",データシート3!$A$1:$AB$1,0),0)/10^3</f>
        <v>2214488.1839999999</v>
      </c>
      <c r="BF113" s="953">
        <f>VLOOKUP(BC113&amp;"_令和4年度",データシート3!A:AB,MATCH("ea_"&amp;"風力（陸上）"&amp;"_年間発電",データシート3!$A$1:$AB$1,0),0)/10^3</f>
        <v>3778.4690000000001</v>
      </c>
      <c r="BG113" s="953">
        <f>VLOOKUP(BC113&amp;"_令和4年度",データシート3!A:AB,MATCH("ea_"&amp;"中小水（河川）"&amp;"_年間発電",データシート3!$A$1:$AB$1,0),0)/10^3+VLOOKUP(BC113&amp;"_令和4年度",データシート3!A:AB,MATCH("ea_"&amp;"中小水（農業用水路）"&amp;"_年間発電",データシート3!$A$1:$AB$1,0),0)/10^3</f>
        <v>633.125</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2218899.7779999999</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2456413.3421106781</v>
      </c>
      <c r="BK113" s="953">
        <f t="shared" si="27"/>
        <v>-237513.56411067815</v>
      </c>
      <c r="BL113" s="953">
        <f t="shared" si="28"/>
        <v>-237513.56411067815</v>
      </c>
      <c r="BM113" s="953">
        <f t="shared" si="29"/>
        <v>0</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13401</v>
      </c>
      <c r="AY114" s="20" t="str">
        <f>IF(IFERROR(比較地域マスタ!$AE49,"")=0,"",IFERROR(比較地域マスタ!$AE49,""))</f>
        <v>八丈町</v>
      </c>
      <c r="AZ114" s="18"/>
      <c r="BA114" s="24">
        <v>43</v>
      </c>
      <c r="BB114" s="24">
        <v>1</v>
      </c>
      <c r="BC114" s="20" t="str">
        <f t="shared" si="24"/>
        <v>13401</v>
      </c>
      <c r="BD114" s="20" t="str">
        <f t="shared" si="25"/>
        <v>八丈町</v>
      </c>
      <c r="BE114" s="953">
        <f>VLOOKUP(BC114&amp;"_令和4年度",データシート3!A:AB,MATCH("ea_"&amp;"太陽光（建物系）"&amp;"_年間発電",データシート3!$A$1:$AB$1,0),0)/10^3+VLOOKUP(BC114&amp;"_令和4年度",データシート3!A:AB,MATCH("ea_"&amp;"太陽光（土地系）"&amp;"_年間発電",データシート3!$A$1:$AB$1,0),0)/10^3</f>
        <v>368976.0639999999</v>
      </c>
      <c r="BF114" s="953">
        <f>VLOOKUP(BC114&amp;"_令和4年度",データシート3!A:AB,MATCH("ea_"&amp;"風力（陸上）"&amp;"_年間発電",データシート3!$A$1:$AB$1,0),0)/10^3</f>
        <v>371988.424</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4116155.719</v>
      </c>
      <c r="BI114" s="953">
        <f t="shared" si="26"/>
        <v>4857120.2070000004</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31642.041436849369</v>
      </c>
      <c r="BK114" s="953">
        <f t="shared" si="27"/>
        <v>4825478.1655631512</v>
      </c>
      <c r="BL114" s="953">
        <f t="shared" si="28"/>
        <v>0</v>
      </c>
      <c r="BM114" s="953">
        <f t="shared" si="29"/>
        <v>4825478.1655631512</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13227</v>
      </c>
      <c r="AY115" s="20" t="str">
        <f>IF(IFERROR(比較地域マスタ!$AE50,"")=0,"",IFERROR(比較地域マスタ!$AE50,""))</f>
        <v>羽村市</v>
      </c>
      <c r="AZ115" s="18"/>
      <c r="BA115" s="24">
        <v>44</v>
      </c>
      <c r="BB115" s="24">
        <v>1</v>
      </c>
      <c r="BC115" s="20" t="str">
        <f t="shared" si="24"/>
        <v>13227</v>
      </c>
      <c r="BD115" s="20" t="str">
        <f t="shared" si="25"/>
        <v>羽村市</v>
      </c>
      <c r="BE115" s="953">
        <f>VLOOKUP(BC115&amp;"_令和4年度",データシート3!A:AB,MATCH("ea_"&amp;"太陽光（建物系）"&amp;"_年間発電",データシート3!$A$1:$AB$1,0),0)/10^3+VLOOKUP(BC115&amp;"_令和4年度",データシート3!A:AB,MATCH("ea_"&amp;"太陽光（土地系）"&amp;"_年間発電",データシート3!$A$1:$AB$1,0),0)/10^3</f>
        <v>225088.39999999997</v>
      </c>
      <c r="BF115" s="953">
        <f>VLOOKUP(BC115&amp;"_令和4年度",データシート3!A:AB,MATCH("ea_"&amp;"風力（陸上）"&amp;"_年間発電",データシート3!$A$1:$AB$1,0),0)/10^3</f>
        <v>0</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225088.39999999997</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755161.71333931678</v>
      </c>
      <c r="BK115" s="953">
        <f t="shared" si="27"/>
        <v>-530073.31333931675</v>
      </c>
      <c r="BL115" s="953">
        <f t="shared" si="28"/>
        <v>-530073.31333931675</v>
      </c>
      <c r="BM115" s="953">
        <f t="shared" si="29"/>
        <v>0</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13222</v>
      </c>
      <c r="AY116" s="20" t="str">
        <f>IF(IFERROR(比較地域マスタ!$AE51,"")=0,"",IFERROR(比較地域マスタ!$AE51,""))</f>
        <v>東久留米市</v>
      </c>
      <c r="AZ116" s="18"/>
      <c r="BA116" s="24">
        <v>45</v>
      </c>
      <c r="BB116" s="24">
        <v>1</v>
      </c>
      <c r="BC116" s="20" t="str">
        <f t="shared" si="24"/>
        <v>13222</v>
      </c>
      <c r="BD116" s="20" t="str">
        <f t="shared" si="25"/>
        <v>東久留米市</v>
      </c>
      <c r="BE116" s="953">
        <f>VLOOKUP(BC116&amp;"_令和4年度",データシート3!A:AB,MATCH("ea_"&amp;"太陽光（建物系）"&amp;"_年間発電",データシート3!$A$1:$AB$1,0),0)/10^3+VLOOKUP(BC116&amp;"_令和4年度",データシート3!A:AB,MATCH("ea_"&amp;"太陽光（土地系）"&amp;"_年間発電",データシート3!$A$1:$AB$1,0),0)/10^3</f>
        <v>428325.9659999999</v>
      </c>
      <c r="BF116" s="953">
        <f>VLOOKUP(BC116&amp;"_令和4年度",データシート3!A:AB,MATCH("ea_"&amp;"風力（陸上）"&amp;"_年間発電",データシート3!$A$1:$AB$1,0),0)/10^3</f>
        <v>0</v>
      </c>
      <c r="BG116" s="953">
        <f>VLOOKUP(BC116&amp;"_令和4年度",データシート3!A:AB,MATCH("ea_"&amp;"中小水（河川）"&amp;"_年間発電",データシート3!$A$1:$AB$1,0),0)/10^3+VLOOKUP(BC116&amp;"_令和4年度",データシート3!A:AB,MATCH("ea_"&amp;"中小水（農業用水路）"&amp;"_年間発電",データシート3!$A$1:$AB$1,0),0)/10^3</f>
        <v>0</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428325.9659999999</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463024.40782542946</v>
      </c>
      <c r="BK116" s="953">
        <f t="shared" si="27"/>
        <v>-34698.44182542956</v>
      </c>
      <c r="BL116" s="953">
        <f t="shared" si="28"/>
        <v>-34698.44182542956</v>
      </c>
      <c r="BM116" s="953">
        <f t="shared" si="29"/>
        <v>0</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13213</v>
      </c>
      <c r="AY117" s="20" t="str">
        <f>IF(IFERROR(比較地域マスタ!$AE52,"")=0,"",IFERROR(比較地域マスタ!$AE52,""))</f>
        <v>東村山市</v>
      </c>
      <c r="AZ117" s="18"/>
      <c r="BA117" s="24">
        <v>46</v>
      </c>
      <c r="BB117" s="24">
        <v>1</v>
      </c>
      <c r="BC117" s="20" t="str">
        <f t="shared" si="24"/>
        <v>13213</v>
      </c>
      <c r="BD117" s="20" t="str">
        <f t="shared" si="25"/>
        <v>東村山市</v>
      </c>
      <c r="BE117" s="953">
        <f>VLOOKUP(BC117&amp;"_令和4年度",データシート3!A:AB,MATCH("ea_"&amp;"太陽光（建物系）"&amp;"_年間発電",データシート3!$A$1:$AB$1,0),0)/10^3+VLOOKUP(BC117&amp;"_令和4年度",データシート3!A:AB,MATCH("ea_"&amp;"太陽光（土地系）"&amp;"_年間発電",データシート3!$A$1:$AB$1,0),0)/10^3</f>
        <v>504685.83199999999</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81.924000000000021</v>
      </c>
      <c r="BI117" s="953">
        <f t="shared" si="26"/>
        <v>504767.75599999999</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503642.0473078168</v>
      </c>
      <c r="BK117" s="953">
        <f t="shared" si="27"/>
        <v>1125.7086921831942</v>
      </c>
      <c r="BL117" s="953">
        <f t="shared" si="28"/>
        <v>0</v>
      </c>
      <c r="BM117" s="953">
        <f t="shared" si="29"/>
        <v>1125.7086921831942</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13220</v>
      </c>
      <c r="AY118" s="20" t="str">
        <f>IF(IFERROR(比較地域マスタ!$AE53,"")=0,"",IFERROR(比較地域マスタ!$AE53,""))</f>
        <v>東大和市</v>
      </c>
      <c r="AZ118" s="18"/>
      <c r="BA118" s="24">
        <v>47</v>
      </c>
      <c r="BB118" s="24">
        <v>1</v>
      </c>
      <c r="BC118" s="20" t="str">
        <f t="shared" si="24"/>
        <v>13220</v>
      </c>
      <c r="BD118" s="20" t="str">
        <f t="shared" si="25"/>
        <v>東大和市</v>
      </c>
      <c r="BE118" s="953">
        <f>VLOOKUP(BC118&amp;"_令和4年度",データシート3!A:AB,MATCH("ea_"&amp;"太陽光（建物系）"&amp;"_年間発電",データシート3!$A$1:$AB$1,0),0)/10^3+VLOOKUP(BC118&amp;"_令和4年度",データシート3!A:AB,MATCH("ea_"&amp;"太陽光（土地系）"&amp;"_年間発電",データシート3!$A$1:$AB$1,0),0)/10^3</f>
        <v>262064.01699999999</v>
      </c>
      <c r="BF118" s="953">
        <f>VLOOKUP(BC118&amp;"_令和4年度",データシート3!A:AB,MATCH("ea_"&amp;"風力（陸上）"&amp;"_年間発電",データシート3!$A$1:$AB$1,0),0)/10^3</f>
        <v>1351.5340000000001</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263415.55099999998</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318313.90632322454</v>
      </c>
      <c r="BK118" s="953">
        <f t="shared" si="27"/>
        <v>-54898.355323224561</v>
      </c>
      <c r="BL118" s="953">
        <f t="shared" si="28"/>
        <v>-54898.355323224561</v>
      </c>
      <c r="BM118" s="953">
        <f t="shared" si="29"/>
        <v>0</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13212</v>
      </c>
      <c r="AY119" s="20" t="str">
        <f>IF(IFERROR(比較地域マスタ!$AE54,"")=0,"",IFERROR(比較地域マスタ!$AE54,""))</f>
        <v>日野市</v>
      </c>
      <c r="AZ119" s="18"/>
      <c r="BA119" s="24">
        <v>48</v>
      </c>
      <c r="BB119" s="24">
        <v>1</v>
      </c>
      <c r="BC119" s="20" t="str">
        <f>AX119</f>
        <v>13212</v>
      </c>
      <c r="BD119" s="20" t="str">
        <f t="shared" si="25"/>
        <v>日野市</v>
      </c>
      <c r="BE119" s="953">
        <f>VLOOKUP(BC119&amp;"_令和4年度",データシート3!A:AB,MATCH("ea_"&amp;"太陽光（建物系）"&amp;"_年間発電",データシート3!$A$1:$AB$1,0),0)/10^3+VLOOKUP(BC119&amp;"_令和4年度",データシート3!A:AB,MATCH("ea_"&amp;"太陽光（土地系）"&amp;"_年間発電",データシート3!$A$1:$AB$1,0),0)/10^3</f>
        <v>585772.21900000004</v>
      </c>
      <c r="BF119" s="953">
        <f>VLOOKUP(BC119&amp;"_令和4年度",データシート3!A:AB,MATCH("ea_"&amp;"風力（陸上）"&amp;"_年間発電",データシート3!$A$1:$AB$1,0),0)/10^3</f>
        <v>0</v>
      </c>
      <c r="BG119" s="953">
        <f>VLOOKUP(BC119&amp;"_令和4年度",データシート3!A:AB,MATCH("ea_"&amp;"中小水（河川）"&amp;"_年間発電",データシート3!$A$1:$AB$1,0),0)/10^3+VLOOKUP(BC119&amp;"_令和4年度",データシート3!A:AB,MATCH("ea_"&amp;"中小水（農業用水路）"&amp;"_年間発電",データシート3!$A$1:$AB$1,0),0)/10^3</f>
        <v>987.73004548999995</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586759.94904549001</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674466.97138364846</v>
      </c>
      <c r="BK119" s="953">
        <f t="shared" si="27"/>
        <v>-87707.022338158451</v>
      </c>
      <c r="BL119" s="953">
        <f t="shared" si="28"/>
        <v>-87707.022338158451</v>
      </c>
      <c r="BM119" s="953">
        <f t="shared" si="29"/>
        <v>0</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13305</v>
      </c>
      <c r="AY120" s="20" t="str">
        <f>IF(IFERROR(比較地域マスタ!$AE55,"")=0,"",IFERROR(比較地域マスタ!$AE55,""))</f>
        <v>日の出町</v>
      </c>
      <c r="AZ120" s="18"/>
      <c r="BA120" s="24">
        <v>49</v>
      </c>
      <c r="BB120" s="24">
        <v>1</v>
      </c>
      <c r="BC120" s="20" t="str">
        <f t="shared" si="24"/>
        <v>13305</v>
      </c>
      <c r="BD120" s="20" t="str">
        <f t="shared" si="25"/>
        <v>日の出町</v>
      </c>
      <c r="BE120" s="953">
        <f>VLOOKUP(BC120&amp;"_令和4年度",データシート3!A:AB,MATCH("ea_"&amp;"太陽光（建物系）"&amp;"_年間発電",データシート3!$A$1:$AB$1,0),0)/10^3+VLOOKUP(BC120&amp;"_令和4年度",データシート3!A:AB,MATCH("ea_"&amp;"太陽光（土地系）"&amp;"_年間発電",データシート3!$A$1:$AB$1,0),0)/10^3</f>
        <v>238039.465</v>
      </c>
      <c r="BF120" s="953">
        <f>VLOOKUP(BC120&amp;"_令和4年度",データシート3!A:AB,MATCH("ea_"&amp;"風力（陸上）"&amp;"_年間発電",データシート3!$A$1:$AB$1,0),0)/10^3</f>
        <v>0</v>
      </c>
      <c r="BG120" s="953">
        <f>VLOOKUP(BC120&amp;"_令和4年度",データシート3!A:AB,MATCH("ea_"&amp;"中小水（河川）"&amp;"_年間発電",データシート3!$A$1:$AB$1,0),0)/10^3+VLOOKUP(BC120&amp;"_令和4年度",データシート3!A:AB,MATCH("ea_"&amp;"中小水（農業用水路）"&amp;"_年間発電",データシート3!$A$1:$AB$1,0),0)/10^3</f>
        <v>0</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0</v>
      </c>
      <c r="BI120" s="953">
        <f t="shared" si="26"/>
        <v>238039.465</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113453.39579374484</v>
      </c>
      <c r="BK120" s="953">
        <f t="shared" si="27"/>
        <v>124586.06920625515</v>
      </c>
      <c r="BL120" s="953">
        <f t="shared" si="28"/>
        <v>0</v>
      </c>
      <c r="BM120" s="953">
        <f t="shared" si="29"/>
        <v>124586.06920625515</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13307</v>
      </c>
      <c r="AY121" s="20" t="str">
        <f>IF(IFERROR(比較地域マスタ!$AE56,"")=0,"",IFERROR(比較地域マスタ!$AE56,""))</f>
        <v>檜原村</v>
      </c>
      <c r="AZ121" s="18"/>
      <c r="BA121" s="24">
        <v>50</v>
      </c>
      <c r="BB121" s="24">
        <v>1</v>
      </c>
      <c r="BC121" s="20" t="str">
        <f t="shared" si="24"/>
        <v>13307</v>
      </c>
      <c r="BD121" s="20" t="str">
        <f t="shared" si="25"/>
        <v>檜原村</v>
      </c>
      <c r="BE121" s="953">
        <f>VLOOKUP(BC121&amp;"_令和4年度",データシート3!A:AB,MATCH("ea_"&amp;"太陽光（建物系）"&amp;"_年間発電",データシート3!$A$1:$AB$1,0),0)/10^3+VLOOKUP(BC121&amp;"_令和4年度",データシート3!A:AB,MATCH("ea_"&amp;"太陽光（土地系）"&amp;"_年間発電",データシート3!$A$1:$AB$1,0),0)/10^3</f>
        <v>70562.39499999999</v>
      </c>
      <c r="BF121" s="953">
        <f>VLOOKUP(BC121&amp;"_令和4年度",データシート3!A:AB,MATCH("ea_"&amp;"風力（陸上）"&amp;"_年間発電",データシート3!$A$1:$AB$1,0),0)/10^3</f>
        <v>0</v>
      </c>
      <c r="BG121" s="953">
        <f>VLOOKUP(BC121&amp;"_令和4年度",データシート3!A:AB,MATCH("ea_"&amp;"中小水（河川）"&amp;"_年間発電",データシート3!$A$1:$AB$1,0),0)/10^3+VLOOKUP(BC121&amp;"_令和4年度",データシート3!A:AB,MATCH("ea_"&amp;"中小水（農業用水路）"&amp;"_年間発電",データシート3!$A$1:$AB$1,0),0)/10^3</f>
        <v>13034.002000000002</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83596.396999999997</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10509.647223886717</v>
      </c>
      <c r="BK121" s="953">
        <f t="shared" si="27"/>
        <v>73086.749776113284</v>
      </c>
      <c r="BL121" s="953">
        <f t="shared" si="28"/>
        <v>0</v>
      </c>
      <c r="BM121" s="953">
        <f t="shared" si="29"/>
        <v>73086.749776113284</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13206</v>
      </c>
      <c r="AY122" s="20" t="str">
        <f>IF(IFERROR(比較地域マスタ!$AE57,"")=0,"",IFERROR(比較地域マスタ!$AE57,""))</f>
        <v>府中市</v>
      </c>
      <c r="AZ122" s="18"/>
      <c r="BA122" s="24">
        <v>51</v>
      </c>
      <c r="BB122" s="24">
        <v>1</v>
      </c>
      <c r="BC122" s="20" t="str">
        <f t="shared" si="24"/>
        <v>13206</v>
      </c>
      <c r="BD122" s="20" t="str">
        <f t="shared" si="25"/>
        <v>府中市</v>
      </c>
      <c r="BE122" s="953">
        <f>VLOOKUP(BC122&amp;"_令和4年度",データシート3!A:AB,MATCH("ea_"&amp;"太陽光（建物系）"&amp;"_年間発電",データシート3!$A$1:$AB$1,0),0)/10^3+VLOOKUP(BC122&amp;"_令和4年度",データシート3!A:AB,MATCH("ea_"&amp;"太陽光（土地系）"&amp;"_年間発電",データシート3!$A$1:$AB$1,0),0)/10^3</f>
        <v>707394.83100000001</v>
      </c>
      <c r="BF122" s="953">
        <f>VLOOKUP(BC122&amp;"_令和4年度",データシート3!A:AB,MATCH("ea_"&amp;"風力（陸上）"&amp;"_年間発電",データシート3!$A$1:$AB$1,0),0)/10^3</f>
        <v>0</v>
      </c>
      <c r="BG122" s="953">
        <f>VLOOKUP(BC122&amp;"_令和4年度",データシート3!A:AB,MATCH("ea_"&amp;"中小水（河川）"&amp;"_年間発電",データシート3!$A$1:$AB$1,0),0)/10^3+VLOOKUP(BC122&amp;"_令和4年度",データシート3!A:AB,MATCH("ea_"&amp;"中小水（農業用水路）"&amp;"_年間発電",データシート3!$A$1:$AB$1,0),0)/10^3</f>
        <v>850.44002606000004</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708245.27102605999</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1525332.4016112464</v>
      </c>
      <c r="BK122" s="953">
        <f t="shared" si="27"/>
        <v>-817087.13058518642</v>
      </c>
      <c r="BL122" s="953">
        <f t="shared" si="28"/>
        <v>-817087.13058518642</v>
      </c>
      <c r="BM122" s="953">
        <f t="shared" si="29"/>
        <v>0</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13218</v>
      </c>
      <c r="AY123" s="20" t="str">
        <f>IF(IFERROR(比較地域マスタ!$AE58,"")=0,"",IFERROR(比較地域マスタ!$AE58,""))</f>
        <v>福生市</v>
      </c>
      <c r="AZ123" s="18"/>
      <c r="BA123" s="24">
        <v>52</v>
      </c>
      <c r="BB123" s="24">
        <v>1</v>
      </c>
      <c r="BC123" s="20" t="str">
        <f t="shared" si="24"/>
        <v>13218</v>
      </c>
      <c r="BD123" s="20" t="str">
        <f t="shared" si="25"/>
        <v>福生市</v>
      </c>
      <c r="BE123" s="953">
        <f>VLOOKUP(BC123&amp;"_令和4年度",データシート3!A:AB,MATCH("ea_"&amp;"太陽光（建物系）"&amp;"_年間発電",データシート3!$A$1:$AB$1,0),0)/10^3+VLOOKUP(BC123&amp;"_令和4年度",データシート3!A:AB,MATCH("ea_"&amp;"太陽光（土地系）"&amp;"_年間発電",データシート3!$A$1:$AB$1,0),0)/10^3</f>
        <v>155142.37799999997</v>
      </c>
      <c r="BF123" s="953">
        <f>VLOOKUP(BC123&amp;"_令和4年度",データシート3!A:AB,MATCH("ea_"&amp;"風力（陸上）"&amp;"_年間発電",データシート3!$A$1:$AB$1,0),0)/10^3</f>
        <v>0</v>
      </c>
      <c r="BG123" s="953">
        <f>VLOOKUP(BC123&amp;"_令和4年度",データシート3!A:AB,MATCH("ea_"&amp;"中小水（河川）"&amp;"_年間発電",データシート3!$A$1:$AB$1,0),0)/10^3+VLOOKUP(BC123&amp;"_令和4年度",データシート3!A:AB,MATCH("ea_"&amp;"中小水（農業用水路）"&amp;"_年間発電",データシート3!$A$1:$AB$1,0),0)/10^3</f>
        <v>0</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155142.37799999997</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211574.87869435313</v>
      </c>
      <c r="BK123" s="953">
        <f t="shared" si="27"/>
        <v>-56432.500694353163</v>
      </c>
      <c r="BL123" s="953">
        <f t="shared" si="28"/>
        <v>-56432.500694353163</v>
      </c>
      <c r="BM123" s="953">
        <f t="shared" si="29"/>
        <v>0</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13105</v>
      </c>
      <c r="AY124" s="20" t="str">
        <f>IF(IFERROR(比較地域マスタ!$AE59,"")=0,"",IFERROR(比較地域マスタ!$AE59,""))</f>
        <v>文京区</v>
      </c>
      <c r="AZ124" s="18"/>
      <c r="BA124" s="24">
        <v>53</v>
      </c>
      <c r="BB124" s="24">
        <v>1</v>
      </c>
      <c r="BC124" s="20" t="str">
        <f t="shared" si="24"/>
        <v>13105</v>
      </c>
      <c r="BD124" s="20" t="str">
        <f t="shared" si="25"/>
        <v>文京区</v>
      </c>
      <c r="BE124" s="953">
        <f>VLOOKUP(BC124&amp;"_令和4年度",データシート3!A:AB,MATCH("ea_"&amp;"太陽光（建物系）"&amp;"_年間発電",データシート3!$A$1:$AB$1,0),0)/10^3+VLOOKUP(BC124&amp;"_令和4年度",データシート3!A:AB,MATCH("ea_"&amp;"太陽光（土地系）"&amp;"_年間発電",データシート3!$A$1:$AB$1,0),0)/10^3</f>
        <v>345057.58299999993</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0</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127.3</v>
      </c>
      <c r="BI124" s="953">
        <f t="shared" si="26"/>
        <v>345184.88299999991</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1594904.1362395796</v>
      </c>
      <c r="BK124" s="953">
        <f t="shared" si="27"/>
        <v>-1249719.2532395797</v>
      </c>
      <c r="BL124" s="953">
        <f t="shared" si="28"/>
        <v>-1249719.2532395797</v>
      </c>
      <c r="BM124" s="953">
        <f t="shared" si="29"/>
        <v>0</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13209</v>
      </c>
      <c r="AY125" s="20" t="str">
        <f>IF(IFERROR(比較地域マスタ!$AE60,"")=0,"",IFERROR(比較地域マスタ!$AE60,""))</f>
        <v>町田市</v>
      </c>
      <c r="AZ125" s="18"/>
      <c r="BA125" s="24">
        <v>54</v>
      </c>
      <c r="BB125" s="24">
        <v>1</v>
      </c>
      <c r="BC125" s="20" t="str">
        <f t="shared" si="24"/>
        <v>13209</v>
      </c>
      <c r="BD125" s="20" t="str">
        <f t="shared" si="25"/>
        <v>町田市</v>
      </c>
      <c r="BE125" s="953">
        <f>VLOOKUP(BC125&amp;"_令和4年度",データシート3!A:AB,MATCH("ea_"&amp;"太陽光（建物系）"&amp;"_年間発電",データシート3!$A$1:$AB$1,0),0)/10^3+VLOOKUP(BC125&amp;"_令和4年度",データシート3!A:AB,MATCH("ea_"&amp;"太陽光（土地系）"&amp;"_年間発電",データシート3!$A$1:$AB$1,0),0)/10^3</f>
        <v>1500755.7949999999</v>
      </c>
      <c r="BF125" s="953">
        <f>VLOOKUP(BC125&amp;"_令和4年度",データシート3!A:AB,MATCH("ea_"&amp;"風力（陸上）"&amp;"_年間発電",データシート3!$A$1:$AB$1,0),0)/10^3</f>
        <v>970.774</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1501726.5689999999</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1515300.3520455547</v>
      </c>
      <c r="BK125" s="953">
        <f t="shared" si="27"/>
        <v>-13573.783045554766</v>
      </c>
      <c r="BL125" s="953">
        <f t="shared" si="28"/>
        <v>-13573.783045554766</v>
      </c>
      <c r="BM125" s="953">
        <f t="shared" si="29"/>
        <v>0</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13382</v>
      </c>
      <c r="AY126" s="20" t="str">
        <f>IF(IFERROR(比較地域マスタ!$AE61,"")=0,"",IFERROR(比較地域マスタ!$AE61,""))</f>
        <v>御蔵島村</v>
      </c>
      <c r="AZ126" s="18"/>
      <c r="BA126" s="24">
        <v>55</v>
      </c>
      <c r="BB126" s="24">
        <v>1</v>
      </c>
      <c r="BC126" s="20" t="str">
        <f t="shared" si="24"/>
        <v>13382</v>
      </c>
      <c r="BD126" s="20" t="str">
        <f t="shared" si="25"/>
        <v>御蔵島村</v>
      </c>
      <c r="BE126" s="953">
        <f>VLOOKUP(BC126&amp;"_令和4年度",データシート3!A:AB,MATCH("ea_"&amp;"太陽光（建物系）"&amp;"_年間発電",データシート3!$A$1:$AB$1,0),0)/10^3+VLOOKUP(BC126&amp;"_令和4年度",データシート3!A:AB,MATCH("ea_"&amp;"太陽光（土地系）"&amp;"_年間発電",データシート3!$A$1:$AB$1,0),0)/10^3</f>
        <v>11619.52</v>
      </c>
      <c r="BF126" s="953">
        <f>VLOOKUP(BC126&amp;"_令和4年度",データシート3!A:AB,MATCH("ea_"&amp;"風力（陸上）"&amp;"_年間発電",データシート3!$A$1:$AB$1,0),0)/10^3</f>
        <v>156417.81200000001</v>
      </c>
      <c r="BG126" s="953">
        <f>VLOOKUP(BC126&amp;"_令和4年度",データシート3!A:AB,MATCH("ea_"&amp;"中小水（河川）"&amp;"_年間発電",データシート3!$A$1:$AB$1,0),0)/10^3+VLOOKUP(BC126&amp;"_令和4年度",データシート3!A:AB,MATCH("ea_"&amp;"中小水（農業用水路）"&amp;"_年間発電",データシート3!$A$1:$AB$1,0),0)/10^3</f>
        <v>0</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174.39400000000001</v>
      </c>
      <c r="BI126" s="953">
        <f t="shared" si="26"/>
        <v>168211.726</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1580.2751729636923</v>
      </c>
      <c r="BK126" s="953">
        <f t="shared" si="27"/>
        <v>166631.45082703631</v>
      </c>
      <c r="BL126" s="953">
        <f t="shared" si="28"/>
        <v>0</v>
      </c>
      <c r="BM126" s="953">
        <f t="shared" si="29"/>
        <v>166631.45082703631</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13303</v>
      </c>
      <c r="AY127" s="20" t="str">
        <f>IF(IFERROR(比較地域マスタ!$AE62,"")=0,"",IFERROR(比較地域マスタ!$AE62,""))</f>
        <v>瑞穂町</v>
      </c>
      <c r="AZ127" s="18"/>
      <c r="BA127" s="24">
        <v>56</v>
      </c>
      <c r="BB127" s="24">
        <v>1</v>
      </c>
      <c r="BC127" s="20" t="str">
        <f t="shared" si="24"/>
        <v>13303</v>
      </c>
      <c r="BD127" s="20" t="str">
        <f t="shared" si="25"/>
        <v>瑞穂町</v>
      </c>
      <c r="BE127" s="953">
        <f>VLOOKUP(BC127&amp;"_令和4年度",データシート3!A:AB,MATCH("ea_"&amp;"太陽光（建物系）"&amp;"_年間発電",データシート3!$A$1:$AB$1,0),0)/10^3+VLOOKUP(BC127&amp;"_令和4年度",データシート3!A:AB,MATCH("ea_"&amp;"太陽光（土地系）"&amp;"_年間発電",データシート3!$A$1:$AB$1,0),0)/10^3</f>
        <v>401142.70900000003</v>
      </c>
      <c r="BF127" s="953">
        <f>VLOOKUP(BC127&amp;"_令和4年度",データシート3!A:AB,MATCH("ea_"&amp;"風力（陸上）"&amp;"_年間発電",データシート3!$A$1:$AB$1,0),0)/10^3</f>
        <v>0</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401142.70900000003</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548196.27085339371</v>
      </c>
      <c r="BK127" s="953">
        <f t="shared" si="27"/>
        <v>-147053.56185339368</v>
      </c>
      <c r="BL127" s="953">
        <f t="shared" si="28"/>
        <v>-147053.56185339368</v>
      </c>
      <c r="BM127" s="953">
        <f t="shared" si="29"/>
        <v>0</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13204</v>
      </c>
      <c r="AY128" s="20" t="str">
        <f>IF(IFERROR(比較地域マスタ!$AE63,"")=0,"",IFERROR(比較地域マスタ!$AE63,""))</f>
        <v>三鷹市</v>
      </c>
      <c r="AZ128" s="18"/>
      <c r="BA128" s="24">
        <v>57</v>
      </c>
      <c r="BB128" s="24">
        <v>1</v>
      </c>
      <c r="BC128" s="20" t="str">
        <f t="shared" si="24"/>
        <v>13204</v>
      </c>
      <c r="BD128" s="20" t="str">
        <f t="shared" si="25"/>
        <v>三鷹市</v>
      </c>
      <c r="BE128" s="953">
        <f>VLOOKUP(BC128&amp;"_令和4年度",データシート3!A:AB,MATCH("ea_"&amp;"太陽光（建物系）"&amp;"_年間発電",データシート3!$A$1:$AB$1,0),0)/10^3+VLOOKUP(BC128&amp;"_令和4年度",データシート3!A:AB,MATCH("ea_"&amp;"太陽光（土地系）"&amp;"_年間発電",データシート3!$A$1:$AB$1,0),0)/10^3</f>
        <v>513630.08700000006</v>
      </c>
      <c r="BF128" s="953">
        <f>VLOOKUP(BC128&amp;"_令和4年度",データシート3!A:AB,MATCH("ea_"&amp;"風力（陸上）"&amp;"_年間発電",データシート3!$A$1:$AB$1,0),0)/10^3</f>
        <v>0</v>
      </c>
      <c r="BG128" s="953">
        <f>VLOOKUP(BC128&amp;"_令和4年度",データシート3!A:AB,MATCH("ea_"&amp;"中小水（河川）"&amp;"_年間発電",データシート3!$A$1:$AB$1,0),0)/10^3+VLOOKUP(BC128&amp;"_令和4年度",データシート3!A:AB,MATCH("ea_"&amp;"中小水（農業用水路）"&amp;"_年間発電",データシート3!$A$1:$AB$1,0),0)/10^3</f>
        <v>0</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513630.08700000006</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653307.64303020958</v>
      </c>
      <c r="BK128" s="953">
        <f t="shared" si="27"/>
        <v>-139677.55603020953</v>
      </c>
      <c r="BL128" s="953">
        <f t="shared" si="28"/>
        <v>-139677.55603020953</v>
      </c>
      <c r="BM128" s="953">
        <f t="shared" si="29"/>
        <v>0</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13103</v>
      </c>
      <c r="AY129" s="20" t="str">
        <f>IF(IFERROR(比較地域マスタ!$AE64,"")=0,"",IFERROR(比較地域マスタ!$AE64,""))</f>
        <v>港区</v>
      </c>
      <c r="AZ129" s="18"/>
      <c r="BA129" s="24">
        <v>58</v>
      </c>
      <c r="BB129" s="24">
        <v>1</v>
      </c>
      <c r="BC129" s="20" t="str">
        <f t="shared" si="24"/>
        <v>13103</v>
      </c>
      <c r="BD129" s="20" t="str">
        <f t="shared" si="25"/>
        <v>港区</v>
      </c>
      <c r="BE129" s="953">
        <f>VLOOKUP(BC129&amp;"_令和4年度",データシート3!A:AB,MATCH("ea_"&amp;"太陽光（建物系）"&amp;"_年間発電",データシート3!$A$1:$AB$1,0),0)/10^3+VLOOKUP(BC129&amp;"_令和4年度",データシート3!A:AB,MATCH("ea_"&amp;"太陽光（土地系）"&amp;"_年間発電",データシート3!$A$1:$AB$1,0),0)/10^3</f>
        <v>482268.10700000008</v>
      </c>
      <c r="BF129" s="953">
        <f>VLOOKUP(BC129&amp;"_令和4年度",データシート3!A:AB,MATCH("ea_"&amp;"風力（陸上）"&amp;"_年間発電",データシート3!$A$1:$AB$1,0),0)/10^3</f>
        <v>0</v>
      </c>
      <c r="BG129" s="953">
        <f>VLOOKUP(BC129&amp;"_令和4年度",データシート3!A:AB,MATCH("ea_"&amp;"中小水（河川）"&amp;"_年間発電",データシート3!$A$1:$AB$1,0),0)/10^3+VLOOKUP(BC129&amp;"_令和4年度",データシート3!A:AB,MATCH("ea_"&amp;"中小水（農業用水路）"&amp;"_年間発電",データシート3!$A$1:$AB$1,0),0)/10^3</f>
        <v>0</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378.46699999999998</v>
      </c>
      <c r="BI129" s="953">
        <f t="shared" si="26"/>
        <v>482646.57400000008</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6339717.9001384173</v>
      </c>
      <c r="BK129" s="953">
        <f t="shared" si="27"/>
        <v>-5857071.3261384172</v>
      </c>
      <c r="BL129" s="953">
        <f t="shared" si="28"/>
        <v>-5857071.3261384172</v>
      </c>
      <c r="BM129" s="953">
        <f t="shared" si="29"/>
        <v>0</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13381</v>
      </c>
      <c r="AY130" s="20" t="str">
        <f>IF(IFERROR(比較地域マスタ!$AE65,"")=0,"",IFERROR(比較地域マスタ!$AE65,""))</f>
        <v>三宅村</v>
      </c>
      <c r="AZ130" s="18"/>
      <c r="BA130" s="24">
        <v>59</v>
      </c>
      <c r="BB130" s="24">
        <v>1</v>
      </c>
      <c r="BC130" s="20" t="str">
        <f t="shared" si="24"/>
        <v>13381</v>
      </c>
      <c r="BD130" s="20" t="str">
        <f t="shared" si="25"/>
        <v>三宅村</v>
      </c>
      <c r="BE130" s="953">
        <f>VLOOKUP(BC130&amp;"_令和4年度",データシート3!A:AB,MATCH("ea_"&amp;"太陽光（建物系）"&amp;"_年間発電",データシート3!$A$1:$AB$1,0),0)/10^3+VLOOKUP(BC130&amp;"_令和4年度",データシート3!A:AB,MATCH("ea_"&amp;"太陽光（土地系）"&amp;"_年間発電",データシート3!$A$1:$AB$1,0),0)/10^3</f>
        <v>95214.560000000012</v>
      </c>
      <c r="BF130" s="953">
        <f>VLOOKUP(BC130&amp;"_令和4年度",データシート3!A:AB,MATCH("ea_"&amp;"風力（陸上）"&amp;"_年間発電",データシート3!$A$1:$AB$1,0),0)/10^3</f>
        <v>655645.88800000004</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3251.6770000000001</v>
      </c>
      <c r="BI130" s="953">
        <f t="shared" si="26"/>
        <v>754112.12500000012</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11401.203849882808</v>
      </c>
      <c r="BK130" s="953">
        <f t="shared" si="27"/>
        <v>742710.9211501173</v>
      </c>
      <c r="BL130" s="953">
        <f t="shared" si="28"/>
        <v>0</v>
      </c>
      <c r="BM130" s="953">
        <f t="shared" si="29"/>
        <v>742710.9211501173</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13203</v>
      </c>
      <c r="AY131" s="20" t="str">
        <f>IF(IFERROR(比較地域マスタ!$AE66,"")=0,"",IFERROR(比較地域マスタ!$AE66,""))</f>
        <v>武蔵野市</v>
      </c>
      <c r="AZ131" s="18"/>
      <c r="BA131" s="24">
        <v>60</v>
      </c>
      <c r="BB131" s="24">
        <v>1</v>
      </c>
      <c r="BC131" s="20" t="str">
        <f t="shared" si="24"/>
        <v>13203</v>
      </c>
      <c r="BD131" s="20" t="str">
        <f t="shared" si="25"/>
        <v>武蔵野市</v>
      </c>
      <c r="BE131" s="953">
        <f>VLOOKUP(BC131&amp;"_令和4年度",データシート3!A:AB,MATCH("ea_"&amp;"太陽光（建物系）"&amp;"_年間発電",データシート3!$A$1:$AB$1,0),0)/10^3+VLOOKUP(BC131&amp;"_令和4年度",データシート3!A:AB,MATCH("ea_"&amp;"太陽光（土地系）"&amp;"_年間発電",データシート3!$A$1:$AB$1,0),0)/10^3</f>
        <v>326193.09100000001</v>
      </c>
      <c r="BF131" s="953">
        <f>VLOOKUP(BC131&amp;"_令和4年度",データシート3!A:AB,MATCH("ea_"&amp;"風力（陸上）"&amp;"_年間発電",データシート3!$A$1:$AB$1,0),0)/10^3</f>
        <v>0</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326193.09100000001</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722333.91015959985</v>
      </c>
      <c r="BK131" s="953">
        <f t="shared" si="27"/>
        <v>-396140.81915959984</v>
      </c>
      <c r="BL131" s="953">
        <f t="shared" si="28"/>
        <v>-396140.81915959984</v>
      </c>
      <c r="BM131" s="953">
        <f t="shared" si="29"/>
        <v>0</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13223</v>
      </c>
      <c r="AY132" s="20" t="str">
        <f>IF(IFERROR(比較地域マスタ!$AE67,"")=0,"",IFERROR(比較地域マスタ!$AE67,""))</f>
        <v>武蔵村山市</v>
      </c>
      <c r="AZ132" s="18"/>
      <c r="BA132" s="24">
        <v>61</v>
      </c>
      <c r="BB132" s="24">
        <v>1</v>
      </c>
      <c r="BC132" s="20" t="str">
        <f t="shared" si="24"/>
        <v>13223</v>
      </c>
      <c r="BD132" s="20" t="str">
        <f t="shared" si="25"/>
        <v>武蔵村山市</v>
      </c>
      <c r="BE132" s="953">
        <f>VLOOKUP(BC132&amp;"_令和4年度",データシート3!A:AB,MATCH("ea_"&amp;"太陽光（建物系）"&amp;"_年間発電",データシート3!$A$1:$AB$1,0),0)/10^3+VLOOKUP(BC132&amp;"_令和4年度",データシート3!A:AB,MATCH("ea_"&amp;"太陽光（土地系）"&amp;"_年間発電",データシート3!$A$1:$AB$1,0),0)/10^3</f>
        <v>396635.18299999996</v>
      </c>
      <c r="BF132" s="953">
        <f>VLOOKUP(BC132&amp;"_令和4年度",データシート3!A:AB,MATCH("ea_"&amp;"風力（陸上）"&amp;"_年間発電",データシート3!$A$1:$AB$1,0),0)/10^3</f>
        <v>0</v>
      </c>
      <c r="BG132" s="953">
        <f>VLOOKUP(BC132&amp;"_令和4年度",データシート3!A:AB,MATCH("ea_"&amp;"中小水（河川）"&amp;"_年間発電",データシート3!$A$1:$AB$1,0),0)/10^3+VLOOKUP(BC132&amp;"_令和4年度",データシート3!A:AB,MATCH("ea_"&amp;"中小水（農業用水路）"&amp;"_年間発電",データシート3!$A$1:$AB$1,0),0)/10^3</f>
        <v>0</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0</v>
      </c>
      <c r="BI132" s="953">
        <f t="shared" si="26"/>
        <v>396635.18299999996</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306117.5921839638</v>
      </c>
      <c r="BK132" s="953">
        <f t="shared" si="27"/>
        <v>90517.590816036158</v>
      </c>
      <c r="BL132" s="953">
        <f t="shared" si="28"/>
        <v>0</v>
      </c>
      <c r="BM132" s="953">
        <f t="shared" si="29"/>
        <v>90517.590816036158</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13110</v>
      </c>
      <c r="AY133" s="20" t="str">
        <f>IF(IFERROR(比較地域マスタ!$AE68,"")=0,"",IFERROR(比較地域マスタ!$AE68,""))</f>
        <v>目黒区</v>
      </c>
      <c r="AZ133" s="18"/>
      <c r="BA133" s="24">
        <v>62</v>
      </c>
      <c r="BB133" s="24">
        <v>1</v>
      </c>
      <c r="BC133" s="20" t="str">
        <f t="shared" si="24"/>
        <v>13110</v>
      </c>
      <c r="BD133" s="20" t="str">
        <f t="shared" si="25"/>
        <v>目黒区</v>
      </c>
      <c r="BE133" s="953">
        <f>VLOOKUP(BC133&amp;"_令和4年度",データシート3!A:AB,MATCH("ea_"&amp;"太陽光（建物系）"&amp;"_年間発電",データシート3!$A$1:$AB$1,0),0)/10^3+VLOOKUP(BC133&amp;"_令和4年度",データシート3!A:AB,MATCH("ea_"&amp;"太陽光（土地系）"&amp;"_年間発電",データシート3!$A$1:$AB$1,0),0)/10^3</f>
        <v>486374.353</v>
      </c>
      <c r="BF133" s="953">
        <f>VLOOKUP(BC133&amp;"_令和4年度",データシート3!A:AB,MATCH("ea_"&amp;"風力（陸上）"&amp;"_年間発電",データシート3!$A$1:$AB$1,0),0)/10^3</f>
        <v>0</v>
      </c>
      <c r="BG133" s="953">
        <f>VLOOKUP(BC133&amp;"_令和4年度",データシート3!A:AB,MATCH("ea_"&amp;"中小水（河川）"&amp;"_年間発電",データシート3!$A$1:$AB$1,0),0)/10^3+VLOOKUP(BC133&amp;"_令和4年度",データシート3!A:AB,MATCH("ea_"&amp;"中小水（農業用水路）"&amp;"_年間発電",データシート3!$A$1:$AB$1,0),0)/10^3</f>
        <v>0</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95.414000000000001</v>
      </c>
      <c r="BI133" s="953">
        <f t="shared" si="26"/>
        <v>486469.76699999999</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1294091.9594222545</v>
      </c>
      <c r="BK133" s="953">
        <f t="shared" si="27"/>
        <v>-807622.19242225448</v>
      </c>
      <c r="BL133" s="953">
        <f t="shared" si="28"/>
        <v>-807622.19242225448</v>
      </c>
      <c r="BM133" s="953">
        <f t="shared" si="29"/>
        <v>0</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神津島村</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13364</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v>
      </c>
      <c r="H7" s="786">
        <f t="shared" si="2"/>
        <v>1</v>
      </c>
      <c r="I7" s="786">
        <f t="shared" si="2"/>
        <v>1</v>
      </c>
      <c r="J7" s="786">
        <f t="shared" si="2"/>
        <v>1</v>
      </c>
      <c r="K7" s="787">
        <f t="shared" si="2"/>
        <v>1</v>
      </c>
      <c r="L7" s="787">
        <f t="shared" si="2"/>
        <v>1</v>
      </c>
      <c r="M7" s="787">
        <f t="shared" si="2"/>
        <v>1</v>
      </c>
      <c r="N7" s="787">
        <f t="shared" si="2"/>
        <v>1</v>
      </c>
      <c r="O7" s="787">
        <f>SUM(O8:O13)</f>
        <v>1</v>
      </c>
      <c r="P7" s="787">
        <f t="shared" si="2"/>
        <v>1</v>
      </c>
      <c r="Q7" s="788">
        <f>SUM(Q8:Q13)</f>
        <v>1</v>
      </c>
      <c r="R7" s="1028">
        <f t="shared" si="2"/>
        <v>0.443</v>
      </c>
      <c r="S7" s="1029">
        <f t="shared" si="2"/>
        <v>0.39700000000000002</v>
      </c>
      <c r="T7" s="1029">
        <f t="shared" si="2"/>
        <v>0.40300000000000002</v>
      </c>
      <c r="U7" s="1029">
        <f t="shared" si="2"/>
        <v>0.438</v>
      </c>
      <c r="V7" s="1029">
        <f t="shared" si="2"/>
        <v>0.4</v>
      </c>
      <c r="W7" s="1029">
        <f t="shared" si="2"/>
        <v>0.53700000000000003</v>
      </c>
      <c r="X7" s="1029">
        <f t="shared" si="2"/>
        <v>0.45300000000000001</v>
      </c>
      <c r="Y7" s="1029">
        <f t="shared" si="2"/>
        <v>0.41799999999999998</v>
      </c>
      <c r="Z7" s="1029">
        <f>SUM(Z8:Z13)</f>
        <v>0.42699999999999999</v>
      </c>
      <c r="AA7" s="1029">
        <f>SUM(AA8:AA13)</f>
        <v>0.376</v>
      </c>
      <c r="AB7" s="1030">
        <f t="shared" si="2"/>
        <v>0.443</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0</v>
      </c>
      <c r="H11" s="803">
        <f>VLOOKUP($D$3&amp;"_"&amp;H$3,データシート1!$A:$BT,MATCH($G$2&amp;"_"&amp;$C11,データシート1!$A$1:$BT$1,0),0)</f>
        <v>0</v>
      </c>
      <c r="I11" s="803">
        <f>VLOOKUP($D$3&amp;"_"&amp;I$3,データシート1!$A:$BT,MATCH($G$2&amp;"_"&amp;$C11,データシート1!$A$1:$BT$1,0),0)</f>
        <v>0</v>
      </c>
      <c r="J11" s="803">
        <f>VLOOKUP($D$3&amp;"_"&amp;J$3,データシート1!$A:$BT,MATCH($G$2&amp;"_"&amp;$C11,データシート1!$A$1:$BT$1,0),0)</f>
        <v>0</v>
      </c>
      <c r="K11" s="804">
        <f>VLOOKUP($D$3&amp;"_"&amp;K$3,データシート1!$A:$BT,MATCH($G$2&amp;"_"&amp;$C11,データシート1!$A$1:$BT$1,0),0)</f>
        <v>0</v>
      </c>
      <c r="L11" s="804">
        <f>VLOOKUP($D$3&amp;"_"&amp;L$3,データシート1!$A:$BT,MATCH($G$2&amp;"_"&amp;$C11,データシート1!$A$1:$BT$1,0),0)</f>
        <v>0</v>
      </c>
      <c r="M11" s="804">
        <f>VLOOKUP($D$3&amp;"_"&amp;M$3,データシート1!$A:$BT,MATCH($G$2&amp;"_"&amp;$C11,データシート1!$A$1:$BT$1,0),0)</f>
        <v>0</v>
      </c>
      <c r="N11" s="804">
        <f>VLOOKUP($D$3&amp;"_"&amp;N$3,データシート1!$A:$BT,MATCH($G$2&amp;"_"&amp;$C11,データシート1!$A$1:$BT$1,0),0)</f>
        <v>0</v>
      </c>
      <c r="O11" s="804">
        <f>VLOOKUP($D$3&amp;"_"&amp;O$3,データシート1!$A:$BT,MATCH($G$2&amp;"_"&amp;$C11,データシート1!$A$1:$BT$1,0),0)</f>
        <v>0</v>
      </c>
      <c r="P11" s="804">
        <f>VLOOKUP($D$3&amp;"_"&amp;P$3,データシート1!$A:$BT,MATCH($G$2&amp;"_"&amp;$C11,データシート1!$A$1:$BT$1,0),0)</f>
        <v>0</v>
      </c>
      <c r="Q11" s="805">
        <f>VLOOKUP($D$3&amp;"_"&amp;Q$3,データシート1!$A:$BT,MATCH($G$2&amp;"_"&amp;$C11,データシート1!$A$1:$BT$1,0),0)</f>
        <v>0</v>
      </c>
      <c r="R11" s="1034">
        <f>VLOOKUP($D$3&amp;"_"&amp;R$3,データシート1!$A:$BT,MATCH($R$2&amp;"_"&amp;$C11,データシート1!$A$1:$BT$1,0),0)</f>
        <v>0</v>
      </c>
      <c r="S11" s="1035">
        <f>VLOOKUP($D$3&amp;"_"&amp;S$3,データシート1!$A:$BT,MATCH($R$2&amp;"_"&amp;$C11,データシート1!$A$1:$BT$1,0),0)</f>
        <v>0</v>
      </c>
      <c r="T11" s="1035">
        <f>VLOOKUP($D$3&amp;"_"&amp;T$3,データシート1!$A:$BT,MATCH($R$2&amp;"_"&amp;$C11,データシート1!$A$1:$BT$1,0),0)</f>
        <v>0</v>
      </c>
      <c r="U11" s="1035">
        <f>VLOOKUP($D$3&amp;"_"&amp;U$3,データシート1!$A:$BT,MATCH($R$2&amp;"_"&amp;$C11,データシート1!$A$1:$BT$1,0),0)</f>
        <v>0</v>
      </c>
      <c r="V11" s="1035">
        <f>VLOOKUP($D$3&amp;"_"&amp;V$3,データシート1!$A:$BT,MATCH($R$2&amp;"_"&amp;$C11,データシート1!$A$1:$BT$1,0),0)</f>
        <v>0</v>
      </c>
      <c r="W11" s="1035">
        <f>VLOOKUP($D$3&amp;"_"&amp;W$3,データシート1!$A:$BT,MATCH($R$2&amp;"_"&amp;$C11,データシート1!$A$1:$BT$1,0),0)</f>
        <v>0</v>
      </c>
      <c r="X11" s="1035">
        <f>VLOOKUP($D$3&amp;"_"&amp;X$3,データシート1!$A:$BT,MATCH($R$2&amp;"_"&amp;$C11,データシート1!$A$1:$BT$1,0),0)</f>
        <v>0</v>
      </c>
      <c r="Y11" s="1035">
        <f>VLOOKUP($D$3&amp;"_"&amp;Y$3,データシート1!$A:$BT,MATCH($R$2&amp;"_"&amp;$C11,データシート1!$A$1:$BT$1,0),0)</f>
        <v>0</v>
      </c>
      <c r="Z11" s="1035">
        <f>VLOOKUP($D$3&amp;"_"&amp;Z$3,データシート1!$A:$BT,MATCH($R$2&amp;"_"&amp;$C11,データシート1!$A$1:$BT$1,0),0)</f>
        <v>0</v>
      </c>
      <c r="AA11" s="1035">
        <f>VLOOKUP($D$3&amp;"_"&amp;AA$3,データシート1!$A:$BT,MATCH($R$2&amp;"_"&amp;$C11,データシート1!$A$1:$BT$1,0),0)</f>
        <v>0</v>
      </c>
      <c r="AB11" s="1036">
        <f>VLOOKUP($D$3&amp;"_"&amp;AB$3,データシート1!$A:$BT,MATCH($R$2&amp;"_"&amp;$C11,データシート1!$A$1:$BT$1,0),0)</f>
        <v>0</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1</v>
      </c>
      <c r="H12" s="811">
        <f>VLOOKUP($D$3&amp;"_"&amp;H$3,データシート1!$A:$BT,MATCH($G$2&amp;"_"&amp;$C12,データシート1!$A$1:$BT$1,0),0)</f>
        <v>1</v>
      </c>
      <c r="I12" s="811">
        <f>VLOOKUP($D$3&amp;"_"&amp;I$3,データシート1!$A:$BT,MATCH($G$2&amp;"_"&amp;$C12,データシート1!$A$1:$BT$1,0),0)</f>
        <v>1</v>
      </c>
      <c r="J12" s="811">
        <f>VLOOKUP($D$3&amp;"_"&amp;J$3,データシート1!$A:$BT,MATCH($G$2&amp;"_"&amp;$C12,データシート1!$A$1:$BT$1,0),0)</f>
        <v>1</v>
      </c>
      <c r="K12" s="812">
        <f>VLOOKUP($D$3&amp;"_"&amp;K$3,データシート1!$A:$BT,MATCH($G$2&amp;"_"&amp;$C12,データシート1!$A$1:$BT$1,0),0)</f>
        <v>1</v>
      </c>
      <c r="L12" s="812">
        <f>VLOOKUP($D$3&amp;"_"&amp;L$3,データシート1!$A:$BT,MATCH($G$2&amp;"_"&amp;$C12,データシート1!$A$1:$BT$1,0),0)</f>
        <v>1</v>
      </c>
      <c r="M12" s="812">
        <f>VLOOKUP($D$3&amp;"_"&amp;M$3,データシート1!$A:$BT,MATCH($G$2&amp;"_"&amp;$C12,データシート1!$A$1:$BT$1,0),0)</f>
        <v>1</v>
      </c>
      <c r="N12" s="812">
        <f>VLOOKUP($D$3&amp;"_"&amp;N$3,データシート1!$A:$BT,MATCH($G$2&amp;"_"&amp;$C12,データシート1!$A$1:$BT$1,0),0)</f>
        <v>1</v>
      </c>
      <c r="O12" s="812">
        <f>VLOOKUP($D$3&amp;"_"&amp;O$3,データシート1!$A:$BT,MATCH($G$2&amp;"_"&amp;$C12,データシート1!$A$1:$BT$1,0),0)</f>
        <v>1</v>
      </c>
      <c r="P12" s="812">
        <f>VLOOKUP($D$3&amp;"_"&amp;P$3,データシート1!$A:$BT,MATCH($G$2&amp;"_"&amp;$C12,データシート1!$A$1:$BT$1,0),0)</f>
        <v>1</v>
      </c>
      <c r="Q12" s="813">
        <f>VLOOKUP($D$3&amp;"_"&amp;Q$3,データシート1!$A:$BT,MATCH($G$2&amp;"_"&amp;$C12,データシート1!$A$1:$BT$1,0),0)</f>
        <v>1</v>
      </c>
      <c r="R12" s="1037">
        <f>VLOOKUP($D$3&amp;"_"&amp;R$3,データシート1!$A:$BT,MATCH($R$2&amp;"_"&amp;$C12,データシート1!$A$1:$BT$1,0),0)</f>
        <v>0.443</v>
      </c>
      <c r="S12" s="1038">
        <f>VLOOKUP($D$3&amp;"_"&amp;S$3,データシート1!$A:$BT,MATCH($R$2&amp;"_"&amp;$C12,データシート1!$A$1:$BT$1,0),0)</f>
        <v>0.39700000000000002</v>
      </c>
      <c r="T12" s="1038">
        <f>VLOOKUP($D$3&amp;"_"&amp;T$3,データシート1!$A:$BT,MATCH($R$2&amp;"_"&amp;$C12,データシート1!$A$1:$BT$1,0),0)</f>
        <v>0.40300000000000002</v>
      </c>
      <c r="U12" s="1038">
        <f>VLOOKUP($D$3&amp;"_"&amp;U$3,データシート1!$A:$BT,MATCH($R$2&amp;"_"&amp;$C12,データシート1!$A$1:$BT$1,0),0)</f>
        <v>0.438</v>
      </c>
      <c r="V12" s="1038">
        <f>VLOOKUP($D$3&amp;"_"&amp;V$3,データシート1!$A:$BT,MATCH($R$2&amp;"_"&amp;$C12,データシート1!$A$1:$BT$1,0),0)</f>
        <v>0.4</v>
      </c>
      <c r="W12" s="1038">
        <f>VLOOKUP($D$3&amp;"_"&amp;W$3,データシート1!$A:$BT,MATCH($R$2&amp;"_"&amp;$C12,データシート1!$A$1:$BT$1,0),0)</f>
        <v>0.53700000000000003</v>
      </c>
      <c r="X12" s="1038">
        <f>VLOOKUP($D$3&amp;"_"&amp;X$3,データシート1!$A:$BT,MATCH($R$2&amp;"_"&amp;$C12,データシート1!$A$1:$BT$1,0),0)</f>
        <v>0.45300000000000001</v>
      </c>
      <c r="Y12" s="1038">
        <f>VLOOKUP($D$3&amp;"_"&amp;Y$3,データシート1!$A:$BT,MATCH($R$2&amp;"_"&amp;$C12,データシート1!$A$1:$BT$1,0),0)</f>
        <v>0.41799999999999998</v>
      </c>
      <c r="Z12" s="1038">
        <f>VLOOKUP($D$3&amp;"_"&amp;Z$3,データシート1!$A:$BT,MATCH($R$2&amp;"_"&amp;$C12,データシート1!$A$1:$BT$1,0),0)</f>
        <v>0.42699999999999999</v>
      </c>
      <c r="AA12" s="1038">
        <f>VLOOKUP($D$3&amp;"_"&amp;AA$3,データシート1!$A:$BT,MATCH($R$2&amp;"_"&amp;$C12,データシート1!$A$1:$BT$1,0),0)</f>
        <v>0.376</v>
      </c>
      <c r="AB12" s="1039">
        <f>VLOOKUP($D$3&amp;"_"&amp;AB$3,データシート1!$A:$BT,MATCH($R$2&amp;"_"&amp;$C12,データシート1!$A$1:$BT$1,0),0)</f>
        <v>0.443</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1</v>
      </c>
      <c r="H53" s="829">
        <f>VLOOKUP($D$3&amp;"_"&amp;H$3,データシート2!$A:$SI,MATCH($G$2&amp;"_"&amp;$B53,データシート2!$A$1:$SI$1,0),0)</f>
        <v>1</v>
      </c>
      <c r="I53" s="829">
        <f>VLOOKUP($D$3&amp;"_"&amp;I$3,データシート2!$A:$SI,MATCH($G$2&amp;"_"&amp;$B53,データシート2!$A$1:$SI$1,0),0)</f>
        <v>1</v>
      </c>
      <c r="J53" s="829">
        <f>VLOOKUP($D$3&amp;"_"&amp;J$3,データシート2!$A:$SI,MATCH($G$2&amp;"_"&amp;$B53,データシート2!$A$1:$SI$1,0),0)</f>
        <v>1</v>
      </c>
      <c r="K53" s="830">
        <f>VLOOKUP($D$3&amp;"_"&amp;K$3,データシート2!$A:$SI,MATCH($G$2&amp;"_"&amp;$B53,データシート2!$A$1:$SI$1,0),0)</f>
        <v>1</v>
      </c>
      <c r="L53" s="830">
        <f>VLOOKUP($D$3&amp;"_"&amp;L$3,データシート2!$A:$SI,MATCH($G$2&amp;"_"&amp;$B53,データシート2!$A$1:$SI$1,0),0)</f>
        <v>1</v>
      </c>
      <c r="M53" s="830">
        <f>VLOOKUP($D$3&amp;"_"&amp;M$3,データシート2!$A:$SI,MATCH($G$2&amp;"_"&amp;$B53,データシート2!$A$1:$SI$1,0),0)</f>
        <v>1</v>
      </c>
      <c r="N53" s="830">
        <f>VLOOKUP($D$3&amp;"_"&amp;N$3,データシート2!$A:$SI,MATCH($G$2&amp;"_"&amp;$B53,データシート2!$A$1:$SI$1,0),0)</f>
        <v>1</v>
      </c>
      <c r="O53" s="830">
        <f>VLOOKUP($D$3&amp;"_"&amp;O$3,データシート2!$A:$SI,MATCH($G$2&amp;"_"&amp;$B53,データシート2!$A$1:$SI$1,0),0)</f>
        <v>1</v>
      </c>
      <c r="P53" s="830">
        <f>VLOOKUP($D$3&amp;"_"&amp;P$3,データシート2!$A:$SI,MATCH($G$2&amp;"_"&amp;$B53,データシート2!$A$1:$SI$1,0),0)</f>
        <v>1</v>
      </c>
      <c r="Q53" s="831">
        <f>VLOOKUP($D$3&amp;"_"&amp;Q$3,データシート2!$A:$SI,MATCH($G$2&amp;"_"&amp;$B53,データシート2!$A$1:$SI$1,0),0)</f>
        <v>1</v>
      </c>
      <c r="R53" s="1043">
        <f>VLOOKUP($D$3&amp;"_"&amp;R$3,データシート2!$A:$SI,MATCH($R$2&amp;"_"&amp;$B53,データシート2!$A$1:$SI$1,0),0)</f>
        <v>0.443</v>
      </c>
      <c r="S53" s="1044">
        <f>VLOOKUP($D$3&amp;"_"&amp;S$3,データシート2!$A:$SI,MATCH($R$2&amp;"_"&amp;$B53,データシート2!$A$1:$SI$1,0),0)</f>
        <v>0.39700000000000002</v>
      </c>
      <c r="T53" s="1044">
        <f>VLOOKUP($D$3&amp;"_"&amp;T$3,データシート2!$A:$SI,MATCH($R$2&amp;"_"&amp;$B53,データシート2!$A$1:$SI$1,0),0)</f>
        <v>0.40300000000000002</v>
      </c>
      <c r="U53" s="1044">
        <f>VLOOKUP($D$3&amp;"_"&amp;U$3,データシート2!$A:$SI,MATCH($R$2&amp;"_"&amp;$B53,データシート2!$A$1:$SI$1,0),0)</f>
        <v>0.438</v>
      </c>
      <c r="V53" s="1044">
        <f>VLOOKUP($D$3&amp;"_"&amp;V$3,データシート2!$A:$SI,MATCH($R$2&amp;"_"&amp;$B53,データシート2!$A$1:$SI$1,0),0)</f>
        <v>0.4</v>
      </c>
      <c r="W53" s="1044">
        <f>VLOOKUP($D$3&amp;"_"&amp;W$3,データシート2!$A:$SI,MATCH($R$2&amp;"_"&amp;$B53,データシート2!$A$1:$SI$1,0),0)</f>
        <v>0.53700000000000003</v>
      </c>
      <c r="X53" s="1044">
        <f>VLOOKUP($D$3&amp;"_"&amp;X$3,データシート2!$A:$SI,MATCH($R$2&amp;"_"&amp;$B53,データシート2!$A$1:$SI$1,0),0)</f>
        <v>0.45300000000000001</v>
      </c>
      <c r="Y53" s="1044">
        <f>VLOOKUP($D$3&amp;"_"&amp;Y$3,データシート2!$A:$SI,MATCH($R$2&amp;"_"&amp;$B53,データシート2!$A$1:$SI$1,0),0)</f>
        <v>0.41799999999999998</v>
      </c>
      <c r="Z53" s="1044">
        <f>VLOOKUP($D$3&amp;"_"&amp;Z$3,データシート2!$A:$SI,MATCH($R$2&amp;"_"&amp;$B53,データシート2!$A$1:$SI$1,0),0)</f>
        <v>0.42699999999999999</v>
      </c>
      <c r="AA53" s="1044">
        <f>VLOOKUP($D$3&amp;"_"&amp;AA$3,データシート2!$A:$SI,MATCH($R$2&amp;"_"&amp;$B53,データシート2!$A$1:$SI$1,0),0)</f>
        <v>0.376</v>
      </c>
      <c r="AB53" s="1045">
        <f>VLOOKUP($D$3&amp;"_"&amp;AB$3,データシート2!$A:$SI,MATCH($R$2&amp;"_"&amp;$B53,データシート2!$A$1:$SI$1,0),0)</f>
        <v>0.443</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1</v>
      </c>
      <c r="H54" s="838">
        <f>VLOOKUP($D$3&amp;"_"&amp;H$3,データシート2!$A:$SI,MATCH($G$2&amp;"_"&amp;$C54,データシート2!$A$1:$SI$1,0),0)</f>
        <v>1</v>
      </c>
      <c r="I54" s="838">
        <f>VLOOKUP($D$3&amp;"_"&amp;I$3,データシート2!$A:$SI,MATCH($G$2&amp;"_"&amp;$C54,データシート2!$A$1:$SI$1,0),0)</f>
        <v>1</v>
      </c>
      <c r="J54" s="838">
        <f>VLOOKUP($D$3&amp;"_"&amp;J$3,データシート2!$A:$SI,MATCH($G$2&amp;"_"&amp;$C54,データシート2!$A$1:$SI$1,0),0)</f>
        <v>1</v>
      </c>
      <c r="K54" s="839">
        <f>VLOOKUP($D$3&amp;"_"&amp;K$3,データシート2!$A:$SI,MATCH($G$2&amp;"_"&amp;$C54,データシート2!$A$1:$SI$1,0),0)</f>
        <v>1</v>
      </c>
      <c r="L54" s="839">
        <f>VLOOKUP($D$3&amp;"_"&amp;L$3,データシート2!$A:$SI,MATCH($G$2&amp;"_"&amp;$C54,データシート2!$A$1:$SI$1,0),0)</f>
        <v>1</v>
      </c>
      <c r="M54" s="839">
        <f>VLOOKUP($D$3&amp;"_"&amp;M$3,データシート2!$A:$SI,MATCH($G$2&amp;"_"&amp;$C54,データシート2!$A$1:$SI$1,0),0)</f>
        <v>1</v>
      </c>
      <c r="N54" s="839">
        <f>VLOOKUP($D$3&amp;"_"&amp;N$3,データシート2!$A:$SI,MATCH($G$2&amp;"_"&amp;$C54,データシート2!$A$1:$SI$1,0),0)</f>
        <v>1</v>
      </c>
      <c r="O54" s="839">
        <f>VLOOKUP($D$3&amp;"_"&amp;O$3,データシート2!$A:$SI,MATCH($G$2&amp;"_"&amp;$C54,データシート2!$A$1:$SI$1,0),0)</f>
        <v>1</v>
      </c>
      <c r="P54" s="839">
        <f>VLOOKUP($D$3&amp;"_"&amp;P$3,データシート2!$A:$SI,MATCH($G$2&amp;"_"&amp;$C54,データシート2!$A$1:$SI$1,0),0)</f>
        <v>1</v>
      </c>
      <c r="Q54" s="840">
        <f>VLOOKUP($D$3&amp;"_"&amp;Q$3,データシート2!$A:$SI,MATCH($G$2&amp;"_"&amp;$C54,データシート2!$A$1:$SI$1,0),0)</f>
        <v>1</v>
      </c>
      <c r="R54" s="1052">
        <f>VLOOKUP($D$3&amp;"_"&amp;R$3,データシート2!$A:$SI,MATCH($R$2&amp;"_"&amp;$C54,データシート2!$A$1:$SI$1,0),0)</f>
        <v>0.443</v>
      </c>
      <c r="S54" s="1047">
        <f>VLOOKUP($D$3&amp;"_"&amp;S$3,データシート2!$A:$SI,MATCH($R$2&amp;"_"&amp;$C54,データシート2!$A$1:$SI$1,0),0)</f>
        <v>0.39700000000000002</v>
      </c>
      <c r="T54" s="1047">
        <f>VLOOKUP($D$3&amp;"_"&amp;T$3,データシート2!$A:$SI,MATCH($R$2&amp;"_"&amp;$C54,データシート2!$A$1:$SI$1,0),0)</f>
        <v>0.40300000000000002</v>
      </c>
      <c r="U54" s="1047">
        <f>VLOOKUP($D$3&amp;"_"&amp;U$3,データシート2!$A:$SI,MATCH($R$2&amp;"_"&amp;$C54,データシート2!$A$1:$SI$1,0),0)</f>
        <v>0.438</v>
      </c>
      <c r="V54" s="1047">
        <f>VLOOKUP($D$3&amp;"_"&amp;V$3,データシート2!$A:$SI,MATCH($R$2&amp;"_"&amp;$C54,データシート2!$A$1:$SI$1,0),0)</f>
        <v>0.4</v>
      </c>
      <c r="W54" s="1047">
        <f>VLOOKUP($D$3&amp;"_"&amp;W$3,データシート2!$A:$SI,MATCH($R$2&amp;"_"&amp;$C54,データシート2!$A$1:$SI$1,0),0)</f>
        <v>0.53700000000000003</v>
      </c>
      <c r="X54" s="1047">
        <f>VLOOKUP($D$3&amp;"_"&amp;X$3,データシート2!$A:$SI,MATCH($R$2&amp;"_"&amp;$C54,データシート2!$A$1:$SI$1,0),0)</f>
        <v>0.45300000000000001</v>
      </c>
      <c r="Y54" s="1047">
        <f>VLOOKUP($D$3&amp;"_"&amp;Y$3,データシート2!$A:$SI,MATCH($R$2&amp;"_"&amp;$C54,データシート2!$A$1:$SI$1,0),0)</f>
        <v>0.41799999999999998</v>
      </c>
      <c r="Z54" s="1047">
        <f>VLOOKUP($D$3&amp;"_"&amp;Z$3,データシート2!$A:$SI,MATCH($R$2&amp;"_"&amp;$C54,データシート2!$A$1:$SI$1,0),0)</f>
        <v>0.42699999999999999</v>
      </c>
      <c r="AA54" s="1047">
        <f>VLOOKUP($D$3&amp;"_"&amp;AA$3,データシート2!$A:$SI,MATCH($R$2&amp;"_"&amp;$C54,データシート2!$A$1:$SI$1,0),0)</f>
        <v>0.376</v>
      </c>
      <c r="AB54" s="1048">
        <f>VLOOKUP($D$3&amp;"_"&amp;AB$3,データシート2!$A:$SI,MATCH($R$2&amp;"_"&amp;$C54,データシート2!$A$1:$SI$1,0),0)</f>
        <v>0.443</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1</v>
      </c>
      <c r="H55" s="1094">
        <f>VLOOKUP($D$3&amp;"_"&amp;H$3,データシート2!$A:$SI,MATCH($G$2&amp;"_"&amp;$E55,データシート2!$A$1:$SI$1,0),0)</f>
        <v>1</v>
      </c>
      <c r="I55" s="1094">
        <f>VLOOKUP($D$3&amp;"_"&amp;I$3,データシート2!$A:$SI,MATCH($G$2&amp;"_"&amp;$E55,データシート2!$A$1:$SI$1,0),0)</f>
        <v>1</v>
      </c>
      <c r="J55" s="1094">
        <f>VLOOKUP($D$3&amp;"_"&amp;J$3,データシート2!$A:$SI,MATCH($G$2&amp;"_"&amp;$E55,データシート2!$A$1:$SI$1,0),0)</f>
        <v>1</v>
      </c>
      <c r="K55" s="1095">
        <f>VLOOKUP($D$3&amp;"_"&amp;K$3,データシート2!$A:$SI,MATCH($G$2&amp;"_"&amp;$E55,データシート2!$A$1:$SI$1,0),0)</f>
        <v>1</v>
      </c>
      <c r="L55" s="1095">
        <f>VLOOKUP($D$3&amp;"_"&amp;L$3,データシート2!$A:$SI,MATCH($G$2&amp;"_"&amp;$E55,データシート2!$A$1:$SI$1,0),0)</f>
        <v>1</v>
      </c>
      <c r="M55" s="1095">
        <f>VLOOKUP($D$3&amp;"_"&amp;M$3,データシート2!$A:$SI,MATCH($G$2&amp;"_"&amp;$E55,データシート2!$A$1:$SI$1,0),0)</f>
        <v>1</v>
      </c>
      <c r="N55" s="1095">
        <f>VLOOKUP($D$3&amp;"_"&amp;N$3,データシート2!$A:$SI,MATCH($G$2&amp;"_"&amp;$E55,データシート2!$A$1:$SI$1,0),0)</f>
        <v>1</v>
      </c>
      <c r="O55" s="1095">
        <f>VLOOKUP($D$3&amp;"_"&amp;O$3,データシート2!$A:$SI,MATCH($G$2&amp;"_"&amp;$E55,データシート2!$A$1:$SI$1,0),0)</f>
        <v>1</v>
      </c>
      <c r="P55" s="1095">
        <f>VLOOKUP($D$3&amp;"_"&amp;P$3,データシート2!$A:$SI,MATCH($G$2&amp;"_"&amp;$E55,データシート2!$A$1:$SI$1,0),0)</f>
        <v>1</v>
      </c>
      <c r="Q55" s="1096">
        <f>VLOOKUP($D$3&amp;"_"&amp;Q$3,データシート2!$A:$SI,MATCH($G$2&amp;"_"&amp;$E55,データシート2!$A$1:$SI$1,0),0)</f>
        <v>1</v>
      </c>
      <c r="R55" s="1097">
        <f>VLOOKUP($D$3&amp;"_"&amp;R$3,データシート2!$A:$SI,MATCH($R$2&amp;"_"&amp;$E55,データシート2!$A$1:$SI$1,0),0)</f>
        <v>0.443</v>
      </c>
      <c r="S55" s="1098">
        <f>VLOOKUP($D$3&amp;"_"&amp;S$3,データシート2!$A:$SI,MATCH($R$2&amp;"_"&amp;$E55,データシート2!$A$1:$SI$1,0),0)</f>
        <v>0.39700000000000002</v>
      </c>
      <c r="T55" s="1098">
        <f>VLOOKUP($D$3&amp;"_"&amp;T$3,データシート2!$A:$SI,MATCH($R$2&amp;"_"&amp;$E55,データシート2!$A$1:$SI$1,0),0)</f>
        <v>0.40300000000000002</v>
      </c>
      <c r="U55" s="1098">
        <f>VLOOKUP($D$3&amp;"_"&amp;U$3,データシート2!$A:$SI,MATCH($R$2&amp;"_"&amp;$E55,データシート2!$A$1:$SI$1,0),0)</f>
        <v>0.438</v>
      </c>
      <c r="V55" s="1098">
        <f>VLOOKUP($D$3&amp;"_"&amp;V$3,データシート2!$A:$SI,MATCH($R$2&amp;"_"&amp;$E55,データシート2!$A$1:$SI$1,0),0)</f>
        <v>0.4</v>
      </c>
      <c r="W55" s="1098">
        <f>VLOOKUP($D$3&amp;"_"&amp;W$3,データシート2!$A:$SI,MATCH($R$2&amp;"_"&amp;$E55,データシート2!$A$1:$SI$1,0),0)</f>
        <v>0.53700000000000003</v>
      </c>
      <c r="X55" s="1098">
        <f>VLOOKUP($D$3&amp;"_"&amp;X$3,データシート2!$A:$SI,MATCH($R$2&amp;"_"&amp;$E55,データシート2!$A$1:$SI$1,0),0)</f>
        <v>0.45300000000000001</v>
      </c>
      <c r="Y55" s="1098">
        <f>VLOOKUP($D$3&amp;"_"&amp;Y$3,データシート2!$A:$SI,MATCH($R$2&amp;"_"&amp;$E55,データシート2!$A$1:$SI$1,0),0)</f>
        <v>0.41799999999999998</v>
      </c>
      <c r="Z55" s="1098">
        <f>VLOOKUP($D$3&amp;"_"&amp;Z$3,データシート2!$A:$SI,MATCH($R$2&amp;"_"&amp;$E55,データシート2!$A$1:$SI$1,0),0)</f>
        <v>0.42699999999999999</v>
      </c>
      <c r="AA55" s="1098">
        <f>VLOOKUP($D$3&amp;"_"&amp;AA$3,データシート2!$A:$SI,MATCH($R$2&amp;"_"&amp;$E55,データシート2!$A$1:$SI$1,0),0)</f>
        <v>0.376</v>
      </c>
      <c r="AB55" s="1099">
        <f>VLOOKUP($D$3&amp;"_"&amp;AB$3,データシート2!$A:$SI,MATCH($R$2&amp;"_"&amp;$E55,データシート2!$A$1:$SI$1,0),0)</f>
        <v>0.443</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2024-03-14T13:27:31Z</dcterms:created>
  <dcterms:modified xsi:type="dcterms:W3CDTF">2024-03-14T13:27:31Z</dcterms:modified>
  <cp:category/>
  <cp:contentStatus/>
</cp:coreProperties>
</file>