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FA65689-6982-4D9B-87CA-F8FF9801231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<sst xmlns="http://schemas.openxmlformats.org/spreadsheetml/2006/main" count="16796" uniqueCount="2548">
  <si>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</si>
  <si>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</si>
  <si>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</si>
  <si>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</si>
  <si>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</si>
  <si>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</si>
  <si>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</si>
  <si>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</si>
  <si>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</si>
  <si>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</si>
  <si>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</si>
  <si>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</si>
  <si>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</si>
  <si>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</si>
  <si>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</si>
  <si>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</si>
  <si>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</si>
  <si>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</si>
  <si>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</si>
  <si>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</si>
  <si>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</si>
  <si>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</si>
  <si>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</si>
  <si>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</si>
  <si>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</si>
  <si>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</si>
  <si>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</si>
  <si>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</si>
  <si>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</si>
  <si>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</si>
  <si>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</si>
  <si>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</si>
  <si>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</si>
  <si>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</si>
  <si>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</si>
  <si>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</si>
  <si>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</si>
  <si>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</si>
  <si>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</si>
  <si>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</si>
  <si>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</si>
  <si>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</si>
  <si>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</si>
  <si>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</si>
  <si>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</si>
  <si>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</si>
  <si>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</si>
  <si>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</si>
  <si>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</si>
  <si>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</si>
  <si>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</si>
  <si>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</si>
  <si>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</si>
  <si>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</si>
  <si>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</si>
  <si>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</si>
  <si>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</si>
  <si>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</si>
  <si>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</si>
  <si>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</si>
  <si>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</si>
  <si>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</si>
  <si>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</si>
  <si>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</si>
  <si>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</si>
  <si>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</si>
  <si>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</si>
  <si>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</si>
  <si>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</si>
  <si>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</si>
  <si>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</si>
  <si>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</si>
  <si>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</si>
  <si>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</si>
  <si>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</si>
  <si>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</si>
  <si>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</si>
  <si>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</si>
  <si>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</si>
  <si>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</si>
  <si>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</si>
  <si>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</si>
  <si>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</si>
  <si>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</si>
  <si>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</si>
  <si>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</si>
  <si>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</si>
  <si>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</si>
  <si>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</si>
  <si>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</si>
  <si>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</si>
  <si>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</si>
  <si>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</si>
  <si>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</si>
  <si>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</si>
  <si>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</si>
  <si>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</si>
  <si>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</si>
  <si>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</si>
  <si>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</si>
  <si>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</si>
  <si>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</si>
  <si>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</si>
  <si>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</si>
  <si>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</si>
  <si>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</si>
  <si>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</si>
  <si>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</si>
  <si>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</si>
  <si>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</si>
  <si>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</si>
  <si>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</si>
  <si>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</si>
  <si>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</si>
  <si>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</si>
  <si>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</si>
  <si>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</si>
  <si>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</si>
  <si>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</si>
  <si>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</si>
  <si>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</si>
  <si>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</si>
  <si>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</si>
  <si>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</si>
  <si>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</si>
  <si>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</si>
  <si>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</si>
  <si>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</si>
  <si>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</si>
  <si>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</si>
  <si>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</si>
  <si>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</si>
  <si>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</si>
  <si>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</si>
  <si>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</si>
  <si>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</si>
  <si>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</si>
  <si>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</si>
  <si>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</si>
  <si>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</si>
  <si>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</si>
  <si>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</si>
  <si>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</si>
  <si>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</si>
  <si>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</si>
  <si>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</si>
  <si>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</si>
  <si>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</si>
  <si>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</si>
  <si>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</si>
  <si>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</si>
  <si>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</si>
  <si>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</si>
  <si>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</si>
  <si>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</si>
  <si>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</si>
  <si>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</si>
  <si>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</si>
  <si>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</si>
  <si>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</si>
  <si>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</si>
  <si>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</si>
  <si>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</si>
  <si>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</si>
  <si>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</si>
  <si>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</si>
  <si>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</si>
  <si>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</si>
  <si>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</si>
  <si>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</si>
  <si>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</si>
  <si>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</si>
  <si>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</si>
  <si>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</si>
  <si>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</si>
  <si>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</si>
  <si>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</si>
  <si>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</si>
  <si>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</si>
  <si>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</si>
  <si>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</si>
  <si>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</si>
  <si>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</si>
  <si>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</si>
  <si>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</si>
  <si>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</si>
  <si>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</si>
  <si>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</si>
  <si>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</si>
  <si>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</si>
  <si>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</si>
  <si>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</si>
  <si>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</si>
  <si>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</si>
  <si>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</si>
  <si>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</si>
  <si>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</si>
  <si>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</si>
  <si>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</si>
  <si>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</si>
  <si>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</si>
  <si>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</si>
  <si>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</si>
  <si>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</si>
  <si>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</si>
  <si>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</si>
  <si>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</si>
  <si>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</si>
  <si>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</si>
  <si>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</si>
  <si>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</si>
  <si>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</si>
  <si>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</si>
  <si>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</si>
  <si>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</si>
  <si>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</si>
  <si>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</si>
  <si>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</si>
  <si>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</si>
  <si>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</si>
  <si>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</si>
  <si>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</si>
  <si>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</si>
  <si>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</si>
  <si>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</si>
  <si>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</si>
  <si>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</si>
  <si>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</si>
  <si>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</si>
  <si>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</si>
  <si>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</si>
  <si>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</si>
  <si>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</si>
  <si>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</si>
  <si>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</si>
  <si>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</si>
  <si>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</si>
  <si>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</si>
  <si>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</si>
  <si>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</si>
  <si>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</si>
  <si>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</si>
  <si>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</si>
  <si>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</si>
  <si>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</si>
  <si>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</si>
  <si>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</si>
  <si>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</si>
  <si>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</si>
  <si>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</si>
  <si>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</si>
  <si>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</si>
  <si>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</si>
  <si>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</si>
  <si>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</si>
  <si>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</si>
  <si>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</si>
  <si>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</si>
  <si>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</si>
  <si>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</si>
  <si>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</si>
  <si>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</si>
  <si>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</si>
  <si>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</si>
  <si>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</si>
  <si>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</si>
  <si>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</si>
  <si>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</si>
  <si>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</si>
  <si>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</si>
  <si>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</si>
  <si>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</si>
  <si>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</si>
  <si>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</si>
  <si>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</si>
  <si>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</si>
  <si>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</si>
  <si>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</si>
  <si>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</si>
  <si>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</si>
  <si>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</si>
  <si>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</si>
  <si>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</si>
  <si>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</si>
  <si>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</si>
  <si>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</si>
  <si>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</si>
  <si>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</si>
  <si>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</si>
  <si>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</si>
  <si>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</si>
  <si>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</si>
  <si>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</si>
  <si>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</si>
  <si>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</si>
  <si>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</si>
  <si>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</si>
  <si>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</si>
  <si>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</si>
  <si>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</si>
  <si>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</si>
  <si>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</si>
  <si>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</si>
  <si>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</si>
  <si>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</si>
  <si>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</si>
  <si>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</si>
  <si>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</si>
  <si>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</si>
  <si>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</si>
  <si>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</si>
  <si>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</si>
  <si>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</si>
  <si>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</si>
  <si>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</si>
  <si>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</si>
  <si>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</si>
  <si>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</si>
  <si>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</si>
  <si>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</si>
  <si>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</si>
  <si>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</si>
  <si>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</si>
  <si>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</si>
  <si>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</si>
  <si>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</si>
  <si>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</si>
  <si>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</si>
  <si>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</si>
  <si>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</si>
  <si>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</si>
  <si>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</si>
  <si>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</si>
  <si>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</si>
  <si>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</si>
  <si>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</si>
  <si>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</si>
  <si>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</si>
  <si>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</si>
  <si>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</si>
  <si>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</si>
  <si>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</si>
  <si>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</si>
  <si>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</si>
  <si>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</si>
  <si>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</si>
  <si>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</si>
  <si>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</si>
  <si>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</si>
  <si>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</si>
  <si>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</si>
  <si>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</si>
  <si>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</si>
  <si>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</si>
  <si>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</si>
  <si>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</si>
  <si>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</si>
  <si>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</si>
  <si>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</si>
  <si>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</si>
  <si>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</si>
  <si>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</si>
  <si>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</si>
  <si>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</si>
  <si>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</si>
  <si>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</si>
  <si>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</si>
  <si>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</si>
  <si>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</si>
  <si>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</si>
  <si>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</si>
  <si>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</si>
  <si>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</si>
  <si>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</si>
  <si>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</si>
  <si>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</si>
  <si>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</si>
  <si>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</si>
  <si>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</si>
  <si>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</si>
  <si>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</si>
  <si>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</si>
  <si>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</si>
  <si>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</si>
  <si>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</si>
  <si>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</si>
  <si>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</si>
  <si>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</si>
  <si>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</si>
  <si>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</si>
  <si>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</si>
  <si>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</si>
  <si>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</si>
  <si>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</si>
  <si>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</si>
  <si>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</si>
  <si>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</si>
  <si>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</si>
  <si>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</si>
  <si>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</si>
  <si>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</si>
  <si>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</si>
  <si>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</si>
  <si>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</si>
  <si>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</si>
  <si>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</si>
  <si>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</si>
  <si>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</si>
  <si>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</si>
  <si>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</si>
  <si>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</si>
  <si>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</si>
  <si>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</si>
  <si>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</si>
  <si>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</si>
  <si>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</si>
  <si>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</si>
  <si>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</si>
  <si>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</si>
  <si>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</si>
  <si>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</si>
  <si>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</si>
  <si>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</si>
  <si>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</si>
  <si>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</si>
  <si>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</si>
  <si>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</si>
  <si>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</si>
  <si>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</si>
  <si>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</si>
  <si>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</si>
  <si>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</si>
  <si>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</si>
  <si>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</si>
  <si>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</si>
  <si>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</si>
  <si>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</si>
  <si>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</si>
  <si>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</si>
  <si>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</si>
  <si>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</si>
  <si>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</si>
  <si>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</si>
  <si>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</si>
  <si>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</si>
  <si>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</si>
  <si>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</si>
  <si>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</si>
  <si>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</si>
  <si>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</si>
  <si>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</si>
  <si>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</si>
  <si>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</si>
  <si>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</si>
  <si>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</si>
  <si>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</si>
  <si>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</si>
  <si>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</si>
  <si>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</si>
  <si>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</si>
  <si>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</si>
  <si>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</si>
  <si>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</si>
  <si>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</si>
  <si>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</si>
  <si>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</si>
  <si>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</si>
  <si>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</si>
  <si>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</si>
  <si>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</si>
  <si>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</si>
  <si>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</si>
  <si>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</si>
  <si>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</si>
  <si>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</si>
  <si>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</si>
  <si>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</si>
  <si>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</si>
  <si>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</si>
  <si>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</si>
  <si>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</si>
  <si>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</si>
  <si>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</si>
  <si>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</si>
  <si>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</si>
  <si>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</si>
  <si>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</si>
  <si>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</si>
  <si>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</si>
  <si>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</si>
  <si>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</si>
  <si>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</si>
  <si>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</si>
  <si>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</si>
  <si>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</si>
  <si>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</si>
  <si>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</si>
  <si>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</si>
  <si>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</si>
  <si>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</si>
  <si>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</si>
  <si>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</si>
  <si>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</si>
  <si>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</si>
  <si>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</si>
  <si>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</si>
  <si>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</si>
  <si>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</si>
  <si>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</si>
  <si>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</si>
  <si>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</si>
  <si>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</si>
  <si>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</si>
  <si>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</si>
  <si>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</si>
  <si>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</si>
  <si>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</si>
  <si>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</si>
  <si>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</si>
  <si>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</si>
  <si>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</si>
  <si>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</si>
  <si>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</si>
  <si>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</si>
  <si>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</si>
  <si>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</si>
  <si>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</si>
  <si>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</si>
  <si>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</si>
  <si>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</si>
  <si>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</si>
  <si>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</si>
  <si>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</si>
  <si>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</si>
  <si>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</si>
  <si>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</si>
  <si>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</si>
  <si>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</si>
  <si>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</si>
  <si>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</si>
  <si>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</si>
  <si>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</si>
  <si>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</si>
  <si>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</si>
  <si>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</si>
  <si>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</si>
  <si>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</si>
  <si>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</si>
  <si>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</si>
  <si>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</si>
  <si>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</si>
  <si>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</si>
  <si>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</si>
  <si>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</si>
  <si>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</si>
  <si>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</si>
  <si>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</si>
  <si>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</si>
  <si>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</si>
  <si>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</si>
  <si>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</si>
  <si>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</si>
  <si>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</si>
  <si>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</si>
  <si>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</si>
  <si>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</si>
  <si>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</si>
  <si>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</si>
  <si>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</si>
  <si>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</si>
  <si>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</si>
  <si>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</si>
  <si>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</si>
  <si>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</si>
  <si>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</si>
  <si>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</si>
  <si>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</si>
  <si>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</si>
  <si>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</si>
  <si>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</si>
  <si>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</si>
  <si>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</si>
  <si>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</si>
  <si>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</si>
  <si>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</si>
  <si>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</si>
  <si>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</si>
  <si>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</si>
  <si>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</si>
  <si>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</si>
  <si>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</si>
  <si>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</si>
  <si>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</si>
  <si>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</si>
  <si>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</si>
  <si>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</si>
  <si>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</si>
  <si>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</si>
  <si>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</si>
  <si>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</si>
  <si>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</si>
  <si>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</si>
  <si>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</si>
  <si>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</si>
  <si>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</si>
  <si>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</si>
  <si>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</si>
  <si>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</si>
  <si>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</si>
  <si>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</si>
  <si>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</si>
  <si>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</si>
  <si>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</si>
  <si>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</si>
  <si>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</si>
  <si>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</si>
  <si>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</si>
  <si>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</si>
  <si>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</si>
  <si>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</si>
  <si>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</si>
  <si>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</si>
  <si>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</si>
  <si>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</si>
  <si>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</si>
  <si>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</si>
  <si>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</si>
  <si>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</si>
  <si>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</si>
  <si>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</si>
  <si>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</si>
  <si>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</si>
  <si>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</si>
  <si>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</si>
  <si>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</si>
  <si>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</si>
  <si>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</si>
  <si>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</si>
  <si>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</si>
  <si>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</si>
  <si>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</si>
  <si>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</si>
  <si>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</si>
  <si>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</si>
  <si>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</si>
  <si>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</si>
  <si>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</si>
  <si>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</si>
  <si>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</si>
  <si>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</si>
  <si>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</si>
  <si>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</si>
  <si>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</si>
  <si>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</si>
  <si>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</si>
  <si>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</si>
  <si>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</si>
  <si>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</si>
  <si>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</si>
  <si>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</si>
  <si>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</si>
  <si>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</si>
  <si>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</si>
  <si>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</si>
  <si>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</si>
  <si>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</si>
  <si>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</si>
  <si>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</si>
  <si>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</si>
  <si>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</si>
  <si>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</si>
  <si>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</si>
  <si>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</si>
  <si>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</si>
  <si>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</si>
  <si>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</si>
  <si>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</si>
  <si>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</si>
  <si>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</si>
  <si>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</si>
  <si>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</si>
  <si>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</si>
  <si>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</si>
  <si>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</si>
  <si>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</si>
  <si>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</si>
  <si>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</si>
  <si>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</si>
  <si>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</si>
  <si>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</si>
  <si>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</si>
  <si>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</si>
  <si>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</si>
  <si>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</si>
  <si>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</si>
  <si>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</si>
  <si>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</si>
  <si>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</si>
  <si>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</si>
  <si>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</si>
  <si>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</si>
  <si>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</si>
  <si>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</si>
  <si>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</si>
  <si>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</si>
  <si>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</si>
  <si>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</si>
  <si>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</si>
  <si>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</si>
  <si>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</si>
  <si>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</si>
  <si>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</si>
  <si>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</si>
  <si>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</si>
  <si>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</si>
  <si>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</si>
  <si>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</si>
  <si>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</si>
  <si>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</si>
  <si>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</si>
  <si>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</si>
  <si>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</si>
  <si>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</si>
  <si>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</si>
  <si>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</si>
  <si>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</si>
  <si>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</si>
  <si>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</si>
  <si>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</si>
  <si>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</si>
  <si>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</si>
  <si>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</si>
  <si>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</si>
  <si>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</si>
  <si>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</si>
  <si>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</si>
  <si>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</si>
  <si>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</si>
  <si>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</si>
  <si>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</si>
  <si>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</si>
  <si>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</si>
  <si>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</si>
  <si>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</si>
  <si>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</si>
  <si>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</si>
  <si>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</si>
  <si>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</si>
  <si>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</si>
  <si>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</si>
  <si>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</si>
  <si>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</si>
  <si>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</si>
  <si>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</si>
  <si>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</si>
  <si>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</si>
  <si>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</si>
  <si>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</si>
  <si>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</si>
  <si>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</si>
  <si>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</si>
  <si>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</si>
  <si>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</si>
  <si>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</si>
  <si>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</si>
  <si>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</si>
  <si>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</si>
  <si>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</si>
  <si>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</si>
  <si>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</si>
  <si>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</si>
  <si>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</si>
  <si>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</si>
  <si>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</si>
  <si>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</si>
  <si>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</si>
  <si>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</si>
  <si>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</si>
  <si>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</si>
  <si>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</si>
  <si>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</si>
  <si>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</si>
  <si>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</si>
  <si>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</si>
  <si>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</si>
  <si>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</si>
  <si>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</si>
  <si>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</si>
  <si>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</si>
  <si>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</si>
  <si>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</si>
  <si>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</si>
  <si>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</si>
  <si>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</si>
  <si>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</si>
  <si>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</si>
  <si>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</si>
  <si>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</si>
  <si>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</si>
  <si>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</si>
  <si>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</si>
  <si>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</si>
  <si>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</si>
  <si>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</si>
  <si>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</si>
  <si>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</si>
  <si>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</si>
  <si>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</si>
  <si>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</si>
  <si>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</si>
  <si>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</si>
  <si>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</si>
  <si>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</si>
  <si>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</si>
  <si>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</si>
  <si>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</si>
  <si>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</si>
  <si>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</si>
  <si>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</si>
  <si>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</si>
  <si>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</si>
  <si>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</si>
  <si>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</si>
  <si>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</si>
  <si>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</si>
  <si>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</si>
  <si>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</si>
  <si>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</si>
  <si>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</si>
  <si>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</si>
  <si>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</si>
  <si>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</si>
  <si>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</si>
  <si>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</si>
  <si>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</si>
  <si>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</si>
  <si>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</si>
  <si>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</si>
  <si>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</si>
  <si>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</si>
  <si>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</si>
  <si>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</si>
  <si>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</si>
  <si>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</si>
  <si>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</si>
  <si>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</si>
  <si>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</si>
  <si>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</si>
  <si>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</si>
  <si>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</si>
  <si>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</si>
  <si>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</si>
  <si>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</si>
  <si>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</si>
  <si>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</si>
  <si>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</si>
  <si>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</si>
  <si>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</si>
  <si>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</si>
  <si>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</si>
  <si>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</si>
  <si>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</si>
  <si>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</si>
  <si>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</si>
  <si>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</si>
  <si>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</si>
  <si>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</si>
  <si>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</si>
  <si>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</si>
  <si>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</si>
  <si>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</si>
  <si>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</si>
  <si>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</si>
  <si>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</si>
  <si>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</si>
  <si>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</si>
  <si>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</si>
  <si>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</si>
  <si>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</si>
  <si>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</si>
  <si>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</si>
  <si>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</si>
  <si>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</si>
  <si>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</si>
  <si>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</si>
  <si>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</si>
  <si>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</si>
  <si>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</si>
  <si>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</si>
  <si>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</si>
  <si>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</si>
  <si>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</si>
  <si>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</si>
  <si>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</si>
  <si>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</si>
  <si>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</si>
  <si>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</si>
  <si>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</si>
  <si>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</si>
  <si>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</si>
  <si>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</si>
  <si>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</si>
  <si>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</si>
  <si>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</si>
  <si>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</si>
  <si>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</si>
  <si>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</si>
  <si>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</si>
  <si>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</si>
  <si>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</si>
  <si>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</si>
  <si>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</si>
  <si>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</si>
  <si>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</si>
  <si>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</si>
  <si>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</si>
  <si>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</si>
  <si>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</si>
  <si>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</si>
  <si>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</si>
  <si>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</si>
  <si>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</si>
  <si>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</si>
  <si>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</si>
  <si>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</si>
  <si>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</si>
  <si>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</si>
  <si>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</si>
  <si>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</si>
  <si>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</si>
  <si>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</si>
  <si>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</si>
  <si>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</si>
  <si>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</si>
  <si>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</si>
  <si>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</si>
  <si>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</si>
  <si>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</si>
  <si>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</si>
  <si>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</si>
  <si>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</si>
  <si>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</si>
  <si>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</si>
  <si>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</si>
  <si>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</si>
  <si>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</si>
  <si>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</si>
  <si>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</si>
  <si>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</si>
  <si>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</si>
  <si>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</si>
  <si>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</si>
  <si>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</si>
  <si>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</si>
  <si>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</si>
  <si>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</si>
  <si>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</si>
  <si>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</si>
  <si>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</si>
  <si>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</si>
  <si>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</si>
  <si>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</si>
  <si>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</si>
  <si>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</si>
  <si>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</si>
  <si>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</si>
  <si>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</si>
  <si>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</si>
  <si>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</si>
  <si>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</si>
  <si>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</si>
  <si>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</si>
  <si>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</si>
  <si>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</si>
  <si>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</si>
  <si>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</si>
  <si>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</si>
  <si>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</si>
  <si>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</si>
  <si>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</si>
  <si>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</si>
  <si>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</si>
  <si>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</si>
  <si>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</si>
  <si>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</si>
  <si>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</si>
  <si>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</si>
  <si>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</si>
  <si>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</si>
  <si>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</si>
  <si>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</si>
  <si>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</si>
  <si>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</si>
  <si>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</si>
  <si>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</si>
  <si>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</si>
  <si>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</si>
  <si>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</si>
  <si>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</si>
  <si>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</si>
  <si>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</si>
  <si>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</si>
  <si>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</si>
  <si>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</si>
  <si>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</si>
  <si>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</si>
  <si>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</si>
  <si>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</si>
  <si>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</si>
  <si>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</si>
  <si>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</si>
  <si>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</si>
  <si>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</si>
  <si>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</si>
  <si>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</si>
  <si>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</si>
  <si>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</si>
  <si>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</si>
  <si>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</si>
  <si>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</si>
  <si>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</si>
  <si>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</si>
  <si>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</si>
  <si>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</si>
  <si>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</si>
  <si>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</si>
  <si>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</si>
  <si>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</si>
  <si>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</si>
  <si>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</si>
  <si>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</si>
  <si>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</si>
  <si>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</si>
  <si>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</si>
  <si>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</si>
  <si>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</si>
  <si>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</si>
  <si>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</si>
  <si>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</si>
  <si>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</si>
  <si>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</si>
  <si>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</si>
  <si>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</si>
  <si>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</si>
  <si>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</si>
  <si>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</si>
  <si>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</si>
  <si>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</si>
  <si>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</si>
  <si>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</si>
  <si>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</si>
  <si>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</si>
  <si>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</si>
  <si>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</si>
  <si>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</si>
  <si>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</si>
  <si>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</si>
  <si>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</si>
  <si>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</si>
  <si>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</si>
  <si>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</si>
  <si>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</si>
  <si>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</si>
  <si>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</si>
  <si>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</si>
  <si>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</si>
  <si>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</si>
  <si>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</si>
  <si>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</si>
  <si>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</si>
  <si>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</si>
  <si>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</si>
  <si>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</si>
  <si>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</si>
  <si>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</si>
  <si>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</si>
  <si>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</si>
  <si>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</si>
  <si>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</si>
  <si>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</si>
  <si>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</si>
  <si>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</si>
  <si>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</si>
  <si>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</si>
  <si>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</si>
  <si>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</si>
  <si>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</si>
  <si>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</si>
  <si>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</si>
  <si>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</si>
  <si>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</si>
  <si>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</si>
  <si>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</si>
  <si>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</si>
  <si>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</si>
  <si>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</si>
  <si>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</si>
  <si>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</si>
  <si>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</si>
  <si>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</si>
  <si>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</si>
  <si>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</si>
  <si>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</si>
  <si>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</si>
  <si>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</si>
  <si>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</si>
  <si>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</si>
  <si>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</si>
  <si>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</si>
  <si>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</si>
  <si>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</si>
  <si>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</si>
  <si>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</si>
  <si>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</si>
  <si>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</si>
  <si>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</si>
  <si>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</si>
  <si>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</si>
  <si>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</si>
  <si>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</si>
  <si>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</si>
  <si>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</si>
  <si>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</si>
  <si>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</si>
  <si>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</si>
  <si>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</si>
  <si>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</si>
  <si>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</si>
  <si>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</si>
  <si>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</si>
  <si>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</si>
  <si>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</si>
  <si>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</si>
  <si>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</si>
  <si>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</si>
  <si>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</si>
  <si>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</si>
  <si>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</si>
  <si>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</si>
  <si>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</si>
  <si>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</si>
  <si>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</si>
  <si>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</si>
  <si>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</si>
  <si>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</si>
  <si>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</si>
  <si>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</si>
  <si>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</si>
  <si>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</si>
  <si>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</si>
  <si>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</si>
  <si>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</si>
  <si>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</si>
  <si>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</si>
  <si>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</si>
  <si>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</si>
  <si>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</si>
  <si>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</si>
  <si>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</si>
  <si>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</si>
  <si>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</si>
  <si>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</si>
  <si>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</si>
  <si>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</si>
  <si>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</si>
  <si>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</si>
  <si>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</si>
  <si>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</si>
  <si>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</si>
  <si>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</si>
  <si>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</si>
  <si>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</si>
  <si>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</si>
  <si>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</si>
  <si>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</si>
  <si>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</si>
  <si>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</si>
  <si>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</si>
  <si>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</si>
  <si>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</si>
  <si>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</si>
  <si>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</si>
  <si>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</si>
  <si>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</si>
  <si>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</si>
  <si>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</si>
  <si>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</si>
  <si>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</si>
  <si>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</si>
  <si>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</si>
  <si>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</si>
  <si>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</si>
  <si>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</si>
  <si>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</si>
  <si>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</si>
  <si>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</si>
  <si>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</si>
  <si>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</si>
  <si>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</si>
  <si>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</si>
  <si>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</si>
  <si>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</si>
  <si>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</si>
  <si>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</si>
  <si>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</si>
  <si>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</si>
  <si>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</si>
  <si>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</si>
  <si>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</si>
  <si>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</si>
  <si>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</si>
  <si>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</si>
  <si>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</si>
  <si>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</si>
  <si>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</si>
  <si>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</si>
  <si>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</si>
  <si>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</si>
  <si>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</si>
  <si>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</si>
  <si>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</si>
  <si>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</si>
  <si>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</si>
  <si>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</si>
  <si>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</si>
  <si>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</si>
  <si>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</si>
  <si>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</si>
  <si>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</si>
  <si>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</si>
  <si>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</si>
  <si>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</si>
  <si>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</si>
  <si>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</si>
  <si>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</si>
  <si>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</si>
  <si>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</si>
  <si>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</si>
  <si>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</si>
  <si>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</si>
  <si>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</si>
  <si>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</si>
  <si>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</si>
  <si>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</si>
  <si>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</si>
  <si>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</si>
  <si>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</si>
  <si>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</si>
  <si>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</si>
  <si>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</si>
  <si>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</si>
  <si>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</si>
  <si>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</si>
  <si>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</si>
  <si>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</si>
  <si>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</si>
  <si>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</si>
  <si>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</si>
  <si>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</si>
  <si>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</si>
  <si>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</si>
  <si>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</si>
  <si>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</si>
  <si>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</si>
  <si>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</si>
  <si>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</si>
  <si>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</si>
  <si>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</si>
  <si>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</si>
  <si>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</si>
  <si>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</si>
  <si>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</si>
  <si>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</si>
  <si>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</si>
  <si>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</si>
  <si>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</si>
  <si>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</si>
  <si>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</si>
  <si>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</si>
  <si>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</si>
  <si>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</si>
  <si>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</si>
  <si>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</si>
  <si>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</si>
  <si>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</si>
  <si>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</si>
  <si>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</si>
  <si>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</si>
  <si>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</si>
  <si>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</si>
  <si>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</si>
  <si>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</si>
  <si>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</si>
  <si>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</si>
  <si>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</si>
  <si>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</si>
  <si>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</si>
  <si>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</si>
  <si>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</si>
  <si>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</si>
  <si>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</si>
  <si>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</si>
  <si>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</si>
  <si>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</si>
  <si>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</si>
  <si>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</si>
  <si>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</si>
  <si>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</si>
  <si>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</si>
  <si>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</si>
  <si>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</si>
  <si>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</si>
  <si>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</si>
  <si>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</si>
  <si>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</si>
  <si>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</si>
  <si>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</si>
  <si>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</si>
  <si>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</si>
  <si>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</si>
  <si>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</si>
  <si>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</si>
  <si>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</si>
  <si>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</si>
  <si>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</si>
  <si>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</si>
  <si>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</si>
  <si>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</si>
  <si>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</si>
  <si>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</si>
  <si>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</si>
  <si>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</si>
  <si>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</si>
  <si>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</si>
  <si>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</si>
  <si>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</si>
  <si>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</si>
  <si>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</si>
  <si>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</si>
  <si>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</si>
  <si>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</si>
  <si>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</si>
  <si>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</si>
  <si>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</si>
  <si>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</si>
  <si>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</si>
  <si>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</si>
  <si>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</si>
  <si>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</si>
  <si>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</si>
  <si>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</si>
  <si>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</si>
  <si>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</si>
  <si>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</si>
  <si>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</si>
  <si>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</si>
  <si>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</si>
  <si>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</si>
  <si>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</si>
  <si>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</si>
  <si>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</si>
  <si>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</si>
  <si>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</si>
  <si>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</si>
  <si>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</si>
  <si>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</si>
  <si>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</si>
  <si>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</si>
  <si>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</si>
  <si>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</si>
  <si>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</si>
  <si>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</si>
  <si>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</si>
  <si>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</si>
  <si>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</si>
  <si>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</si>
  <si>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</si>
  <si>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</si>
  <si>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</si>
  <si>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</si>
  <si>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</si>
  <si>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</si>
  <si>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</si>
  <si>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</si>
  <si>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</si>
  <si>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</si>
  <si>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</si>
  <si>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</si>
  <si>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</si>
  <si>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</si>
  <si>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</si>
  <si>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</si>
  <si>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</si>
  <si>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</si>
  <si>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</si>
  <si>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</si>
  <si>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</si>
  <si>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</si>
  <si>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</si>
  <si>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</si>
  <si>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</si>
  <si>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</si>
  <si>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</si>
  <si>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</si>
  <si>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</si>
  <si>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</si>
  <si>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</si>
  <si>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</si>
  <si>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</si>
  <si>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</si>
  <si>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</si>
  <si>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</si>
  <si>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</si>
  <si>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</si>
  <si>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</si>
  <si>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</si>
  <si>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</si>
  <si>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</si>
  <si>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</si>
  <si>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</si>
  <si>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</si>
  <si>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</si>
  <si>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</si>
  <si>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</si>
  <si>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</si>
  <si>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</si>
  <si>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</si>
  <si>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</si>
  <si>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</si>
  <si>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</si>
  <si>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</si>
  <si>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</si>
  <si>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</si>
  <si>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</si>
  <si>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</si>
  <si>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</si>
  <si>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</si>
  <si>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</si>
  <si>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</si>
  <si>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</si>
  <si>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</si>
  <si>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</si>
  <si>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</si>
  <si>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</si>
  <si>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</si>
  <si>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</si>
  <si>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</si>
  <si>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</si>
  <si>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</si>
  <si>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</si>
  <si>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</si>
  <si>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</si>
  <si>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</si>
  <si>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</si>
  <si>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</si>
  <si>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</si>
  <si>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</si>
  <si>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</si>
  <si>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</si>
  <si>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</si>
  <si>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</si>
  <si>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</si>
  <si>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</si>
  <si>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</si>
  <si>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</si>
  <si>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</si>
  <si>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</si>
  <si>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</si>
  <si>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</si>
  <si>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</si>
  <si>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</si>
  <si>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</si>
  <si>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</si>
  <si>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</si>
  <si>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</si>
  <si>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</si>
  <si>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</si>
  <si>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</si>
  <si>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</si>
  <si>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</si>
  <si>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</si>
  <si>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</si>
  <si>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</si>
  <si>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</si>
  <si>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</si>
  <si>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</si>
  <si>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</si>
  <si>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</si>
  <si>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</si>
  <si>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</si>
  <si>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</si>
  <si>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</si>
  <si>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</si>
  <si>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</si>
  <si>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</si>
  <si>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</si>
  <si>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</si>
  <si>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</si>
  <si>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</si>
  <si>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</si>
  <si>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</si>
  <si>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</si>
  <si>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</si>
  <si>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</si>
  <si>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</si>
  <si>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</si>
  <si>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</si>
  <si>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</si>
  <si>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</si>
  <si>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</si>
  <si>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</si>
  <si>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</si>
  <si>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</si>
  <si>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</si>
  <si>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</si>
  <si>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</si>
  <si>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</si>
  <si>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</si>
  <si>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</si>
  <si>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</si>
  <si>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</si>
  <si>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</si>
  <si>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</si>
  <si>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</si>
  <si>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</si>
  <si>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</si>
  <si>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</si>
  <si>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</si>
  <si>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</si>
  <si>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</si>
  <si>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</si>
  <si>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</si>
  <si>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</si>
  <si>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</si>
  <si>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</si>
  <si>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</si>
  <si>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</si>
  <si>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</si>
  <si>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</si>
  <si>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</si>
  <si>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</si>
  <si>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</si>
  <si>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</si>
  <si>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</si>
  <si>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</si>
  <si>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</si>
  <si>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</si>
  <si>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</si>
  <si>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</si>
  <si>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</si>
  <si>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</si>
  <si>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</si>
  <si>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</si>
  <si>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</si>
  <si>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</si>
  <si>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</si>
  <si>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</si>
  <si>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</si>
  <si>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</si>
  <si>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</si>
  <si>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</si>
  <si>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</si>
  <si>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</si>
  <si>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</si>
  <si>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</si>
  <si>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</si>
  <si>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</si>
  <si>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</si>
  <si>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</si>
  <si>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</si>
  <si>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</si>
  <si>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</si>
  <si>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</si>
  <si>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</si>
  <si>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</si>
  <si>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</si>
  <si>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</si>
  <si>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</si>
  <si>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</si>
  <si>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</si>
  <si>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</si>
  <si>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</si>
  <si>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</si>
  <si>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</si>
  <si>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</si>
  <si>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</si>
  <si>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</si>
  <si>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</si>
  <si>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</si>
  <si>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</si>
  <si>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</si>
  <si>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</si>
  <si>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</si>
  <si>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</si>
  <si>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</si>
  <si>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</si>
  <si>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</si>
  <si>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</si>
  <si>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</si>
  <si>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</si>
  <si>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</si>
  <si>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</si>
  <si>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</si>
  <si>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</si>
  <si>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</si>
  <si>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</si>
  <si>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</si>
  <si>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</si>
  <si>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</si>
  <si>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</si>
  <si>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</si>
  <si>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</si>
  <si>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</si>
  <si>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</si>
  <si>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</si>
  <si>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</si>
  <si>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</si>
  <si>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</si>
  <si>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</si>
  <si>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</si>
  <si>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</si>
  <si>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</si>
  <si>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</si>
  <si>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</si>
  <si>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</si>
  <si>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</si>
  <si>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</si>
  <si>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</si>
  <si>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</si>
  <si>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</si>
  <si>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</si>
  <si>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</si>
  <si>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</si>
  <si>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</si>
  <si>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</si>
  <si>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</si>
  <si>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</si>
  <si>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</si>
  <si>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</si>
  <si>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</si>
  <si>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</si>
  <si>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</si>
  <si>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</si>
  <si>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</si>
  <si>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</si>
  <si>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</si>
  <si>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</si>
  <si>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</si>
  <si>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</si>
  <si>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</si>
  <si>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</si>
  <si>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</si>
  <si>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</si>
  <si>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</si>
  <si>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</si>
  <si>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</si>
  <si>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</si>
  <si>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</si>
  <si>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</si>
  <si>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</si>
  <si>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</si>
  <si>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</si>
  <si>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</si>
  <si>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</si>
  <si>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</si>
  <si>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</si>
  <si>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</si>
  <si>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</si>
  <si>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</si>
  <si>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</si>
  <si>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</si>
  <si>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</si>
  <si>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</si>
  <si>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</si>
  <si>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</si>
  <si>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</si>
  <si>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</si>
  <si>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</si>
  <si>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</si>
  <si>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</si>
  <si>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</si>
  <si>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</si>
  <si>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</si>
  <si>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</si>
  <si>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</si>
  <si>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</si>
  <si>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</si>
  <si>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</si>
  <si>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</si>
  <si>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</si>
  <si>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</si>
  <si>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</si>
  <si>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</si>
  <si>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</si>
  <si>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</si>
  <si>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</si>
  <si>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</si>
  <si>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</si>
  <si>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</si>
  <si>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</si>
  <si>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</si>
  <si>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</si>
  <si>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</si>
  <si>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</si>
  <si>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</si>
  <si>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</si>
  <si>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</si>
  <si>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</si>
  <si>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</si>
  <si>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</si>
  <si>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</si>
  <si>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</si>
  <si>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</si>
  <si>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</si>
  <si>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</si>
  <si>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</si>
  <si>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</si>
  <si>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</si>
  <si>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</si>
  <si>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</si>
  <si>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</si>
  <si>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</si>
  <si>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</si>
  <si>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</si>
  <si>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</si>
  <si>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</si>
  <si>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</si>
  <si>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</si>
  <si>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</si>
  <si>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</si>
  <si>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</si>
  <si>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</si>
  <si>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</si>
  <si>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</si>
  <si>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</si>
  <si>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</si>
  <si>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</si>
  <si>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</si>
  <si>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</si>
  <si>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</si>
  <si>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</si>
  <si>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</si>
  <si>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</si>
  <si>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</si>
  <si>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</si>
  <si>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</si>
  <si>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</si>
  <si>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</si>
  <si>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</si>
  <si>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</si>
  <si>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</si>
  <si>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</si>
  <si>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</si>
  <si>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</si>
  <si>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</si>
  <si>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</si>
  <si>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</si>
  <si>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</si>
  <si>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</si>
  <si>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</si>
  <si>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</si>
  <si>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</si>
  <si>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</si>
  <si>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</si>
  <si>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</si>
  <si>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</si>
  <si>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</si>
  <si>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</si>
  <si>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</si>
  <si>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</si>
  <si>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</si>
  <si>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</si>
  <si>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</si>
  <si>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</si>
  <si>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</si>
  <si>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</si>
  <si>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</si>
  <si>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</si>
  <si>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</si>
  <si>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</si>
  <si>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</si>
  <si>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</si>
  <si>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</si>
  <si>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</si>
  <si>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</si>
  <si>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</si>
  <si>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</si>
  <si>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</si>
  <si>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</si>
  <si>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</si>
  <si>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</si>
  <si>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</si>
  <si>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</si>
  <si>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</si>
  <si>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</si>
  <si>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</si>
  <si>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</si>
  <si>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</si>
  <si>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</si>
  <si>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</si>
  <si>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</si>
  <si>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</si>
  <si>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</si>
  <si>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</si>
  <si>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</si>
  <si>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</si>
  <si>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</si>
  <si>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</si>
  <si>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</si>
  <si>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</si>
  <si>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</si>
  <si>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</si>
  <si>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</si>
  <si>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</si>
  <si>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</si>
  <si>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</si>
  <si>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</si>
  <si>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</si>
  <si>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</si>
  <si>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</si>
  <si>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</si>
  <si>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</si>
  <si>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</si>
  <si>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</si>
  <si>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</si>
  <si>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</si>
  <si>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</si>
  <si>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</si>
  <si>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</si>
  <si>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</si>
  <si>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</si>
  <si>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</si>
  <si>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</si>
  <si>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</si>
  <si>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</si>
  <si>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</si>
  <si>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</si>
  <si>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</si>
  <si>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</si>
  <si>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</si>
  <si>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</si>
  <si>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</si>
  <si>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</si>
  <si>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</si>
  <si>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</si>
  <si>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</si>
  <si>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</si>
  <si>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</si>
  <si>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</si>
  <si>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</si>
  <si>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</si>
  <si>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</si>
  <si>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</si>
  <si>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</si>
  <si>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</si>
  <si>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</si>
  <si>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</si>
  <si>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</si>
  <si>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</si>
  <si>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</si>
  <si>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</si>
  <si>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</si>
  <si>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</si>
  <si>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</si>
  <si>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</si>
  <si>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</si>
  <si>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</si>
  <si>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</si>
  <si>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</si>
  <si>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</si>
  <si>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</si>
  <si>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</si>
  <si>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</si>
  <si>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</si>
  <si>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</si>
  <si>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</si>
  <si>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</si>
  <si>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</si>
  <si>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</si>
  <si>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</si>
  <si>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</si>
  <si>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</si>
  <si>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</si>
  <si>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</si>
  <si>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</si>
  <si>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</si>
  <si>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</si>
  <si>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</si>
  <si>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</si>
  <si>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</si>
  <si>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</si>
  <si>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</si>
  <si>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</si>
  <si>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</si>
  <si>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</si>
  <si>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</si>
  <si>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</si>
  <si>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</si>
  <si>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</si>
  <si>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</si>
  <si>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</si>
  <si>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</si>
  <si>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</si>
  <si>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</si>
  <si>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</si>
  <si>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</si>
  <si>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</si>
  <si>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</si>
  <si>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</si>
  <si>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</si>
  <si>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</si>
  <si>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</si>
  <si>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</si>
  <si>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</si>
  <si>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</si>
  <si>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</si>
  <si>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</si>
  <si>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</si>
  <si>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</si>
  <si>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</si>
  <si>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</si>
  <si>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</si>
  <si>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</si>
  <si>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</si>
  <si>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</si>
  <si>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</si>
  <si>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</si>
  <si>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</si>
  <si>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</si>
  <si>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</si>
  <si>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</si>
  <si>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</si>
  <si>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</si>
  <si>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</si>
  <si>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</si>
  <si>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</si>
  <si>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</si>
  <si>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</si>
  <si>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</si>
  <si>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</si>
  <si>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</si>
  <si>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</si>
  <si>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</si>
  <si>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</si>
  <si>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</si>
  <si>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</si>
  <si>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</si>
  <si>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</si>
  <si>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</si>
  <si>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</si>
  <si>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</si>
  <si>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</si>
  <si>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</si>
  <si>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</si>
  <si>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</si>
  <si>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</si>
  <si>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</si>
  <si>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</si>
  <si>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</si>
  <si>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</si>
  <si>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</si>
  <si>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</si>
  <si>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</si>
  <si>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</si>
  <si>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</si>
  <si>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</si>
  <si>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</si>
  <si>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</si>
  <si>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</si>
  <si>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</si>
  <si>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</si>
  <si>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</si>
  <si>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</si>
  <si>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</si>
  <si>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</si>
  <si>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</si>
  <si>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</si>
  <si>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</si>
  <si>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</si>
  <si>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</si>
  <si>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</si>
  <si>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</si>
  <si>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</si>
  <si>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</si>
  <si>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</si>
  <si>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</si>
  <si>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</si>
  <si>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</si>
  <si>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</si>
  <si>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</si>
  <si>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</si>
  <si>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</si>
  <si>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</si>
  <si>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</si>
  <si>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</si>
  <si>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</si>
  <si>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</si>
  <si>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</si>
  <si>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</si>
  <si>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</si>
  <si>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</si>
  <si>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</si>
  <si>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</si>
  <si>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</si>
  <si>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</si>
  <si>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</si>
  <si>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</si>
  <si>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</si>
  <si>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</si>
  <si>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</si>
  <si>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</si>
  <si>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</si>
  <si>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</si>
  <si>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</si>
  <si>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</si>
  <si>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</si>
  <si>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</si>
  <si>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</si>
  <si>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</si>
  <si>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</si>
  <si>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</si>
  <si>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</si>
  <si>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</si>
  <si>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</si>
  <si>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</si>
  <si>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</si>
  <si>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</si>
  <si>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</si>
  <si>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</si>
  <si>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</si>
  <si>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</si>
  <si>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</si>
  <si>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</si>
  <si>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</si>
  <si>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</si>
  <si>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</si>
  <si>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</si>
  <si>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</si>
  <si>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</si>
  <si>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</si>
  <si>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</si>
  <si>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</si>
  <si>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</si>
  <si>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</si>
  <si>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</si>
  <si>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</si>
  <si>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</si>
  <si>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</si>
  <si>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</si>
  <si>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</si>
  <si>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</si>
  <si>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</si>
  <si>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</si>
  <si>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</si>
  <si>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</si>
  <si>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</si>
  <si>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</si>
  <si>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</si>
  <si>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</si>
  <si>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</si>
  <si>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</si>
  <si>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</si>
  <si>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</si>
  <si>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</si>
  <si>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</si>
  <si>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</si>
  <si>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</si>
  <si>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</si>
  <si>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</si>
  <si>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</si>
  <si>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</si>
  <si>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</si>
  <si>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</si>
  <si>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</si>
  <si>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</si>
  <si>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</si>
  <si>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</si>
  <si>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</si>
  <si>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</si>
  <si>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</si>
  <si>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</si>
  <si>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</si>
  <si>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</si>
  <si>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</si>
  <si>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</si>
  <si>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</si>
  <si>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</si>
  <si>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</si>
  <si>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</si>
  <si>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</si>
  <si>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</si>
  <si>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</si>
  <si>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</si>
  <si>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</si>
  <si>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</si>
  <si>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</si>
  <si>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</si>
  <si>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</si>
  <si>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</si>
  <si>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</si>
  <si>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</si>
  <si>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</si>
  <si>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</si>
  <si>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</si>
  <si>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</si>
  <si>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</si>
  <si>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</si>
  <si>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</si>
  <si>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</si>
  <si>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</si>
  <si>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</si>
  <si>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</si>
  <si>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</si>
  <si>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</si>
  <si>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</si>
  <si>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</si>
  <si>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</si>
  <si>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</si>
  <si>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</si>
  <si>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</si>
  <si>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</si>
  <si>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</si>
  <si>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</si>
  <si>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</si>
  <si>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</si>
  <si>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</si>
  <si>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</si>
  <si>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</si>
  <si>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</si>
  <si>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</si>
  <si>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</si>
  <si>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</si>
  <si>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</si>
  <si>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</si>
  <si>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</si>
  <si>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</si>
  <si>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</si>
  <si>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</si>
  <si>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</si>
  <si>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</si>
  <si>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</si>
  <si>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</si>
  <si>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</si>
  <si>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</si>
  <si>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</si>
  <si>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</si>
  <si>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</si>
  <si>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</si>
  <si>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</si>
  <si>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</si>
  <si>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</si>
  <si>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</si>
  <si>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</si>
  <si>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</si>
  <si>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</si>
  <si>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</si>
  <si>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</si>
  <si>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</si>
  <si>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</si>
  <si>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</si>
  <si>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</si>
  <si>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</si>
  <si>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</si>
  <si>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</si>
  <si>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</si>
  <si>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</si>
  <si>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</si>
  <si>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</si>
  <si>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</si>
  <si>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</si>
  <si>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</si>
  <si>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</si>
  <si>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</si>
  <si>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</si>
  <si>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</si>
  <si>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</si>
  <si>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</si>
  <si>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</si>
  <si>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</si>
  <si>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</si>
  <si>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</si>
  <si>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</si>
  <si>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</si>
  <si>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</si>
  <si>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</si>
  <si>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</si>
  <si>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</si>
  <si>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</si>
  <si>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</si>
  <si>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</si>
  <si>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</si>
  <si>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</si>
  <si>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</si>
  <si>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</si>
  <si>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</si>
  <si>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</si>
  <si>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</si>
  <si>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</si>
  <si>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</si>
  <si>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</si>
  <si>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</si>
  <si>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</si>
  <si>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</si>
  <si>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</si>
  <si>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</si>
  <si>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</si>
  <si>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</si>
  <si>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</si>
  <si>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</si>
  <si>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</si>
  <si>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</si>
  <si>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</si>
  <si>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</si>
  <si>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</si>
  <si>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</si>
  <si>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</si>
  <si>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</si>
  <si>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</si>
  <si>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</si>
  <si>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</si>
  <si>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</si>
  <si>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</si>
  <si>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</si>
  <si>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</si>
  <si>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</si>
  <si>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</si>
  <si>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</si>
  <si>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</si>
  <si>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</si>
  <si>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</si>
  <si>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</si>
  <si>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</si>
  <si>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</si>
  <si>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</si>
  <si>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</si>
  <si>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</si>
  <si>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</si>
  <si>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</si>
  <si>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</si>
  <si>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</si>
  <si>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</si>
  <si>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</si>
  <si>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</si>
  <si>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</si>
  <si>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</si>
  <si>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</si>
  <si>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</si>
  <si>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</si>
  <si>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</si>
  <si>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</si>
  <si>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</si>
  <si>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</si>
  <si>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</si>
  <si>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</si>
  <si>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</si>
  <si>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</si>
  <si>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</si>
  <si>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</si>
  <si>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</si>
  <si>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</si>
  <si>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</si>
  <si>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</si>
  <si>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</si>
  <si>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</si>
  <si>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</si>
  <si>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</si>
  <si>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</si>
  <si>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</si>
  <si>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</si>
  <si>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</si>
  <si>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</si>
  <si>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</si>
  <si>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</si>
  <si>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</si>
  <si>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</si>
  <si>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</si>
  <si>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</si>
  <si>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</si>
  <si>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</si>
  <si>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</si>
  <si>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</si>
  <si>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</si>
  <si>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</si>
  <si>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</si>
  <si>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</si>
  <si>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</si>
  <si>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</si>
  <si>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</si>
  <si>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</si>
  <si>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</si>
  <si>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</si>
  <si>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</si>
  <si>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</si>
  <si>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</si>
  <si>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</si>
  <si>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</si>
  <si>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</si>
  <si>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</si>
  <si>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</si>
  <si>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</si>
  <si>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</si>
  <si>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</si>
  <si>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</si>
  <si>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</si>
  <si>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</si>
  <si>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</si>
  <si>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</si>
  <si>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</si>
  <si>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</si>
  <si>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</si>
  <si>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</si>
  <si>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</si>
  <si>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</si>
  <si>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</si>
  <si>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</si>
  <si>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</si>
  <si>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</si>
  <si>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</si>
  <si>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</si>
  <si>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</si>
  <si>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</si>
  <si>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</si>
  <si>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</si>
  <si>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</si>
  <si>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</si>
  <si>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</si>
  <si>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</si>
  <si>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</si>
  <si>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</si>
  <si>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</si>
  <si>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</si>
  <si>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</si>
  <si>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</si>
  <si>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</si>
  <si>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</si>
  <si>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</si>
  <si>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</si>
  <si>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</si>
  <si>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</si>
  <si>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</si>
  <si>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</si>
  <si>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</si>
  <si>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</si>
  <si>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</si>
  <si>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</si>
  <si>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</si>
  <si>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</si>
  <si>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</si>
  <si>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</si>
  <si>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</si>
  <si>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</si>
  <si>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</si>
  <si>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</si>
  <si>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</si>
  <si>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</si>
  <si>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</si>
  <si>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</si>
  <si>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</si>
  <si>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</si>
  <si>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</si>
  <si>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</si>
  <si>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</si>
  <si>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</si>
  <si>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</si>
  <si>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</si>
  <si>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</si>
  <si>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</si>
  <si>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</si>
  <si>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</si>
  <si>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</si>
  <si>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</si>
  <si>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</si>
  <si>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</si>
  <si>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</si>
  <si>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</si>
  <si>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</si>
  <si>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</si>
  <si>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</si>
  <si>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</si>
  <si>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</si>
  <si>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</si>
  <si>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</si>
  <si>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</si>
  <si>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</si>
  <si>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</si>
  <si>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</si>
  <si>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</si>
  <si>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</si>
  <si>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</si>
  <si>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</si>
  <si>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</si>
  <si>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</si>
  <si>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</si>
  <si>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</si>
  <si>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</si>
  <si>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</si>
  <si>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</si>
  <si>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</si>
  <si>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</si>
  <si>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</si>
  <si>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</si>
  <si>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</si>
  <si>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</si>
  <si>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</si>
  <si>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</si>
  <si>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</si>
  <si>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</si>
  <si>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</si>
  <si>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</si>
  <si>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</si>
  <si>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</si>
  <si>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</si>
  <si>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</si>
  <si>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</si>
  <si>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</si>
  <si>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</si>
  <si>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</si>
  <si>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</si>
  <si>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</si>
  <si>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</si>
  <si>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</si>
  <si>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</si>
  <si>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</si>
  <si>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</si>
  <si>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</si>
  <si>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</si>
  <si>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</si>
  <si>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</si>
  <si>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</si>
  <si>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</si>
  <si>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</si>
  <si>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</si>
  <si>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</si>
  <si>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</si>
  <si>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</si>
  <si>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</si>
  <si>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</si>
  <si>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</si>
  <si>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</si>
  <si>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</si>
  <si>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</si>
  <si>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</si>
  <si>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</si>
  <si>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</si>
  <si>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</si>
  <si>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</si>
  <si>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</si>
  <si>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</si>
  <si>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</si>
  <si>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</si>
  <si>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</si>
  <si>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</si>
  <si>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</si>
  <si>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</si>
  <si>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</si>
  <si>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</si>
  <si>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</si>
  <si>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</si>
  <si>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</si>
  <si>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</si>
  <si>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</si>
  <si>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</si>
  <si>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</si>
  <si>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</si>
  <si>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</si>
  <si>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</si>
  <si>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</si>
  <si>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</si>
  <si>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</si>
  <si>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</si>
  <si>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</si>
  <si>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</si>
  <si>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</si>
  <si>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</si>
  <si>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</si>
  <si>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</si>
  <si>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</si>
  <si>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</si>
  <si>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</si>
  <si>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</si>
  <si>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</si>
  <si>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</si>
  <si>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</si>
  <si>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</si>
  <si>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</si>
  <si>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</si>
  <si>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</si>
  <si>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</si>
  <si>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</si>
  <si>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</si>
  <si>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</si>
  <si>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</si>
  <si>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</si>
  <si>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</si>
  <si>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</si>
  <si>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</si>
  <si>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</si>
  <si>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</si>
  <si>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</si>
  <si>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</si>
  <si>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</si>
  <si>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</si>
  <si>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</si>
  <si>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</si>
  <si>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</si>
  <si>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</si>
  <si>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</si>
  <si>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</si>
  <si>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</si>
  <si>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</si>
  <si>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</si>
  <si>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</si>
  <si>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</si>
  <si>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</si>
  <si>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</si>
  <si>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</si>
  <si>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</si>
  <si>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</si>
  <si>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</si>
  <si>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</si>
  <si>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</si>
  <si>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</si>
  <si>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</si>
  <si>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</si>
  <si>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</si>
  <si>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</si>
  <si>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</si>
  <si>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</si>
  <si>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</si>
  <si>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</si>
  <si>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</si>
  <si>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</si>
  <si>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</si>
  <si>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</si>
  <si>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</si>
  <si>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</si>
  <si>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</si>
  <si>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</si>
  <si>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</si>
  <si>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</si>
  <si>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</si>
  <si>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</si>
  <si>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13105_令和7年度</t>
  </si>
  <si>
    <t>13105_令和8年度</t>
  </si>
  <si>
    <t>13105_令和9年度</t>
  </si>
  <si>
    <t>13105_令和10年度</t>
  </si>
  <si>
    <t>13105_令和11年度</t>
  </si>
  <si>
    <t>13105_令和12年度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</si>
</sst>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18.487668781944009</c:v>
                </c:pt>
                <c:pt idx="1">
                  <c:v>23.606358779781189</c:v>
                </c:pt>
                <c:pt idx="2">
                  <c:v>24.162265992337769</c:v>
                </c:pt>
                <c:pt idx="3">
                  <c:v>24.749610671433469</c:v>
                </c:pt>
                <c:pt idx="4">
                  <c:v>25.895692476540699</c:v>
                </c:pt>
                <c:pt idx="5">
                  <c:v>24.919089995940109</c:v>
                </c:pt>
                <c:pt idx="6">
                  <c:v>26.56387268099861</c:v>
                </c:pt>
                <c:pt idx="7">
                  <c:v>32.373374698947345</c:v>
                </c:pt>
                <c:pt idx="8">
                  <c:v>34.5390312841349</c:v>
                </c:pt>
                <c:pt idx="9">
                  <c:v>34.764550700444211</c:v>
                </c:pt>
                <c:pt idx="10">
                  <c:v>37.816799023921583</c:v>
                </c:pt>
                <c:pt idx="11">
                  <c:v>35.74249330216611</c:v>
                </c:pt>
                <c:pt idx="12">
                  <c:v>35.279371594797588</c:v>
                </c:pt>
                <c:pt idx="13">
                  <c:v>35.702569021506378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115.87596144583338</c:v>
                </c:pt>
                <c:pt idx="1">
                  <c:v>115.05024253421013</c:v>
                </c:pt>
                <c:pt idx="2">
                  <c:v>113.13418189300901</c:v>
                </c:pt>
                <c:pt idx="3">
                  <c:v>113.95061148150396</c:v>
                </c:pt>
                <c:pt idx="4">
                  <c:v>111.60830083260522</c:v>
                </c:pt>
                <c:pt idx="5">
                  <c:v>107.44988651277848</c:v>
                </c:pt>
                <c:pt idx="6">
                  <c:v>105.5028587601937</c:v>
                </c:pt>
                <c:pt idx="7">
                  <c:v>102.65037571536735</c:v>
                </c:pt>
                <c:pt idx="8">
                  <c:v>100.44243422838952</c:v>
                </c:pt>
                <c:pt idx="9">
                  <c:v>97.497982466952067</c:v>
                </c:pt>
                <c:pt idx="10">
                  <c:v>95.466983246057495</c:v>
                </c:pt>
                <c:pt idx="11">
                  <c:v>86.478594514392739</c:v>
                </c:pt>
                <c:pt idx="12">
                  <c:v>85.367931285284172</c:v>
                </c:pt>
                <c:pt idx="13">
                  <c:v>87.205971479196194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255.07023392966281</c:v>
                </c:pt>
                <c:pt idx="1">
                  <c:v>262.35770256898189</c:v>
                </c:pt>
                <c:pt idx="2">
                  <c:v>305.00903053932433</c:v>
                </c:pt>
                <c:pt idx="3">
                  <c:v>338.57856707751102</c:v>
                </c:pt>
                <c:pt idx="4">
                  <c:v>328.96604631299891</c:v>
                </c:pt>
                <c:pt idx="5">
                  <c:v>299.8071750711016</c:v>
                </c:pt>
                <c:pt idx="6">
                  <c:v>302.84645938936973</c:v>
                </c:pt>
                <c:pt idx="7">
                  <c:v>292.78974682012802</c:v>
                </c:pt>
                <c:pt idx="8">
                  <c:v>303.80506514569657</c:v>
                </c:pt>
                <c:pt idx="9">
                  <c:v>295.06601371457054</c:v>
                </c:pt>
                <c:pt idx="10">
                  <c:v>282.57456766649119</c:v>
                </c:pt>
                <c:pt idx="11">
                  <c:v>283.12535623240785</c:v>
                </c:pt>
                <c:pt idx="12">
                  <c:v>284.75766267334973</c:v>
                </c:pt>
                <c:pt idx="13">
                  <c:v>297.4045075024037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679.10930285166546</c:v>
                </c:pt>
                <c:pt idx="1">
                  <c:v>687.00919255917108</c:v>
                </c:pt>
                <c:pt idx="2">
                  <c:v>873.61534622226372</c:v>
                </c:pt>
                <c:pt idx="3">
                  <c:v>919.84177878371361</c:v>
                </c:pt>
                <c:pt idx="4">
                  <c:v>978.72948833371493</c:v>
                </c:pt>
                <c:pt idx="5">
                  <c:v>898.26984555455749</c:v>
                </c:pt>
                <c:pt idx="6">
                  <c:v>955.70468902912899</c:v>
                </c:pt>
                <c:pt idx="7">
                  <c:v>736.13900989208651</c:v>
                </c:pt>
                <c:pt idx="8">
                  <c:v>738.5335055210769</c:v>
                </c:pt>
                <c:pt idx="9">
                  <c:v>732.90219927959276</c:v>
                </c:pt>
                <c:pt idx="10">
                  <c:v>709.11554839231678</c:v>
                </c:pt>
                <c:pt idx="11">
                  <c:v>614.26269272501111</c:v>
                </c:pt>
                <c:pt idx="12">
                  <c:v>671.86335673676786</c:v>
                </c:pt>
                <c:pt idx="13">
                  <c:v>661.41301854960273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123.02041226028157</c:v>
                </c:pt>
                <c:pt idx="1">
                  <c:v>108.37985816506365</c:v>
                </c:pt>
                <c:pt idx="2">
                  <c:v>128.69225337949666</c:v>
                </c:pt>
                <c:pt idx="3">
                  <c:v>120.55992289541921</c:v>
                </c:pt>
                <c:pt idx="4">
                  <c:v>106.55784991700325</c:v>
                </c:pt>
                <c:pt idx="5">
                  <c:v>96.583402232236963</c:v>
                </c:pt>
                <c:pt idx="6">
                  <c:v>102.89569967503449</c:v>
                </c:pt>
                <c:pt idx="7">
                  <c:v>90.578301538200009</c:v>
                </c:pt>
                <c:pt idx="8">
                  <c:v>82.803260121119976</c:v>
                </c:pt>
                <c:pt idx="9">
                  <c:v>74.087323123221594</c:v>
                </c:pt>
                <c:pt idx="10">
                  <c:v>73.360862643754729</c:v>
                </c:pt>
                <c:pt idx="11">
                  <c:v>55.745126349510628</c:v>
                </c:pt>
                <c:pt idx="12">
                  <c:v>66.119153604034864</c:v>
                </c:pt>
                <c:pt idx="13">
                  <c:v>64.31682924140091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123.0043319355797</c:v>
                </c:pt>
                <c:pt idx="2">
                  <c:v>18.556061650572691</c:v>
                </c:pt>
                <c:pt idx="3">
                  <c:v>0</c:v>
                </c:pt>
                <c:pt idx="4">
                  <c:v>582.32309133861236</c:v>
                </c:pt>
                <c:pt idx="5">
                  <c:v>253.05185364711929</c:v>
                </c:pt>
                <c:pt idx="7">
                  <c:v>120.31193708293176</c:v>
                </c:pt>
                <c:pt idx="8">
                  <c:v>10.687469493221</c:v>
                </c:pt>
                <c:pt idx="9">
                  <c:v>0</c:v>
                </c:pt>
                <c:pt idx="10">
                  <c:v>11.352871096308361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141.5603935861524</c:v>
                </c:pt>
                <c:pt idx="4" formatCode="#,##0">
                  <c:v>582.32309133861236</c:v>
                </c:pt>
                <c:pt idx="5" formatCode="#,##0">
                  <c:v>253.05185364711929</c:v>
                </c:pt>
                <c:pt idx="6" formatCode="#,##0">
                  <c:v>130.99940657615275</c:v>
                </c:pt>
                <c:pt idx="10" formatCode="#,##0">
                  <c:v>11.352871096308361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88.113881936982537</c:v>
                </c:pt>
                <c:pt idx="2">
                  <c:v>18.40522019497698</c:v>
                </c:pt>
                <c:pt idx="3">
                  <c:v>3.8747785043737812E-2</c:v>
                </c:pt>
                <c:pt idx="4">
                  <c:v>978.72948833371493</c:v>
                </c:pt>
                <c:pt idx="5">
                  <c:v>328.96604631299891</c:v>
                </c:pt>
                <c:pt idx="7">
                  <c:v>95.807944935213129</c:v>
                </c:pt>
                <c:pt idx="8">
                  <c:v>15.8003558973921</c:v>
                </c:pt>
                <c:pt idx="9">
                  <c:v>0</c:v>
                </c:pt>
                <c:pt idx="10">
                  <c:v>25.895692476540699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106.55784991700325</c:v>
                </c:pt>
                <c:pt idx="4" formatCode="#,##0">
                  <c:v>978.72948833371493</c:v>
                </c:pt>
                <c:pt idx="5" formatCode="#,##0">
                  <c:v>328.96604631299891</c:v>
                </c:pt>
                <c:pt idx="6" formatCode="#,##0">
                  <c:v>111.60830083260522</c:v>
                </c:pt>
                <c:pt idx="10" formatCode="#,##0">
                  <c:v>25.895692476540699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43.588408137861492</c:v>
                </c:pt>
                <c:pt idx="2">
                  <c:v>18.339314610489343</c:v>
                </c:pt>
                <c:pt idx="3">
                  <c:v>2.3891064930500847</c:v>
                </c:pt>
                <c:pt idx="4">
                  <c:v>661.41301854960273</c:v>
                </c:pt>
                <c:pt idx="5">
                  <c:v>297.4045075024037</c:v>
                </c:pt>
                <c:pt idx="7">
                  <c:v>73.686335537916776</c:v>
                </c:pt>
                <c:pt idx="8">
                  <c:v>13.519635941279423</c:v>
                </c:pt>
                <c:pt idx="9">
                  <c:v>0</c:v>
                </c:pt>
                <c:pt idx="10">
                  <c:v>35.702569021506378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64.31682924140091</c:v>
                </c:pt>
                <c:pt idx="4">
                  <c:v>661.41301854960273</c:v>
                </c:pt>
                <c:pt idx="5">
                  <c:v>297.4045075024037</c:v>
                </c:pt>
                <c:pt idx="6">
                  <c:v>87.205971479196194</c:v>
                </c:pt>
                <c:pt idx="10">
                  <c:v>35.702569021506378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文京区</c:v>
                </c:pt>
              </c:strCache>
            </c:strRef>
          </c:cat>
          <c:val>
            <c:numRef>
              <c:f>①CO2排出量の現状把握!$AX$43:$AX$45</c:f>
              <c:numCache>
                <c:formatCode>0%</c:formatCode>
                <c:ptCount val="3"/>
                <c:pt idx="0">
                  <c:v>0.42072759503743129</c:v>
                </c:pt>
                <c:pt idx="1">
                  <c:v>7.6972125864054566E-2</c:v>
                </c:pt>
                <c:pt idx="2">
                  <c:v>5.6120786994482294E-2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文京区</c:v>
                </c:pt>
              </c:strCache>
            </c:strRef>
          </c:cat>
          <c:val>
            <c:numRef>
              <c:f>①CO2排出量の現状把握!$AY$43:$AY$45</c:f>
              <c:numCache>
                <c:formatCode>0%</c:formatCode>
                <c:ptCount val="3"/>
                <c:pt idx="0">
                  <c:v>0.19118662390594171</c:v>
                </c:pt>
                <c:pt idx="1">
                  <c:v>0.47072930032502464</c:v>
                </c:pt>
                <c:pt idx="2">
                  <c:v>0.57712762844823529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文京区</c:v>
                </c:pt>
              </c:strCache>
            </c:strRef>
          </c:cat>
          <c:val>
            <c:numRef>
              <c:f>①CO2排出量の現状把握!$AZ$43:$AZ$45</c:f>
              <c:numCache>
                <c:formatCode>0%</c:formatCode>
                <c:ptCount val="3"/>
                <c:pt idx="0">
                  <c:v>0.18034974026133399</c:v>
                </c:pt>
                <c:pt idx="1">
                  <c:v>0.27571354672507709</c:v>
                </c:pt>
                <c:pt idx="2">
                  <c:v>0.25950556352982562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文京区</c:v>
                </c:pt>
              </c:strCache>
            </c:strRef>
          </c:cat>
          <c:val>
            <c:numRef>
              <c:f>①CO2排出量の現状把握!$BA$43:$BA$45</c:f>
              <c:numCache>
                <c:formatCode>0%</c:formatCode>
                <c:ptCount val="3"/>
                <c:pt idx="0">
                  <c:v>0.19226168778726088</c:v>
                </c:pt>
                <c:pt idx="1">
                  <c:v>0.14877204731034646</c:v>
                </c:pt>
                <c:pt idx="2">
                  <c:v>7.6093112918578759E-2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文京区</c:v>
                </c:pt>
              </c:strCache>
            </c:strRef>
          </c:cat>
          <c:val>
            <c:numRef>
              <c:f>①CO2排出量の現状把握!$BB$43:$BB$45</c:f>
              <c:numCache>
                <c:formatCode>0%</c:formatCode>
                <c:ptCount val="3"/>
                <c:pt idx="0">
                  <c:v>1.5474353008032191E-2</c:v>
                </c:pt>
                <c:pt idx="1">
                  <c:v>2.7812979775497147E-2</c:v>
                </c:pt>
                <c:pt idx="2">
                  <c:v>3.1152908108878025E-2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198365</c:v>
                </c:pt>
                <c:pt idx="1">
                  <c:v>198365</c:v>
                </c:pt>
                <c:pt idx="2">
                  <c:v>198365</c:v>
                </c:pt>
                <c:pt idx="3">
                  <c:v>198365</c:v>
                </c:pt>
                <c:pt idx="4">
                  <c:v>198365</c:v>
                </c:pt>
                <c:pt idx="5">
                  <c:v>201054</c:v>
                </c:pt>
                <c:pt idx="6">
                  <c:v>201054</c:v>
                </c:pt>
                <c:pt idx="7">
                  <c:v>201054</c:v>
                </c:pt>
                <c:pt idx="8">
                  <c:v>201054</c:v>
                </c:pt>
                <c:pt idx="9">
                  <c:v>201054</c:v>
                </c:pt>
                <c:pt idx="10">
                  <c:v>201054</c:v>
                </c:pt>
                <c:pt idx="11">
                  <c:v>199558</c:v>
                </c:pt>
                <c:pt idx="12">
                  <c:v>199558</c:v>
                </c:pt>
                <c:pt idx="13">
                  <c:v>199558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18.487668781944009</c:v>
                </c:pt>
                <c:pt idx="1">
                  <c:v>23.606358779781189</c:v>
                </c:pt>
                <c:pt idx="2">
                  <c:v>24.162265992337769</c:v>
                </c:pt>
                <c:pt idx="3">
                  <c:v>24.749610671433469</c:v>
                </c:pt>
                <c:pt idx="4">
                  <c:v>25.895692476540699</c:v>
                </c:pt>
                <c:pt idx="5">
                  <c:v>24.919089995940109</c:v>
                </c:pt>
                <c:pt idx="6">
                  <c:v>26.56387268099861</c:v>
                </c:pt>
                <c:pt idx="7">
                  <c:v>32.373374698947337</c:v>
                </c:pt>
                <c:pt idx="8">
                  <c:v>34.5390312841349</c:v>
                </c:pt>
                <c:pt idx="9">
                  <c:v>34.764550700444211</c:v>
                </c:pt>
                <c:pt idx="10">
                  <c:v>37.816799023921583</c:v>
                </c:pt>
                <c:pt idx="11">
                  <c:v>35.74249330216611</c:v>
                </c:pt>
                <c:pt idx="12">
                  <c:v>35.279371594797588</c:v>
                </c:pt>
                <c:pt idx="13">
                  <c:v>35.702569021506378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189959</c:v>
                </c:pt>
                <c:pt idx="1">
                  <c:v>192138</c:v>
                </c:pt>
                <c:pt idx="2">
                  <c:v>193375</c:v>
                </c:pt>
                <c:pt idx="3">
                  <c:v>202123</c:v>
                </c:pt>
                <c:pt idx="4">
                  <c:v>204258</c:v>
                </c:pt>
                <c:pt idx="5">
                  <c:v>207413</c:v>
                </c:pt>
                <c:pt idx="6">
                  <c:v>210312</c:v>
                </c:pt>
                <c:pt idx="7">
                  <c:v>213969</c:v>
                </c:pt>
                <c:pt idx="8">
                  <c:v>217419</c:v>
                </c:pt>
                <c:pt idx="9">
                  <c:v>221489</c:v>
                </c:pt>
                <c:pt idx="10">
                  <c:v>226114</c:v>
                </c:pt>
                <c:pt idx="11">
                  <c:v>226574</c:v>
                </c:pt>
                <c:pt idx="12">
                  <c:v>226332</c:v>
                </c:pt>
                <c:pt idx="13">
                  <c:v>229653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32997</c:v>
                </c:pt>
                <c:pt idx="1">
                  <c:v>32471</c:v>
                </c:pt>
                <c:pt idx="2">
                  <c:v>32524</c:v>
                </c:pt>
                <c:pt idx="3">
                  <c:v>32540</c:v>
                </c:pt>
                <c:pt idx="4">
                  <c:v>32371</c:v>
                </c:pt>
                <c:pt idx="5">
                  <c:v>32259</c:v>
                </c:pt>
                <c:pt idx="6">
                  <c:v>32060</c:v>
                </c:pt>
                <c:pt idx="7">
                  <c:v>32015</c:v>
                </c:pt>
                <c:pt idx="8">
                  <c:v>32054</c:v>
                </c:pt>
                <c:pt idx="9">
                  <c:v>31877</c:v>
                </c:pt>
                <c:pt idx="10">
                  <c:v>31685</c:v>
                </c:pt>
                <c:pt idx="11">
                  <c:v>31732</c:v>
                </c:pt>
                <c:pt idx="12">
                  <c:v>31761</c:v>
                </c:pt>
                <c:pt idx="13">
                  <c:v>31946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7956</c:v>
                </c:pt>
                <c:pt idx="1">
                  <c:v>7737</c:v>
                </c:pt>
                <c:pt idx="2">
                  <c:v>7454</c:v>
                </c:pt>
                <c:pt idx="3">
                  <c:v>7299</c:v>
                </c:pt>
                <c:pt idx="4">
                  <c:v>7319</c:v>
                </c:pt>
                <c:pt idx="5">
                  <c:v>7169</c:v>
                </c:pt>
                <c:pt idx="6">
                  <c:v>6973</c:v>
                </c:pt>
                <c:pt idx="7">
                  <c:v>6813</c:v>
                </c:pt>
                <c:pt idx="8">
                  <c:v>6624</c:v>
                </c:pt>
                <c:pt idx="9">
                  <c:v>6516</c:v>
                </c:pt>
                <c:pt idx="10">
                  <c:v>6417</c:v>
                </c:pt>
                <c:pt idx="11">
                  <c:v>6337</c:v>
                </c:pt>
                <c:pt idx="12">
                  <c:v>6238</c:v>
                </c:pt>
                <c:pt idx="13">
                  <c:v>6115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102340</c:v>
                </c:pt>
                <c:pt idx="1">
                  <c:v>103833</c:v>
                </c:pt>
                <c:pt idx="2">
                  <c:v>104505</c:v>
                </c:pt>
                <c:pt idx="3">
                  <c:v>109878</c:v>
                </c:pt>
                <c:pt idx="4">
                  <c:v>111046</c:v>
                </c:pt>
                <c:pt idx="5">
                  <c:v>112806</c:v>
                </c:pt>
                <c:pt idx="6">
                  <c:v>114459</c:v>
                </c:pt>
                <c:pt idx="7">
                  <c:v>116661</c:v>
                </c:pt>
                <c:pt idx="8">
                  <c:v>118654</c:v>
                </c:pt>
                <c:pt idx="9">
                  <c:v>121128</c:v>
                </c:pt>
                <c:pt idx="10">
                  <c:v>123849</c:v>
                </c:pt>
                <c:pt idx="11">
                  <c:v>123472</c:v>
                </c:pt>
                <c:pt idx="12">
                  <c:v>123199</c:v>
                </c:pt>
                <c:pt idx="13">
                  <c:v>126436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c:v>
                </c:pt>
                <c:pt idx="1">
                  <c:v>1</c:v>
                </c:pt>
                <c:pt idx="2">
                  <c:v>1</c:v>
                </c:pt>
                <c:pt idx="3">
                  <c:v>1</c:v>
                </c:pt>
                <c:pt idx="4">
                  <c:v>1</c:v>
                </c:pt>
                <c:pt idx="5">
                  <c:v>74</c:v>
                </c:pt>
                <c:pt idx="6">
                  <c:v>74</c:v>
                </c:pt>
                <c:pt idx="7">
                  <c:v>74</c:v>
                </c:pt>
                <c:pt idx="8">
                  <c:v>74</c:v>
                </c:pt>
                <c:pt idx="9">
                  <c:v>74</c:v>
                </c:pt>
                <c:pt idx="10">
                  <c:v>74</c:v>
                </c:pt>
                <c:pt idx="11">
                  <c:v>32</c:v>
                </c:pt>
                <c:pt idx="12">
                  <c:v>32</c:v>
                </c:pt>
                <c:pt idx="13">
                  <c:v>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9804</c:v>
                </c:pt>
                <c:pt idx="1">
                  <c:v>9804</c:v>
                </c:pt>
                <c:pt idx="2">
                  <c:v>9804</c:v>
                </c:pt>
                <c:pt idx="3">
                  <c:v>9804</c:v>
                </c:pt>
                <c:pt idx="4">
                  <c:v>9804</c:v>
                </c:pt>
                <c:pt idx="5">
                  <c:v>7791</c:v>
                </c:pt>
                <c:pt idx="6">
                  <c:v>7791</c:v>
                </c:pt>
                <c:pt idx="7">
                  <c:v>7791</c:v>
                </c:pt>
                <c:pt idx="8">
                  <c:v>7791</c:v>
                </c:pt>
                <c:pt idx="9">
                  <c:v>7791</c:v>
                </c:pt>
                <c:pt idx="10">
                  <c:v>7791</c:v>
                </c:pt>
                <c:pt idx="11">
                  <c:v>8977</c:v>
                </c:pt>
                <c:pt idx="12">
                  <c:v>8977</c:v>
                </c:pt>
                <c:pt idx="13">
                  <c:v>8977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1320.9274</c:v>
                </c:pt>
                <c:pt idx="1">
                  <c:v>1240.5793000000001</c:v>
                </c:pt>
                <c:pt idx="2">
                  <c:v>1327.6559999999999</c:v>
                </c:pt>
                <c:pt idx="3">
                  <c:v>1326.7614000000001</c:v>
                </c:pt>
                <c:pt idx="4">
                  <c:v>1140.6255000000001</c:v>
                </c:pt>
                <c:pt idx="5">
                  <c:v>1109.7248999999999</c:v>
                </c:pt>
                <c:pt idx="6">
                  <c:v>1056.9165</c:v>
                </c:pt>
                <c:pt idx="7">
                  <c:v>1017.4465</c:v>
                </c:pt>
                <c:pt idx="8">
                  <c:v>987.88109999999995</c:v>
                </c:pt>
                <c:pt idx="9">
                  <c:v>874.44309999999996</c:v>
                </c:pt>
                <c:pt idx="10">
                  <c:v>926.86789999999996</c:v>
                </c:pt>
                <c:pt idx="11">
                  <c:v>715.49850000000004</c:v>
                </c:pt>
                <c:pt idx="12">
                  <c:v>856.16399999999999</c:v>
                </c:pt>
                <c:pt idx="13">
                  <c:v>1020.581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303.41399999999999</c:v>
                </c:pt>
                <c:pt idx="1">
                  <c:v>363.13400000000001</c:v>
                </c:pt>
                <c:pt idx="2">
                  <c:v>414.42599999999999</c:v>
                </c:pt>
                <c:pt idx="3">
                  <c:v>394.75599999999997</c:v>
                </c:pt>
                <c:pt idx="4">
                  <c:v>389.85300000000001</c:v>
                </c:pt>
                <c:pt idx="5">
                  <c:v>367.82900000000001</c:v>
                </c:pt>
                <c:pt idx="6">
                  <c:v>374.64800000000002</c:v>
                </c:pt>
                <c:pt idx="7">
                  <c:v>369.79700000000003</c:v>
                </c:pt>
                <c:pt idx="8">
                  <c:v>361.05799999999999</c:v>
                </c:pt>
                <c:pt idx="9">
                  <c:v>341.38299999999998</c:v>
                </c:pt>
                <c:pt idx="10">
                  <c:v>337.36200000000002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0.56899999999999995</c:v>
                </c:pt>
                <c:pt idx="1">
                  <c:v>0.72599999999999998</c:v>
                </c:pt>
                <c:pt idx="2">
                  <c:v>0.9</c:v>
                </c:pt>
                <c:pt idx="3">
                  <c:v>0.91600000000000004</c:v>
                </c:pt>
                <c:pt idx="4">
                  <c:v>1.091</c:v>
                </c:pt>
                <c:pt idx="5">
                  <c:v>3.2669999999999999</c:v>
                </c:pt>
                <c:pt idx="6">
                  <c:v>0.92700000000000005</c:v>
                </c:pt>
                <c:pt idx="7">
                  <c:v>0.92200000000000004</c:v>
                </c:pt>
                <c:pt idx="8">
                  <c:v>0.98299999999999998</c:v>
                </c:pt>
                <c:pt idx="9">
                  <c:v>0.79400000000000004</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298.17700000000002</c:v>
                </c:pt>
                <c:pt idx="1">
                  <c:v>352.85800000000006</c:v>
                </c:pt>
                <c:pt idx="2">
                  <c:v>403.279</c:v>
                </c:pt>
                <c:pt idx="3">
                  <c:v>383.94299999999998</c:v>
                </c:pt>
                <c:pt idx="4">
                  <c:v>379.26400000000001</c:v>
                </c:pt>
                <c:pt idx="5">
                  <c:v>353.19100000000003</c:v>
                </c:pt>
                <c:pt idx="6">
                  <c:v>362.73</c:v>
                </c:pt>
                <c:pt idx="7">
                  <c:v>360.65100000000001</c:v>
                </c:pt>
                <c:pt idx="8">
                  <c:v>355.81900000000007</c:v>
                </c:pt>
                <c:pt idx="9">
                  <c:v>333.92200000000003</c:v>
                </c:pt>
                <c:pt idx="10">
                  <c:v>333.291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4.6680000000000001</c:v>
                </c:pt>
                <c:pt idx="1">
                  <c:v>9.5500000000000007</c:v>
                </c:pt>
                <c:pt idx="2">
                  <c:v>10.247</c:v>
                </c:pt>
                <c:pt idx="3">
                  <c:v>9.8970000000000002</c:v>
                </c:pt>
                <c:pt idx="4">
                  <c:v>9.4979999999999993</c:v>
                </c:pt>
                <c:pt idx="5">
                  <c:v>11.371</c:v>
                </c:pt>
                <c:pt idx="6">
                  <c:v>10.991</c:v>
                </c:pt>
                <c:pt idx="7">
                  <c:v>8.2240000000000002</c:v>
                </c:pt>
                <c:pt idx="8">
                  <c:v>4.2560000000000002</c:v>
                </c:pt>
                <c:pt idx="9">
                  <c:v>6.6669999999999998</c:v>
                </c:pt>
                <c:pt idx="10">
                  <c:v>4.0709999999999997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873.61534622226372</c:v>
                </c:pt>
                <c:pt idx="1">
                  <c:v>919.84177878371361</c:v>
                </c:pt>
                <c:pt idx="2">
                  <c:v>978.72948833371493</c:v>
                </c:pt>
                <c:pt idx="3">
                  <c:v>898.26984555455749</c:v>
                </c:pt>
                <c:pt idx="4">
                  <c:v>955.70468902912899</c:v>
                </c:pt>
                <c:pt idx="5">
                  <c:v>736.13900989208651</c:v>
                </c:pt>
                <c:pt idx="6">
                  <c:v>738.5335055210769</c:v>
                </c:pt>
                <c:pt idx="7">
                  <c:v>732.90219927959276</c:v>
                </c:pt>
                <c:pt idx="8">
                  <c:v>709.11554839231678</c:v>
                </c:pt>
                <c:pt idx="9">
                  <c:v>614.26269272501111</c:v>
                </c:pt>
                <c:pt idx="10">
                  <c:v>671.86335673676786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128.69225337949666</c:v>
                </c:pt>
                <c:pt idx="1">
                  <c:v>120.55992289541921</c:v>
                </c:pt>
                <c:pt idx="2">
                  <c:v>106.55784991700325</c:v>
                </c:pt>
                <c:pt idx="3">
                  <c:v>96.583402232236963</c:v>
                </c:pt>
                <c:pt idx="4">
                  <c:v>102.89569967503449</c:v>
                </c:pt>
                <c:pt idx="5">
                  <c:v>90.578301538200009</c:v>
                </c:pt>
                <c:pt idx="6">
                  <c:v>82.803260121119976</c:v>
                </c:pt>
                <c:pt idx="7">
                  <c:v>74.087323123221594</c:v>
                </c:pt>
                <c:pt idx="8">
                  <c:v>73.360862643754729</c:v>
                </c:pt>
                <c:pt idx="9">
                  <c:v>55.745126349510628</c:v>
                </c:pt>
                <c:pt idx="10">
                  <c:v>66.119153604034864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3.6272579564169079E-2</c:v>
                </c:pt>
                <c:pt idx="1">
                  <c:v>7.9213720203555826E-2</c:v>
                </c:pt>
                <c:pt idx="2">
                  <c:v>9.6163727102050914E-2</c:v>
                </c:pt>
                <c:pt idx="3">
                  <c:v>0.10247102267325851</c:v>
                </c:pt>
                <c:pt idx="4">
                  <c:v>9.2307064629489968E-2</c:v>
                </c:pt>
                <c:pt idx="5">
                  <c:v>0.12553779224050096</c:v>
                </c:pt>
                <c:pt idx="6">
                  <c:v>0.13273631960774226</c:v>
                </c:pt>
                <c:pt idx="7">
                  <c:v>0.11100414555836891</c:v>
                </c:pt>
                <c:pt idx="8">
                  <c:v>5.8014584979288235E-2</c:v>
                </c:pt>
                <c:pt idx="9">
                  <c:v>0.11959789916340423</c:v>
                </c:pt>
                <c:pt idx="10">
                  <c:v>6.1570661118559307E-2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0.34131383026797052</c:v>
                </c:pt>
                <c:pt idx="1">
                  <c:v>0.38360727696732405</c:v>
                </c:pt>
                <c:pt idx="2">
                  <c:v>0.41204337338050551</c:v>
                </c:pt>
                <c:pt idx="3">
                  <c:v>0.42742501253948723</c:v>
                </c:pt>
                <c:pt idx="4">
                  <c:v>0.39684225091045922</c:v>
                </c:pt>
                <c:pt idx="5">
                  <c:v>0.47978845741618242</c:v>
                </c:pt>
                <c:pt idx="6">
                  <c:v>0.49114900988015919</c:v>
                </c:pt>
                <c:pt idx="7">
                  <c:v>0.49208612056902329</c:v>
                </c:pt>
                <c:pt idx="8">
                  <c:v>0.50177858997267943</c:v>
                </c:pt>
                <c:pt idx="9">
                  <c:v>0.54361432650035268</c:v>
                </c:pt>
                <c:pt idx="10">
                  <c:v>0.49606961989829351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4.0709999999999997</c:v>
                </c:pt>
                <c:pt idx="2">
                  <c:v>0</c:v>
                </c:pt>
                <c:pt idx="3">
                  <c:v>0</c:v>
                </c:pt>
                <c:pt idx="4">
                  <c:v>333.291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4.0709999999999997</c:v>
                </c:pt>
                <c:pt idx="4" formatCode="#,##0">
                  <c:v>333.291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G：情報通信業(N=6)</c:v>
                </c:pt>
                <c:pt idx="26">
                  <c:v>H：運輸業，郵便業(N=0)</c:v>
                </c:pt>
                <c:pt idx="27">
                  <c:v>I：卸売業，小売業(N=0)</c:v>
                </c:pt>
                <c:pt idx="28">
                  <c:v>J：金融業，保険業(N=2)</c:v>
                </c:pt>
                <c:pt idx="29">
                  <c:v>K：不動産業，物品賃貸業(N=4)</c:v>
                </c:pt>
                <c:pt idx="30">
                  <c:v>L：学術研究,専門･技術ｻｰﾋﾞｽ業(N=0)</c:v>
                </c:pt>
                <c:pt idx="31">
                  <c:v>M：宿泊業，飲食サービス業(N=3)</c:v>
                </c:pt>
                <c:pt idx="32">
                  <c:v>N：生活関連ｻｰﾋﾞｽ業,娯楽業(N=2)</c:v>
                </c:pt>
                <c:pt idx="33">
                  <c:v>O：教育，学習支援業(N=8)</c:v>
                </c:pt>
                <c:pt idx="34">
                  <c:v>P：医療，福祉(N=2)</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4.0709999999999997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5.5940000000000003</c:v>
                </c:pt>
                <c:pt idx="25">
                  <c:v>61.472999999999999</c:v>
                </c:pt>
                <c:pt idx="26">
                  <c:v>0</c:v>
                </c:pt>
                <c:pt idx="27">
                  <c:v>0</c:v>
                </c:pt>
                <c:pt idx="28">
                  <c:v>5.0949999999999998</c:v>
                </c:pt>
                <c:pt idx="29">
                  <c:v>18.475000000000001</c:v>
                </c:pt>
                <c:pt idx="30">
                  <c:v>0</c:v>
                </c:pt>
                <c:pt idx="31">
                  <c:v>20.202999999999999</c:v>
                </c:pt>
                <c:pt idx="32">
                  <c:v>32.551000000000002</c:v>
                </c:pt>
                <c:pt idx="33">
                  <c:v>164.95099999999999</c:v>
                </c:pt>
                <c:pt idx="34">
                  <c:v>21.706</c:v>
                </c:pt>
                <c:pt idx="35">
                  <c:v>0</c:v>
                </c:pt>
                <c:pt idx="36">
                  <c:v>0</c:v>
                </c:pt>
                <c:pt idx="37">
                  <c:v>3.2429999999999999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337.36200000000002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337.36200000000002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文京区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4.0709999999999997</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文京区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G：情報通信業(N=6)</c:v>
                </c:pt>
                <c:pt idx="2">
                  <c:v>H：運輸業，郵便業(N=0)</c:v>
                </c:pt>
                <c:pt idx="3">
                  <c:v>I：卸売業，小売業(N=0)</c:v>
                </c:pt>
                <c:pt idx="4">
                  <c:v>J：金融業，保険業(N=2)</c:v>
                </c:pt>
                <c:pt idx="5">
                  <c:v>K：不動産業，物品賃貸業(N=4)</c:v>
                </c:pt>
                <c:pt idx="6">
                  <c:v>L：学術研究,専門･技術ｻｰﾋﾞｽ業(N=0)</c:v>
                </c:pt>
                <c:pt idx="7">
                  <c:v>M：宿泊業，飲食サービス業(N=3)</c:v>
                </c:pt>
                <c:pt idx="8">
                  <c:v>N：生活関連ｻｰﾋﾞｽ業,娯楽業(N=2)</c:v>
                </c:pt>
                <c:pt idx="9">
                  <c:v>O：教育，学習支援業(N=8)</c:v>
                </c:pt>
                <c:pt idx="10">
                  <c:v>P：医療，福祉(N=2)</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5.5940000000000003</c:v>
                </c:pt>
                <c:pt idx="1">
                  <c:v>10.2455</c:v>
                </c:pt>
                <c:pt idx="2">
                  <c:v>0</c:v>
                </c:pt>
                <c:pt idx="3">
                  <c:v>0</c:v>
                </c:pt>
                <c:pt idx="4">
                  <c:v>2.5474999999999999</c:v>
                </c:pt>
                <c:pt idx="5">
                  <c:v>4.6187500000000004</c:v>
                </c:pt>
                <c:pt idx="6">
                  <c:v>0</c:v>
                </c:pt>
                <c:pt idx="7">
                  <c:v>6.7343333333333328</c:v>
                </c:pt>
                <c:pt idx="8">
                  <c:v>16.275500000000001</c:v>
                </c:pt>
                <c:pt idx="9">
                  <c:v>20.618874999999999</c:v>
                </c:pt>
                <c:pt idx="10">
                  <c:v>10.853</c:v>
                </c:pt>
                <c:pt idx="11">
                  <c:v>0</c:v>
                </c:pt>
                <c:pt idx="12">
                  <c:v>0</c:v>
                </c:pt>
                <c:pt idx="13">
                  <c:v>3.2429999999999999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G：情報通信業(N=6)</c:v>
                </c:pt>
                <c:pt idx="2">
                  <c:v>H：運輸業，郵便業(N=0)</c:v>
                </c:pt>
                <c:pt idx="3">
                  <c:v>I：卸売業，小売業(N=0)</c:v>
                </c:pt>
                <c:pt idx="4">
                  <c:v>J：金融業，保険業(N=2)</c:v>
                </c:pt>
                <c:pt idx="5">
                  <c:v>K：不動産業，物品賃貸業(N=4)</c:v>
                </c:pt>
                <c:pt idx="6">
                  <c:v>L：学術研究,専門･技術ｻｰﾋﾞｽ業(N=0)</c:v>
                </c:pt>
                <c:pt idx="7">
                  <c:v>M：宿泊業，飲食サービス業(N=3)</c:v>
                </c:pt>
                <c:pt idx="8">
                  <c:v>N：生活関連ｻｰﾋﾞｽ業,娯楽業(N=2)</c:v>
                </c:pt>
                <c:pt idx="9">
                  <c:v>O：教育，学習支援業(N=8)</c:v>
                </c:pt>
                <c:pt idx="10">
                  <c:v>P：医療，福祉(N=2)</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文京区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文京区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5,682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5029.600000000004</c:v>
                </c:pt>
                <c:pt idx="1">
                  <c:v>652.5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6,899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6036.1235520000037</c:v>
                </c:pt>
                <c:pt idx="1">
                  <c:v>863.10090000000002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文京区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12.422072987999996</c:v>
                </c:pt>
                <c:pt idx="1">
                  <c:v>0</c:v>
                </c:pt>
                <c:pt idx="2">
                  <c:v>0</c:v>
                </c:pt>
                <c:pt idx="3">
                  <c:v>4.5827999999999997E-3</c:v>
                </c:pt>
                <c:pt idx="4">
                  <c:v>8.5124131300000005</c:v>
                </c:pt>
                <c:pt idx="5">
                  <c:v>59.0391543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259,646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文京区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259625</c:v>
                </c:pt>
                <c:pt idx="1">
                  <c:v>0</c:v>
                </c:pt>
                <c:pt idx="2">
                  <c:v>0</c:v>
                </c:pt>
                <c:pt idx="3">
                  <c:v>21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393</c:v>
                </c:pt>
                <c:pt idx="1">
                  <c:v>458.9</c:v>
                </c:pt>
                <c:pt idx="2">
                  <c:v>510.39999999999992</c:v>
                </c:pt>
                <c:pt idx="3">
                  <c:v>573.20000000000005</c:v>
                </c:pt>
                <c:pt idx="4">
                  <c:v>629</c:v>
                </c:pt>
                <c:pt idx="5">
                  <c:v>639</c:v>
                </c:pt>
                <c:pt idx="6">
                  <c:v>639</c:v>
                </c:pt>
                <c:pt idx="7">
                  <c:v>639</c:v>
                </c:pt>
                <c:pt idx="8">
                  <c:v>652.5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2920.1</c:v>
                </c:pt>
                <c:pt idx="1">
                  <c:v>3174.7</c:v>
                </c:pt>
                <c:pt idx="2">
                  <c:v>3379.1</c:v>
                </c:pt>
                <c:pt idx="3">
                  <c:v>3560.8999999999978</c:v>
                </c:pt>
                <c:pt idx="4">
                  <c:v>3724.6000000000008</c:v>
                </c:pt>
                <c:pt idx="5">
                  <c:v>3929.6000000000022</c:v>
                </c:pt>
                <c:pt idx="6">
                  <c:v>4187.1000000000031</c:v>
                </c:pt>
                <c:pt idx="7">
                  <c:v>4505.8000000000047</c:v>
                </c:pt>
                <c:pt idx="8">
                  <c:v>5029.600000000004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2.2693033381958115E-3</c:v>
                </c:pt>
                <c:pt idx="1">
                  <c:v>2.6209680710624285E-3</c:v>
                </c:pt>
                <c:pt idx="2">
                  <c:v>2.6693583315803735E-3</c:v>
                </c:pt>
                <c:pt idx="3">
                  <c:v>2.9821328547102242E-3</c:v>
                </c:pt>
                <c:pt idx="4">
                  <c:v>3.1181870557965658E-3</c:v>
                </c:pt>
                <c:pt idx="5">
                  <c:v>3.5855875966417715E-3</c:v>
                </c:pt>
                <c:pt idx="6">
                  <c:v>3.6027434455923658E-3</c:v>
                </c:pt>
                <c:pt idx="7">
                  <c:v>3.8175127428778897E-3</c:v>
                </c:pt>
                <c:pt idx="8">
                  <c:v>4.2122108063566794E-3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813</c:v>
                </c:pt>
                <c:pt idx="1">
                  <c:v>868</c:v>
                </c:pt>
                <c:pt idx="2">
                  <c:v>921</c:v>
                </c:pt>
                <c:pt idx="3">
                  <c:v>965</c:v>
                </c:pt>
                <c:pt idx="4">
                  <c:v>1008</c:v>
                </c:pt>
                <c:pt idx="5">
                  <c:v>1057</c:v>
                </c:pt>
                <c:pt idx="6">
                  <c:v>1124</c:v>
                </c:pt>
                <c:pt idx="7">
                  <c:v>1213</c:v>
                </c:pt>
                <c:pt idx="8">
                  <c:v>1368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1637910.5341993645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6899.224452000004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345184.88299999991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345057.58299999993</c:v>
                </c:pt>
                <c:pt idx="1">
                  <c:v>0</c:v>
                </c:pt>
                <c:pt idx="2">
                  <c:v>0</c:v>
                </c:pt>
                <c:pt idx="3">
                  <c:v>127.3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6899.224452000004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文京区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文京区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141.5603935861524</v>
      </c>
      <c r="BB5" s="29"/>
      <c r="BC5" s="17"/>
      <c r="BD5" s="1005">
        <f>SUM(BC6:BC8)</f>
        <v>106.55784991700325</v>
      </c>
      <c r="BE5" s="29"/>
      <c r="BF5" s="17"/>
      <c r="BG5" s="1005">
        <f>AK35</f>
        <v>64.31682924140091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123.0043319355797</v>
      </c>
      <c r="BA6" s="17"/>
      <c r="BB6" s="29"/>
      <c r="BC6" s="1005">
        <f>O32</f>
        <v>88.113881936982537</v>
      </c>
      <c r="BD6" s="17"/>
      <c r="BE6" s="29"/>
      <c r="BF6" s="1005">
        <f>AK36</f>
        <v>43.588408137861492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18.556061650572691</v>
      </c>
      <c r="BA7" s="17"/>
      <c r="BB7" s="29"/>
      <c r="BC7" s="1005">
        <f>O33</f>
        <v>18.40522019497698</v>
      </c>
      <c r="BD7" s="17"/>
      <c r="BE7" s="29"/>
      <c r="BF7" s="1005">
        <f t="shared" ref="BF7:BF8" si="0">AK37</f>
        <v>18.339314610489343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3.8747785043737812E-2</v>
      </c>
      <c r="BD8" s="17"/>
      <c r="BE8" s="29"/>
      <c r="BF8" s="1005">
        <f t="shared" si="0"/>
        <v>2.3891064930500847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1119.2876162443449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582.32309133861236</v>
      </c>
      <c r="BA9" s="1005">
        <f>AZ9</f>
        <v>582.32309133861236</v>
      </c>
      <c r="BB9" s="29"/>
      <c r="BC9" s="1005">
        <f>O35</f>
        <v>978.72948833371493</v>
      </c>
      <c r="BD9" s="1005">
        <f>BC9</f>
        <v>978.72948833371493</v>
      </c>
      <c r="BE9" s="29"/>
      <c r="BF9" s="1005">
        <f>AK39</f>
        <v>661.41301854960273</v>
      </c>
      <c r="BG9" s="1005">
        <f>AK39</f>
        <v>661.41301854960273</v>
      </c>
      <c r="BH9" s="29"/>
    </row>
    <row r="10" spans="1:62" ht="17.100000000000001" customHeight="1" thickBot="1">
      <c r="B10" s="323"/>
      <c r="C10" s="324"/>
      <c r="D10" s="326"/>
      <c r="E10" s="326"/>
      <c r="F10" s="326"/>
      <c r="G10" s="325"/>
      <c r="H10" s="325"/>
      <c r="I10" s="326"/>
      <c r="J10" s="327"/>
      <c r="K10" s="334"/>
      <c r="L10" s="246" t="s">
        <v>114</v>
      </c>
      <c r="M10" s="246"/>
      <c r="N10" s="563"/>
      <c r="O10" s="906">
        <f>SUM(O11:O13)</f>
        <v>141.5603935861524</v>
      </c>
      <c r="P10" s="453">
        <f t="shared" ref="P10:P22" si="1">O10/$O$9</f>
        <v>0.12647365300184757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253.05185364711929</v>
      </c>
      <c r="BA10" s="1005">
        <f>AZ10</f>
        <v>253.05185364711929</v>
      </c>
      <c r="BB10" s="29"/>
      <c r="BC10" s="1005">
        <f>O36</f>
        <v>328.96604631299891</v>
      </c>
      <c r="BD10" s="1005">
        <f>BC10</f>
        <v>328.96604631299891</v>
      </c>
      <c r="BE10" s="29"/>
      <c r="BF10" s="1005">
        <f>AK40</f>
        <v>297.4045075024037</v>
      </c>
      <c r="BG10" s="1005">
        <f>AK40</f>
        <v>297.4045075024037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123.0043319355797</v>
      </c>
      <c r="P11" s="454">
        <f t="shared" si="1"/>
        <v>0.10989519597144133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130.99940657615275</v>
      </c>
      <c r="BB11" s="29"/>
      <c r="BC11" s="1005"/>
      <c r="BD11" s="1005">
        <f>SUM(BC12:BC14)</f>
        <v>111.60830083260522</v>
      </c>
      <c r="BE11" s="29"/>
      <c r="BF11" s="17"/>
      <c r="BG11" s="1005">
        <f>AK41</f>
        <v>87.205971479196194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18.556061650572691</v>
      </c>
      <c r="P12" s="454">
        <f t="shared" si="1"/>
        <v>1.6578457030406231E-2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120.31193708293176</v>
      </c>
      <c r="BA12" s="17"/>
      <c r="BB12" s="29"/>
      <c r="BC12" s="1005">
        <f>O38</f>
        <v>95.807944935213129</v>
      </c>
      <c r="BD12" s="17"/>
      <c r="BE12" s="29"/>
      <c r="BF12" s="1005">
        <f>AK42</f>
        <v>73.686335537916776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10.687469493221</v>
      </c>
      <c r="BA13" s="17"/>
      <c r="BB13" s="29"/>
      <c r="BC13" s="1005">
        <f>O41</f>
        <v>15.8003558973921</v>
      </c>
      <c r="BD13" s="17"/>
      <c r="BE13" s="29"/>
      <c r="BF13" s="1005">
        <f>AK45</f>
        <v>13.519635941279423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582.32309133861236</v>
      </c>
      <c r="P14" s="453">
        <f t="shared" si="1"/>
        <v>0.52026224795780185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253.05185364711929</v>
      </c>
      <c r="P15" s="453">
        <f t="shared" si="1"/>
        <v>0.22608295667221701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11.352871096308361</v>
      </c>
      <c r="BA15" s="1005">
        <f>AZ15</f>
        <v>11.352871096308361</v>
      </c>
      <c r="BB15" s="29"/>
      <c r="BC15" s="1005">
        <f>O43</f>
        <v>25.895692476540699</v>
      </c>
      <c r="BD15" s="1005">
        <f>BC15</f>
        <v>25.895692476540699</v>
      </c>
      <c r="BE15" s="29"/>
      <c r="BF15" s="1005">
        <f>AK47</f>
        <v>35.702569021506378</v>
      </c>
      <c r="BG15" s="1005">
        <f>AK47</f>
        <v>35.702569021506378</v>
      </c>
      <c r="BH15" s="29"/>
    </row>
    <row r="16" spans="1:62" ht="17.100000000000001" customHeight="1" thickBot="1">
      <c r="B16" s="323"/>
      <c r="C16" s="324"/>
      <c r="D16" s="326"/>
      <c r="E16" s="326"/>
      <c r="F16" s="326"/>
      <c r="G16" s="325"/>
      <c r="H16" s="325"/>
      <c r="I16" s="326"/>
      <c r="J16" s="327"/>
      <c r="K16" s="335"/>
      <c r="L16" s="246" t="s">
        <v>128</v>
      </c>
      <c r="M16" s="344"/>
      <c r="N16" s="345"/>
      <c r="O16" s="906">
        <f>SUM(O18:O21)</f>
        <v>130.99940657615275</v>
      </c>
      <c r="P16" s="453">
        <f t="shared" si="1"/>
        <v>0.11703819882838323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120.31193708293176</v>
      </c>
      <c r="P17" s="454">
        <f t="shared" si="1"/>
        <v>0.10748974199020102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73.620796410834032</v>
      </c>
      <c r="P18" s="454">
        <f t="shared" si="1"/>
        <v>6.5774690385533865E-2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46.691140672097738</v>
      </c>
      <c r="P19" s="454">
        <f t="shared" si="1"/>
        <v>4.171505160466716E-2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10.687469493221</v>
      </c>
      <c r="P20" s="454">
        <f t="shared" si="1"/>
        <v>9.5484568381822271E-3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11.352871096308361</v>
      </c>
      <c r="P22" s="612">
        <f t="shared" si="1"/>
        <v>1.0142943539750541E-2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123.02041226028157</v>
      </c>
      <c r="AZ22" s="1005">
        <f t="shared" si="3"/>
        <v>108.37985816506365</v>
      </c>
      <c r="BA22" s="1005">
        <f t="shared" si="3"/>
        <v>128.69225337949666</v>
      </c>
      <c r="BB22" s="1005">
        <f t="shared" si="3"/>
        <v>120.55992289541921</v>
      </c>
      <c r="BC22" s="1005">
        <f t="shared" si="3"/>
        <v>106.55784991700325</v>
      </c>
      <c r="BD22" s="1005">
        <f t="shared" si="3"/>
        <v>96.583402232236963</v>
      </c>
      <c r="BE22" s="1005">
        <f t="shared" si="3"/>
        <v>102.89569967503449</v>
      </c>
      <c r="BF22" s="1005">
        <f t="shared" si="3"/>
        <v>90.578301538200009</v>
      </c>
      <c r="BG22" s="1005">
        <f t="shared" si="3"/>
        <v>82.803260121119976</v>
      </c>
      <c r="BH22" s="1005">
        <f t="shared" si="3"/>
        <v>74.087323123221594</v>
      </c>
      <c r="BI22" s="1005">
        <f t="shared" si="3"/>
        <v>73.360862643754729</v>
      </c>
      <c r="BJ22" s="1005">
        <f t="shared" si="3"/>
        <v>55.745126349510628</v>
      </c>
      <c r="BK22" s="1005">
        <f t="shared" si="3"/>
        <v>66.119153604034864</v>
      </c>
      <c r="BL22" s="1005">
        <f t="shared" si="3"/>
        <v>64.31682924140091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679.10930285166546</v>
      </c>
      <c r="AZ23" s="1005">
        <f t="shared" ref="AZ23:BL23" si="4">Y39</f>
        <v>687.00919255917108</v>
      </c>
      <c r="BA23" s="1005">
        <f t="shared" si="4"/>
        <v>873.61534622226372</v>
      </c>
      <c r="BB23" s="1005">
        <f t="shared" si="4"/>
        <v>919.84177878371361</v>
      </c>
      <c r="BC23" s="1005">
        <f t="shared" si="4"/>
        <v>978.72948833371493</v>
      </c>
      <c r="BD23" s="1005">
        <f t="shared" si="4"/>
        <v>898.26984555455749</v>
      </c>
      <c r="BE23" s="1005">
        <f t="shared" si="4"/>
        <v>955.70468902912899</v>
      </c>
      <c r="BF23" s="1005">
        <f t="shared" si="4"/>
        <v>736.13900989208651</v>
      </c>
      <c r="BG23" s="1005">
        <f t="shared" si="4"/>
        <v>738.5335055210769</v>
      </c>
      <c r="BH23" s="1005">
        <f t="shared" si="4"/>
        <v>732.90219927959276</v>
      </c>
      <c r="BI23" s="1005">
        <f t="shared" si="4"/>
        <v>709.11554839231678</v>
      </c>
      <c r="BJ23" s="1005">
        <f t="shared" si="4"/>
        <v>614.26269272501111</v>
      </c>
      <c r="BK23" s="1005">
        <f t="shared" si="4"/>
        <v>671.86335673676786</v>
      </c>
      <c r="BL23" s="1005">
        <f t="shared" si="4"/>
        <v>661.41301854960273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255.07023392966281</v>
      </c>
      <c r="AZ24" s="1005">
        <f t="shared" ref="AZ24:BL24" si="5">Y40</f>
        <v>262.35770256898189</v>
      </c>
      <c r="BA24" s="1005">
        <f t="shared" si="5"/>
        <v>305.00903053932433</v>
      </c>
      <c r="BB24" s="1005">
        <f t="shared" si="5"/>
        <v>338.57856707751102</v>
      </c>
      <c r="BC24" s="1005">
        <f t="shared" si="5"/>
        <v>328.96604631299891</v>
      </c>
      <c r="BD24" s="1005">
        <f t="shared" si="5"/>
        <v>299.8071750711016</v>
      </c>
      <c r="BE24" s="1005">
        <f t="shared" si="5"/>
        <v>302.84645938936973</v>
      </c>
      <c r="BF24" s="1005">
        <f t="shared" si="5"/>
        <v>292.78974682012802</v>
      </c>
      <c r="BG24" s="1005">
        <f t="shared" si="5"/>
        <v>303.80506514569657</v>
      </c>
      <c r="BH24" s="1005">
        <f t="shared" si="5"/>
        <v>295.06601371457054</v>
      </c>
      <c r="BI24" s="1005">
        <f t="shared" si="5"/>
        <v>282.57456766649119</v>
      </c>
      <c r="BJ24" s="1005">
        <f t="shared" si="5"/>
        <v>283.12535623240785</v>
      </c>
      <c r="BK24" s="1005">
        <f t="shared" si="5"/>
        <v>284.75766267334973</v>
      </c>
      <c r="BL24" s="1005">
        <f t="shared" si="5"/>
        <v>297.4045075024037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115.87596144583338</v>
      </c>
      <c r="AZ25" s="1005">
        <f t="shared" ref="AZ25:BL25" si="6">Y41</f>
        <v>115.05024253421013</v>
      </c>
      <c r="BA25" s="1005">
        <f t="shared" si="6"/>
        <v>113.13418189300901</v>
      </c>
      <c r="BB25" s="1005">
        <f t="shared" si="6"/>
        <v>113.95061148150396</v>
      </c>
      <c r="BC25" s="1005">
        <f t="shared" si="6"/>
        <v>111.60830083260522</v>
      </c>
      <c r="BD25" s="1005">
        <f t="shared" si="6"/>
        <v>107.44988651277848</v>
      </c>
      <c r="BE25" s="1005">
        <f t="shared" si="6"/>
        <v>105.5028587601937</v>
      </c>
      <c r="BF25" s="1005">
        <f t="shared" si="6"/>
        <v>102.65037571536735</v>
      </c>
      <c r="BG25" s="1005">
        <f t="shared" si="6"/>
        <v>100.44243422838952</v>
      </c>
      <c r="BH25" s="1005">
        <f t="shared" si="6"/>
        <v>97.497982466952067</v>
      </c>
      <c r="BI25" s="1005">
        <f t="shared" si="6"/>
        <v>95.466983246057495</v>
      </c>
      <c r="BJ25" s="1005">
        <f t="shared" si="6"/>
        <v>86.478594514392739</v>
      </c>
      <c r="BK25" s="1005">
        <f t="shared" si="6"/>
        <v>85.367931285284172</v>
      </c>
      <c r="BL25" s="1005">
        <f t="shared" si="6"/>
        <v>87.205971479196194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18.487668781944009</v>
      </c>
      <c r="AZ26" s="1005">
        <f t="shared" si="7"/>
        <v>23.606358779781189</v>
      </c>
      <c r="BA26" s="1005">
        <f t="shared" si="7"/>
        <v>24.162265992337769</v>
      </c>
      <c r="BB26" s="1005">
        <f t="shared" si="7"/>
        <v>24.749610671433469</v>
      </c>
      <c r="BC26" s="1005">
        <f t="shared" si="7"/>
        <v>25.895692476540699</v>
      </c>
      <c r="BD26" s="1005">
        <f t="shared" si="7"/>
        <v>24.919089995940109</v>
      </c>
      <c r="BE26" s="1005">
        <f t="shared" si="7"/>
        <v>26.56387268099861</v>
      </c>
      <c r="BF26" s="1005">
        <f t="shared" si="7"/>
        <v>32.373374698947345</v>
      </c>
      <c r="BG26" s="1005">
        <f t="shared" si="7"/>
        <v>34.5390312841349</v>
      </c>
      <c r="BH26" s="1005">
        <f t="shared" si="7"/>
        <v>34.764550700444211</v>
      </c>
      <c r="BI26" s="1005">
        <f t="shared" si="7"/>
        <v>37.816799023921583</v>
      </c>
      <c r="BJ26" s="1005">
        <f t="shared" si="7"/>
        <v>35.74249330216611</v>
      </c>
      <c r="BK26" s="1005">
        <f t="shared" si="7"/>
        <v>35.279371594797588</v>
      </c>
      <c r="BL26" s="1005">
        <f t="shared" si="7"/>
        <v>35.702569021506378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1191.5635792693872</v>
      </c>
      <c r="AZ27" s="1005">
        <f t="shared" si="8"/>
        <v>1196.403354607208</v>
      </c>
      <c r="BA27" s="1005">
        <f t="shared" si="8"/>
        <v>1444.6130780264316</v>
      </c>
      <c r="BB27" s="1005">
        <f t="shared" si="8"/>
        <v>1517.6804909095813</v>
      </c>
      <c r="BC27" s="1005">
        <f t="shared" si="8"/>
        <v>1551.7573778728631</v>
      </c>
      <c r="BD27" s="1005">
        <f t="shared" si="8"/>
        <v>1427.0293993666146</v>
      </c>
      <c r="BE27" s="1005">
        <f t="shared" si="8"/>
        <v>1493.5135795347255</v>
      </c>
      <c r="BF27" s="1005">
        <f t="shared" si="8"/>
        <v>1254.5308086647292</v>
      </c>
      <c r="BG27" s="1005">
        <f t="shared" si="8"/>
        <v>1260.1232963004179</v>
      </c>
      <c r="BH27" s="1005">
        <f t="shared" si="8"/>
        <v>1234.3180692847811</v>
      </c>
      <c r="BI27" s="1005">
        <f t="shared" si="8"/>
        <v>1198.3347609725417</v>
      </c>
      <c r="BJ27" s="1005">
        <f t="shared" si="8"/>
        <v>1075.3542631234886</v>
      </c>
      <c r="BK27" s="1005">
        <f t="shared" si="8"/>
        <v>1143.3874758942343</v>
      </c>
      <c r="BL27" s="1005">
        <f t="shared" si="8"/>
        <v>1146.0428957941099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1551.7573778728631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106.55784991700325</v>
      </c>
      <c r="P31" s="453">
        <f t="shared" ref="P31:P43" si="9">O31/$O$30</f>
        <v>6.866914340892126E-2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88.113881936982537</v>
      </c>
      <c r="P32" s="454">
        <f t="shared" si="9"/>
        <v>5.6783285321168157E-2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18.40522019497698</v>
      </c>
      <c r="P33" s="454">
        <f t="shared" si="9"/>
        <v>1.1860887827842463E-2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3.8747785043737812E-2</v>
      </c>
      <c r="P34" s="454">
        <f t="shared" si="9"/>
        <v>2.4970259910639492E-5</v>
      </c>
      <c r="Q34" s="328"/>
      <c r="R34" s="13"/>
      <c r="S34" s="323"/>
      <c r="T34" s="563" t="s">
        <v>112</v>
      </c>
      <c r="U34" s="332"/>
      <c r="V34" s="332"/>
      <c r="W34" s="332"/>
      <c r="X34" s="893">
        <f>X35+X39+X40+X41+X47</f>
        <v>1191.5635792693872</v>
      </c>
      <c r="Y34" s="894">
        <f t="shared" ref="Y34:AK34" si="10">Y35+Y39+Y40+Y41+Y47</f>
        <v>1196.403354607208</v>
      </c>
      <c r="Z34" s="894">
        <f t="shared" si="10"/>
        <v>1444.6130780264316</v>
      </c>
      <c r="AA34" s="894">
        <f t="shared" si="10"/>
        <v>1517.6804909095813</v>
      </c>
      <c r="AB34" s="894">
        <f t="shared" si="10"/>
        <v>1551.7573778728631</v>
      </c>
      <c r="AC34" s="894">
        <f t="shared" si="10"/>
        <v>1427.0293993666146</v>
      </c>
      <c r="AD34" s="894">
        <f t="shared" si="10"/>
        <v>1493.5135795347255</v>
      </c>
      <c r="AE34" s="894">
        <f t="shared" si="10"/>
        <v>1254.5308086647292</v>
      </c>
      <c r="AF34" s="894">
        <f t="shared" si="10"/>
        <v>1260.1232963004179</v>
      </c>
      <c r="AG34" s="894">
        <f t="shared" si="10"/>
        <v>1234.3180692847811</v>
      </c>
      <c r="AH34" s="894">
        <f t="shared" si="10"/>
        <v>1198.3347609725417</v>
      </c>
      <c r="AI34" s="894">
        <f t="shared" si="10"/>
        <v>1075.3542631234886</v>
      </c>
      <c r="AJ34" s="894">
        <f t="shared" si="10"/>
        <v>1143.3874758942343</v>
      </c>
      <c r="AK34" s="895">
        <f t="shared" si="10"/>
        <v>1146.0428957941099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978.72948833371493</v>
      </c>
      <c r="P35" s="453">
        <f t="shared" si="9"/>
        <v>0.63072327046084331</v>
      </c>
      <c r="Q35" s="328"/>
      <c r="R35" s="13"/>
      <c r="S35" s="323"/>
      <c r="T35" s="334"/>
      <c r="U35" s="246" t="s">
        <v>114</v>
      </c>
      <c r="V35" s="344"/>
      <c r="W35" s="344"/>
      <c r="X35" s="896">
        <f>SUM(X36:X38)</f>
        <v>123.02041226028157</v>
      </c>
      <c r="Y35" s="897">
        <f t="shared" ref="Y35:AK35" si="11">SUM(Y36:Y38)</f>
        <v>108.37985816506365</v>
      </c>
      <c r="Z35" s="897">
        <f t="shared" si="11"/>
        <v>128.69225337949666</v>
      </c>
      <c r="AA35" s="897">
        <f t="shared" si="11"/>
        <v>120.55992289541921</v>
      </c>
      <c r="AB35" s="897">
        <f t="shared" si="11"/>
        <v>106.55784991700325</v>
      </c>
      <c r="AC35" s="897">
        <f t="shared" si="11"/>
        <v>96.583402232236963</v>
      </c>
      <c r="AD35" s="897">
        <f t="shared" si="11"/>
        <v>102.89569967503449</v>
      </c>
      <c r="AE35" s="897">
        <f t="shared" si="11"/>
        <v>90.578301538200009</v>
      </c>
      <c r="AF35" s="897">
        <f t="shared" si="11"/>
        <v>82.803260121119976</v>
      </c>
      <c r="AG35" s="897">
        <f t="shared" si="11"/>
        <v>74.087323123221594</v>
      </c>
      <c r="AH35" s="897">
        <f t="shared" si="11"/>
        <v>73.360862643754729</v>
      </c>
      <c r="AI35" s="897">
        <f t="shared" si="11"/>
        <v>55.745126349510628</v>
      </c>
      <c r="AJ35" s="897">
        <f t="shared" si="11"/>
        <v>66.119153604034864</v>
      </c>
      <c r="AK35" s="898">
        <f t="shared" si="11"/>
        <v>64.31682924140091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328.96604631299891</v>
      </c>
      <c r="P36" s="453">
        <f t="shared" si="9"/>
        <v>0.21199579973252197</v>
      </c>
      <c r="Q36" s="328"/>
      <c r="R36" s="13"/>
      <c r="S36" s="356" t="s">
        <v>184</v>
      </c>
      <c r="T36" s="335"/>
      <c r="U36" s="346"/>
      <c r="V36" s="336" t="s">
        <v>184</v>
      </c>
      <c r="W36" s="357"/>
      <c r="X36" s="899">
        <f>VLOOKUP(年度マスタ!$K$4&amp;"_"&amp;X$33,データシート1!$A:$BT,MATCH("aa_"&amp;$S36,データシート1!$A$1:$BT$1,0),0)</f>
        <v>106.9287210032487</v>
      </c>
      <c r="Y36" s="900">
        <f>VLOOKUP(年度マスタ!$K$4&amp;"_"&amp;Y$33,データシート1!$A:$BT,MATCH("aa_"&amp;$S36,データシート1!$A$1:$BT$1,0),0)</f>
        <v>93.950388954908078</v>
      </c>
      <c r="Z36" s="900">
        <f>VLOOKUP(年度マスタ!$K$4&amp;"_"&amp;Z$33,データシート1!$A:$BT,MATCH("aa_"&amp;$S36,データシート1!$A$1:$BT$1,0),0)</f>
        <v>107.0122866902032</v>
      </c>
      <c r="AA36" s="900">
        <f>VLOOKUP(年度マスタ!$K$4&amp;"_"&amp;AA$33,データシート1!$A:$BT,MATCH("aa_"&amp;$S36,データシート1!$A$1:$BT$1,0),0)</f>
        <v>99.174010744129035</v>
      </c>
      <c r="AB36" s="900">
        <f>VLOOKUP(年度マスタ!$K$4&amp;"_"&amp;AB$33,データシート1!$A:$BT,MATCH("aa_"&amp;$S36,データシート1!$A$1:$BT$1,0),0)</f>
        <v>88.113881936982537</v>
      </c>
      <c r="AC36" s="900">
        <f>VLOOKUP(年度マスタ!$K$4&amp;"_"&amp;AC$33,データシート1!$A:$BT,MATCH("aa_"&amp;$S36,データシート1!$A$1:$BT$1,0),0)</f>
        <v>74.738042601952756</v>
      </c>
      <c r="AD36" s="900">
        <f>VLOOKUP(年度マスタ!$K$4&amp;"_"&amp;AD$33,データシート1!$A:$BT,MATCH("aa_"&amp;$S36,データシート1!$A$1:$BT$1,0),0)</f>
        <v>78.464748578202219</v>
      </c>
      <c r="AE36" s="900">
        <f>VLOOKUP(年度マスタ!$K$4&amp;"_"&amp;AE$33,データシート1!$A:$BT,MATCH("aa_"&amp;$S36,データシート1!$A$1:$BT$1,0),0)</f>
        <v>64.598005364474446</v>
      </c>
      <c r="AF36" s="900">
        <f>VLOOKUP(年度マスタ!$K$4&amp;"_"&amp;AF$33,データシート1!$A:$BT,MATCH("aa_"&amp;$S36,データシート1!$A$1:$BT$1,0),0)</f>
        <v>58.064409289933224</v>
      </c>
      <c r="AG36" s="900">
        <f>VLOOKUP(年度マスタ!$K$4&amp;"_"&amp;AG$33,データシート1!$A:$BT,MATCH("aa_"&amp;$S36,データシート1!$A$1:$BT$1,0),0)</f>
        <v>50.872261695061994</v>
      </c>
      <c r="AH36" s="900">
        <f>VLOOKUP(年度マスタ!$K$4&amp;"_"&amp;AH$33,データシート1!$A:$BT,MATCH("aa_"&amp;$S36,データシート1!$A$1:$BT$1,0),0)</f>
        <v>51.568780343734744</v>
      </c>
      <c r="AI36" s="900">
        <f>VLOOKUP(年度マスタ!$K$4&amp;"_"&amp;AI$33,データシート1!$A:$BT,MATCH("aa_"&amp;$S36,データシート1!$A$1:$BT$1,0),0)</f>
        <v>36.245908684767222</v>
      </c>
      <c r="AJ36" s="900">
        <f>VLOOKUP(年度マスタ!$K$4&amp;"_"&amp;AJ$33,データシート1!$A:$BT,MATCH("aa_"&amp;$S36,データシート1!$A$1:$BT$1,0),0)</f>
        <v>43.964520758659361</v>
      </c>
      <c r="AK36" s="901">
        <f>VLOOKUP(年度マスタ!$K$4&amp;"_"&amp;AK$33,データシート1!$A:$BT,MATCH("aa_"&amp;$S36,データシート1!$A$1:$BT$1,0),0)</f>
        <v>43.588408137861492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111.60830083260522</v>
      </c>
      <c r="P37" s="453">
        <f t="shared" si="9"/>
        <v>7.1923808724271704E-2</v>
      </c>
      <c r="Q37" s="328"/>
      <c r="R37" s="13"/>
      <c r="S37" s="356" t="s">
        <v>187</v>
      </c>
      <c r="T37" s="335"/>
      <c r="U37" s="346"/>
      <c r="V37" s="336" t="s">
        <v>194</v>
      </c>
      <c r="W37" s="357"/>
      <c r="X37" s="899">
        <f>VLOOKUP(年度マスタ!$K$4&amp;"_"&amp;X$33,データシート1!$A:$BT,MATCH("aa_"&amp;$S37,データシート1!$A$1:$BT$1,0),0)</f>
        <v>15.98800892655921</v>
      </c>
      <c r="Y37" s="900">
        <f>VLOOKUP(年度マスタ!$K$4&amp;"_"&amp;Y$33,データシート1!$A:$BT,MATCH("aa_"&amp;$S37,データシート1!$A$1:$BT$1,0),0)</f>
        <v>14.332624436405339</v>
      </c>
      <c r="Z37" s="900">
        <f>VLOOKUP(年度マスタ!$K$4&amp;"_"&amp;Z$33,データシート1!$A:$BT,MATCH("aa_"&amp;$S37,データシート1!$A$1:$BT$1,0),0)</f>
        <v>21.637265071291079</v>
      </c>
      <c r="AA37" s="900">
        <f>VLOOKUP(年度マスタ!$K$4&amp;"_"&amp;AA$33,データシート1!$A:$BT,MATCH("aa_"&amp;$S37,データシート1!$A$1:$BT$1,0),0)</f>
        <v>21.343635301959619</v>
      </c>
      <c r="AB37" s="900">
        <f>VLOOKUP(年度マスタ!$K$4&amp;"_"&amp;AB$33,データシート1!$A:$BT,MATCH("aa_"&amp;$S37,データシート1!$A$1:$BT$1,0),0)</f>
        <v>18.40522019497698</v>
      </c>
      <c r="AC37" s="900">
        <f>VLOOKUP(年度マスタ!$K$4&amp;"_"&amp;AC$33,データシート1!$A:$BT,MATCH("aa_"&amp;$S37,データシート1!$A$1:$BT$1,0),0)</f>
        <v>15.296854484267429</v>
      </c>
      <c r="AD37" s="900">
        <f>VLOOKUP(年度マスタ!$K$4&amp;"_"&amp;AD$33,データシート1!$A:$BT,MATCH("aa_"&amp;$S37,データシート1!$A$1:$BT$1,0),0)</f>
        <v>16.268413208181599</v>
      </c>
      <c r="AE37" s="900">
        <f>VLOOKUP(年度マスタ!$K$4&amp;"_"&amp;AE$33,データシート1!$A:$BT,MATCH("aa_"&amp;$S37,データシート1!$A$1:$BT$1,0),0)</f>
        <v>16.756275953063728</v>
      </c>
      <c r="AF37" s="900">
        <f>VLOOKUP(年度マスタ!$K$4&amp;"_"&amp;AF$33,データシート1!$A:$BT,MATCH("aa_"&amp;$S37,データシート1!$A$1:$BT$1,0),0)</f>
        <v>17.1419645062124</v>
      </c>
      <c r="AG37" s="900">
        <f>VLOOKUP(年度マスタ!$K$4&amp;"_"&amp;AG$33,データシート1!$A:$BT,MATCH("aa_"&amp;$S37,データシート1!$A$1:$BT$1,0),0)</f>
        <v>16.115542952276641</v>
      </c>
      <c r="AH37" s="900">
        <f>VLOOKUP(年度マスタ!$K$4&amp;"_"&amp;AH$33,データシート1!$A:$BT,MATCH("aa_"&amp;$S37,データシート1!$A$1:$BT$1,0),0)</f>
        <v>14.593614135661566</v>
      </c>
      <c r="AI37" s="900">
        <f>VLOOKUP(年度マスタ!$K$4&amp;"_"&amp;AI$33,データシート1!$A:$BT,MATCH("aa_"&amp;$S37,データシート1!$A$1:$BT$1,0),0)</f>
        <v>16.963624741750582</v>
      </c>
      <c r="AJ37" s="900">
        <f>VLOOKUP(年度マスタ!$K$4&amp;"_"&amp;AJ$33,データシート1!$A:$BT,MATCH("aa_"&amp;$S37,データシート1!$A$1:$BT$1,0),0)</f>
        <v>19.429221774597458</v>
      </c>
      <c r="AK37" s="901">
        <f>VLOOKUP(年度マスタ!$K$4&amp;"_"&amp;AK$33,データシート1!$A:$BT,MATCH("aa_"&amp;$S37,データシート1!$A$1:$BT$1,0),0)</f>
        <v>18.339314610489343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95.807944935213129</v>
      </c>
      <c r="P38" s="454">
        <f t="shared" si="9"/>
        <v>6.1741575262587708E-2</v>
      </c>
      <c r="Q38" s="328"/>
      <c r="R38" s="13"/>
      <c r="S38" s="356" t="s">
        <v>188</v>
      </c>
      <c r="T38" s="335"/>
      <c r="U38" s="348"/>
      <c r="V38" s="358" t="s">
        <v>197</v>
      </c>
      <c r="W38" s="358"/>
      <c r="X38" s="899">
        <f>VLOOKUP(年度マスタ!$K$4&amp;"_"&amp;X$33,データシート1!$A:$BT,MATCH("aa_"&amp;$S38,データシート1!$A$1:$BT$1,0),0)</f>
        <v>0.1036823304736801</v>
      </c>
      <c r="Y38" s="900">
        <f>VLOOKUP(年度マスタ!$K$4&amp;"_"&amp;Y$33,データシート1!$A:$BT,MATCH("aa_"&amp;$S38,データシート1!$A$1:$BT$1,0),0)</f>
        <v>9.6844773750228222E-2</v>
      </c>
      <c r="Z38" s="900">
        <f>VLOOKUP(年度マスタ!$K$4&amp;"_"&amp;Z$33,データシート1!$A:$BT,MATCH("aa_"&amp;$S38,データシート1!$A$1:$BT$1,0),0)</f>
        <v>4.2701618002369691E-2</v>
      </c>
      <c r="AA38" s="900">
        <f>VLOOKUP(年度マスタ!$K$4&amp;"_"&amp;AA$33,データシート1!$A:$BT,MATCH("aa_"&amp;$S38,データシート1!$A$1:$BT$1,0),0)</f>
        <v>4.2276849330554582E-2</v>
      </c>
      <c r="AB38" s="900">
        <f>VLOOKUP(年度マスタ!$K$4&amp;"_"&amp;AB$33,データシート1!$A:$BT,MATCH("aa_"&amp;$S38,データシート1!$A$1:$BT$1,0),0)</f>
        <v>3.8747785043737812E-2</v>
      </c>
      <c r="AC38" s="900">
        <f>VLOOKUP(年度マスタ!$K$4&amp;"_"&amp;AC$33,データシート1!$A:$BT,MATCH("aa_"&amp;$S38,データシート1!$A$1:$BT$1,0),0)</f>
        <v>6.5485051460167814</v>
      </c>
      <c r="AD38" s="900">
        <f>VLOOKUP(年度マスタ!$K$4&amp;"_"&amp;AD$33,データシート1!$A:$BT,MATCH("aa_"&amp;$S38,データシート1!$A$1:$BT$1,0),0)</f>
        <v>8.1625378886506699</v>
      </c>
      <c r="AE38" s="900">
        <f>VLOOKUP(年度マスタ!$K$4&amp;"_"&amp;AE$33,データシート1!$A:$BT,MATCH("aa_"&amp;$S38,データシート1!$A$1:$BT$1,0),0)</f>
        <v>9.2240202206618278</v>
      </c>
      <c r="AF38" s="900">
        <f>VLOOKUP(年度マスタ!$K$4&amp;"_"&amp;AF$33,データシート1!$A:$BT,MATCH("aa_"&amp;$S38,データシート1!$A$1:$BT$1,0),0)</f>
        <v>7.5968863249743546</v>
      </c>
      <c r="AG38" s="900">
        <f>VLOOKUP(年度マスタ!$K$4&amp;"_"&amp;AG$33,データシート1!$A:$BT,MATCH("aa_"&amp;$S38,データシート1!$A$1:$BT$1,0),0)</f>
        <v>7.0995184758829586</v>
      </c>
      <c r="AH38" s="900">
        <f>VLOOKUP(年度マスタ!$K$4&amp;"_"&amp;AH$33,データシート1!$A:$BT,MATCH("aa_"&amp;$S38,データシート1!$A$1:$BT$1,0),0)</f>
        <v>7.1984681643584194</v>
      </c>
      <c r="AI38" s="900">
        <f>VLOOKUP(年度マスタ!$K$4&amp;"_"&amp;AI$33,データシート1!$A:$BT,MATCH("aa_"&amp;$S38,データシート1!$A$1:$BT$1,0),0)</f>
        <v>2.5355929229928171</v>
      </c>
      <c r="AJ38" s="900">
        <f>VLOOKUP(年度マスタ!$K$4&amp;"_"&amp;AJ$33,データシート1!$A:$BT,MATCH("aa_"&amp;$S38,データシート1!$A$1:$BT$1,0),0)</f>
        <v>2.7254110707780375</v>
      </c>
      <c r="AK38" s="901">
        <f>VLOOKUP(年度マスタ!$K$4&amp;"_"&amp;AK$33,データシート1!$A:$BT,MATCH("aa_"&amp;$S38,データシート1!$A$1:$BT$1,0),0)</f>
        <v>2.3891064930500847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59.246876405557749</v>
      </c>
      <c r="P39" s="454">
        <f t="shared" si="9"/>
        <v>3.8180502474409309E-2</v>
      </c>
      <c r="Q39" s="328"/>
      <c r="R39" s="13"/>
      <c r="S39" s="356" t="s">
        <v>189</v>
      </c>
      <c r="T39" s="335"/>
      <c r="U39" s="343" t="s">
        <v>199</v>
      </c>
      <c r="V39" s="344"/>
      <c r="W39" s="344"/>
      <c r="X39" s="896">
        <f>VLOOKUP(年度マスタ!$K$4&amp;"_"&amp;X$33,データシート1!$A:$BT,MATCH("aa_"&amp;$S39,データシート1!$A$1:$BT$1,0),0)</f>
        <v>679.10930285166546</v>
      </c>
      <c r="Y39" s="897">
        <f>VLOOKUP(年度マスタ!$K$4&amp;"_"&amp;Y$33,データシート1!$A:$BT,MATCH("aa_"&amp;$S39,データシート1!$A$1:$BT$1,0),0)</f>
        <v>687.00919255917108</v>
      </c>
      <c r="Z39" s="897">
        <f>VLOOKUP(年度マスタ!$K$4&amp;"_"&amp;Z$33,データシート1!$A:$BT,MATCH("aa_"&amp;$S39,データシート1!$A$1:$BT$1,0),0)</f>
        <v>873.61534622226372</v>
      </c>
      <c r="AA39" s="897">
        <f>VLOOKUP(年度マスタ!$K$4&amp;"_"&amp;AA$33,データシート1!$A:$BT,MATCH("aa_"&amp;$S39,データシート1!$A$1:$BT$1,0),0)</f>
        <v>919.84177878371361</v>
      </c>
      <c r="AB39" s="897">
        <f>VLOOKUP(年度マスタ!$K$4&amp;"_"&amp;AB$33,データシート1!$A:$BT,MATCH("aa_"&amp;$S39,データシート1!$A$1:$BT$1,0),0)</f>
        <v>978.72948833371493</v>
      </c>
      <c r="AC39" s="897">
        <f>VLOOKUP(年度マスタ!$K$4&amp;"_"&amp;AC$33,データシート1!$A:$BT,MATCH("aa_"&amp;$S39,データシート1!$A$1:$BT$1,0),0)</f>
        <v>898.26984555455749</v>
      </c>
      <c r="AD39" s="897">
        <f>VLOOKUP(年度マスタ!$K$4&amp;"_"&amp;AD$33,データシート1!$A:$BT,MATCH("aa_"&amp;$S39,データシート1!$A$1:$BT$1,0),0)</f>
        <v>955.70468902912899</v>
      </c>
      <c r="AE39" s="897">
        <f>VLOOKUP(年度マスタ!$K$4&amp;"_"&amp;AE$33,データシート1!$A:$BT,MATCH("aa_"&amp;$S39,データシート1!$A$1:$BT$1,0),0)</f>
        <v>736.13900989208651</v>
      </c>
      <c r="AF39" s="897">
        <f>VLOOKUP(年度マスタ!$K$4&amp;"_"&amp;AF$33,データシート1!$A:$BT,MATCH("aa_"&amp;$S39,データシート1!$A$1:$BT$1,0),0)</f>
        <v>738.5335055210769</v>
      </c>
      <c r="AG39" s="897">
        <f>VLOOKUP(年度マスタ!$K$4&amp;"_"&amp;AG$33,データシート1!$A:$BT,MATCH("aa_"&amp;$S39,データシート1!$A$1:$BT$1,0),0)</f>
        <v>732.90219927959276</v>
      </c>
      <c r="AH39" s="897">
        <f>VLOOKUP(年度マスタ!$K$4&amp;"_"&amp;AH$33,データシート1!$A:$BT,MATCH("aa_"&amp;$S39,データシート1!$A$1:$BT$1,0),0)</f>
        <v>709.11554839231678</v>
      </c>
      <c r="AI39" s="897">
        <f>VLOOKUP(年度マスタ!$K$4&amp;"_"&amp;AI$33,データシート1!$A:$BT,MATCH("aa_"&amp;$S39,データシート1!$A$1:$BT$1,0),0)</f>
        <v>614.26269272501111</v>
      </c>
      <c r="AJ39" s="897">
        <f>VLOOKUP(年度マスタ!$K$4&amp;"_"&amp;AJ$33,データシート1!$A:$BT,MATCH("aa_"&amp;$S39,データシート1!$A$1:$BT$1,0),0)</f>
        <v>671.86335673676786</v>
      </c>
      <c r="AK39" s="898">
        <f>VLOOKUP(年度マスタ!$K$4&amp;"_"&amp;AK$33,データシート1!$A:$BT,MATCH("aa_"&amp;$S39,データシート1!$A$1:$BT$1,0),0)</f>
        <v>661.41301854960273</v>
      </c>
      <c r="AL39" s="330"/>
      <c r="AW39" s="17" t="str">
        <f>年度マスタ!K4</f>
        <v>13105</v>
      </c>
      <c r="AX39" s="17" t="s">
        <v>200</v>
      </c>
      <c r="AY39" s="17">
        <f>VLOOKUP($AW39&amp;"_"&amp;$AY$34,データシート1!$A:$BT,MATCH($AY$31&amp;"_"&amp;AY$36,データシート1!$A$1:$BT$1,0),0)</f>
        <v>43.588408137861492</v>
      </c>
      <c r="AZ39" s="17">
        <f>VLOOKUP($AW39&amp;"_"&amp;$AY$34,データシート1!$A:$BT,MATCH($AY$31&amp;"_"&amp;AZ$36,データシート1!$A$1:$BT$1,0),0)</f>
        <v>18.339314610489343</v>
      </c>
      <c r="BA39" s="17">
        <f>VLOOKUP($AW39&amp;"_"&amp;$AY$34,データシート1!$A:$BT,MATCH($AY$31&amp;"_"&amp;BA$36,データシート1!$A$1:$BT$1,0),0)</f>
        <v>2.3891064930500847</v>
      </c>
      <c r="BB39" s="17">
        <f>VLOOKUP($AW39&amp;"_"&amp;$AY$34,データシート1!$A:$BT,MATCH($AY$31&amp;"_"&amp;BB$36,データシート1!$A$1:$BT$1,0),0)</f>
        <v>661.41301854960273</v>
      </c>
      <c r="BC39" s="17">
        <f>VLOOKUP($AW39&amp;"_"&amp;$AY$34,データシート1!$A:$BT,MATCH($AY$31&amp;"_"&amp;BC$36,データシート1!$A$1:$BT$1,0),0)</f>
        <v>297.4045075024037</v>
      </c>
      <c r="BD39" s="17">
        <f>VLOOKUP($AW39&amp;"_"&amp;$AY$34,データシート1!$A:$BT,MATCH($AY$31&amp;"_"&amp;BD$36,データシート1!$A$1:$BT$1,0),0)</f>
        <v>45.698967221375504</v>
      </c>
      <c r="BE39" s="17">
        <f>VLOOKUP($AW39&amp;"_"&amp;$AY$34,データシート1!$A:$BT,MATCH($AY$31&amp;"_"&amp;BE$36,データシート1!$A$1:$BT$1,0),0)</f>
        <v>27.987368316541271</v>
      </c>
      <c r="BF39" s="17">
        <f>VLOOKUP($AW39&amp;"_"&amp;$AY$34,データシート1!$A:$BT,MATCH($AY$31&amp;"_"&amp;BF$36,データシート1!$A$1:$BT$1,0),0)</f>
        <v>13.519635941279423</v>
      </c>
      <c r="BG39" s="17">
        <f>VLOOKUP($AW39&amp;"_"&amp;$AY$34,データシート1!$A:$BT,MATCH($AY$31&amp;"_"&amp;BG$36,データシート1!$A$1:$BT$1,0),0)</f>
        <v>0</v>
      </c>
      <c r="BH39" s="17">
        <f>VLOOKUP($AW39&amp;"_"&amp;$AY$34,データシート1!$A:$BT,MATCH($AY$31&amp;"_"&amp;BH$36,データシート1!$A$1:$BT$1,0),0)</f>
        <v>35.702569021506378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36.561068529655373</v>
      </c>
      <c r="P40" s="454">
        <f t="shared" si="9"/>
        <v>2.3561072788178393E-2</v>
      </c>
      <c r="Q40" s="328"/>
      <c r="R40" s="13"/>
      <c r="S40" s="356" t="s">
        <v>165</v>
      </c>
      <c r="T40" s="335"/>
      <c r="U40" s="343" t="s">
        <v>165</v>
      </c>
      <c r="V40" s="344"/>
      <c r="W40" s="344"/>
      <c r="X40" s="896">
        <f>VLOOKUP(年度マスタ!$K$4&amp;"_"&amp;X$33,データシート1!$A:$BT,MATCH("aa_"&amp;$S40,データシート1!$A$1:$BT$1,0),0)</f>
        <v>255.07023392966281</v>
      </c>
      <c r="Y40" s="897">
        <f>VLOOKUP(年度マスタ!$K$4&amp;"_"&amp;Y$33,データシート1!$A:$BT,MATCH("aa_"&amp;$S40,データシート1!$A$1:$BT$1,0),0)</f>
        <v>262.35770256898189</v>
      </c>
      <c r="Z40" s="897">
        <f>VLOOKUP(年度マスタ!$K$4&amp;"_"&amp;Z$33,データシート1!$A:$BT,MATCH("aa_"&amp;$S40,データシート1!$A$1:$BT$1,0),0)</f>
        <v>305.00903053932433</v>
      </c>
      <c r="AA40" s="897">
        <f>VLOOKUP(年度マスタ!$K$4&amp;"_"&amp;AA$33,データシート1!$A:$BT,MATCH("aa_"&amp;$S40,データシート1!$A$1:$BT$1,0),0)</f>
        <v>338.57856707751102</v>
      </c>
      <c r="AB40" s="897">
        <f>VLOOKUP(年度マスタ!$K$4&amp;"_"&amp;AB$33,データシート1!$A:$BT,MATCH("aa_"&amp;$S40,データシート1!$A$1:$BT$1,0),0)</f>
        <v>328.96604631299891</v>
      </c>
      <c r="AC40" s="897">
        <f>VLOOKUP(年度マスタ!$K$4&amp;"_"&amp;AC$33,データシート1!$A:$BT,MATCH("aa_"&amp;$S40,データシート1!$A$1:$BT$1,0),0)</f>
        <v>299.8071750711016</v>
      </c>
      <c r="AD40" s="897">
        <f>VLOOKUP(年度マスタ!$K$4&amp;"_"&amp;AD$33,データシート1!$A:$BT,MATCH("aa_"&amp;$S40,データシート1!$A$1:$BT$1,0),0)</f>
        <v>302.84645938936973</v>
      </c>
      <c r="AE40" s="897">
        <f>VLOOKUP(年度マスタ!$K$4&amp;"_"&amp;AE$33,データシート1!$A:$BT,MATCH("aa_"&amp;$S40,データシート1!$A$1:$BT$1,0),0)</f>
        <v>292.78974682012802</v>
      </c>
      <c r="AF40" s="897">
        <f>VLOOKUP(年度マスタ!$K$4&amp;"_"&amp;AF$33,データシート1!$A:$BT,MATCH("aa_"&amp;$S40,データシート1!$A$1:$BT$1,0),0)</f>
        <v>303.80506514569657</v>
      </c>
      <c r="AG40" s="897">
        <f>VLOOKUP(年度マスタ!$K$4&amp;"_"&amp;AG$33,データシート1!$A:$BT,MATCH("aa_"&amp;$S40,データシート1!$A$1:$BT$1,0),0)</f>
        <v>295.06601371457054</v>
      </c>
      <c r="AH40" s="897">
        <f>VLOOKUP(年度マスタ!$K$4&amp;"_"&amp;AH$33,データシート1!$A:$BT,MATCH("aa_"&amp;$S40,データシート1!$A$1:$BT$1,0),0)</f>
        <v>282.57456766649119</v>
      </c>
      <c r="AI40" s="897">
        <f>VLOOKUP(年度マスタ!$K$4&amp;"_"&amp;AI$33,データシート1!$A:$BT,MATCH("aa_"&amp;$S40,データシート1!$A$1:$BT$1,0),0)</f>
        <v>283.12535623240785</v>
      </c>
      <c r="AJ40" s="897">
        <f>VLOOKUP(年度マスタ!$K$4&amp;"_"&amp;AJ$33,データシート1!$A:$BT,MATCH("aa_"&amp;$S40,データシート1!$A$1:$BT$1,0),0)</f>
        <v>284.75766267334973</v>
      </c>
      <c r="AK40" s="898">
        <f>VLOOKUP(年度マスタ!$K$4&amp;"_"&amp;AK$33,データシート1!$A:$BT,MATCH("aa_"&amp;$S40,データシート1!$A$1:$BT$1,0),0)</f>
        <v>297.4045075024037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15.8003558973921</v>
      </c>
      <c r="P41" s="454">
        <f t="shared" si="9"/>
        <v>1.0182233461684006E-2</v>
      </c>
      <c r="Q41" s="328"/>
      <c r="R41" s="13"/>
      <c r="S41" s="356" t="s">
        <v>201</v>
      </c>
      <c r="T41" s="335"/>
      <c r="U41" s="246" t="s">
        <v>128</v>
      </c>
      <c r="V41" s="344"/>
      <c r="W41" s="344"/>
      <c r="X41" s="896">
        <f>X42+X45+X46</f>
        <v>115.87596144583338</v>
      </c>
      <c r="Y41" s="897">
        <f t="shared" ref="Y41:AH41" si="12">Y42+Y45+Y46</f>
        <v>115.05024253421013</v>
      </c>
      <c r="Z41" s="897">
        <f t="shared" si="12"/>
        <v>113.13418189300901</v>
      </c>
      <c r="AA41" s="897">
        <f t="shared" si="12"/>
        <v>113.95061148150396</v>
      </c>
      <c r="AB41" s="897">
        <f t="shared" si="12"/>
        <v>111.60830083260522</v>
      </c>
      <c r="AC41" s="897">
        <f t="shared" si="12"/>
        <v>107.44988651277848</v>
      </c>
      <c r="AD41" s="897">
        <f t="shared" si="12"/>
        <v>105.5028587601937</v>
      </c>
      <c r="AE41" s="897">
        <f t="shared" si="12"/>
        <v>102.65037571536735</v>
      </c>
      <c r="AF41" s="897">
        <f t="shared" si="12"/>
        <v>100.44243422838952</v>
      </c>
      <c r="AG41" s="897">
        <f t="shared" si="12"/>
        <v>97.497982466952067</v>
      </c>
      <c r="AH41" s="897">
        <f t="shared" si="12"/>
        <v>95.466983246057495</v>
      </c>
      <c r="AI41" s="897">
        <f>AI42+AI45+AI46</f>
        <v>86.478594514392739</v>
      </c>
      <c r="AJ41" s="897">
        <f>AJ42+AJ45+AJ46</f>
        <v>85.367931285284172</v>
      </c>
      <c r="AK41" s="898">
        <f>AK42+AK45+AK46</f>
        <v>87.205971479196194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104.80185354977309</v>
      </c>
      <c r="Y42" s="900">
        <f t="shared" ref="Y42:AK42" si="13">SUM(Y43:Y44)</f>
        <v>103.36076524627492</v>
      </c>
      <c r="Z42" s="900">
        <f t="shared" si="13"/>
        <v>99.563696434229115</v>
      </c>
      <c r="AA42" s="900">
        <f t="shared" si="13"/>
        <v>98.539552976348162</v>
      </c>
      <c r="AB42" s="900">
        <f t="shared" si="13"/>
        <v>95.807944935213129</v>
      </c>
      <c r="AC42" s="900">
        <f t="shared" si="13"/>
        <v>92.056230212353682</v>
      </c>
      <c r="AD42" s="900">
        <f t="shared" si="13"/>
        <v>90.222837213068601</v>
      </c>
      <c r="AE42" s="900">
        <f t="shared" si="13"/>
        <v>87.537311348051233</v>
      </c>
      <c r="AF42" s="900">
        <f t="shared" si="13"/>
        <v>85.592120119759414</v>
      </c>
      <c r="AG42" s="900">
        <f t="shared" si="13"/>
        <v>83.459825062405159</v>
      </c>
      <c r="AH42" s="900">
        <f t="shared" si="13"/>
        <v>81.513438664091296</v>
      </c>
      <c r="AI42" s="900">
        <f t="shared" si="13"/>
        <v>73.119627571005935</v>
      </c>
      <c r="AJ42" s="900">
        <f t="shared" si="13"/>
        <v>72.153060493807672</v>
      </c>
      <c r="AK42" s="901">
        <f t="shared" si="13"/>
        <v>73.686335537916776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25.895692476540699</v>
      </c>
      <c r="P43" s="612">
        <f t="shared" si="9"/>
        <v>1.6687977673441649E-2</v>
      </c>
      <c r="Q43" s="328"/>
      <c r="R43" s="13"/>
      <c r="S43" s="356" t="s">
        <v>190</v>
      </c>
      <c r="T43" s="359"/>
      <c r="U43" s="346"/>
      <c r="V43" s="360"/>
      <c r="W43" s="347" t="s">
        <v>190</v>
      </c>
      <c r="X43" s="899">
        <f>VLOOKUP(年度マスタ!$K$4&amp;"_"&amp;X$33,データシート1!$A:$BT,MATCH("aa_"&amp;$S43,データシート1!$A$1:$BT$1,0),0)</f>
        <v>65.272810625389965</v>
      </c>
      <c r="Y43" s="900">
        <f>VLOOKUP(年度マスタ!$K$4&amp;"_"&amp;Y$33,データシート1!$A:$BT,MATCH("aa_"&amp;$S43,データシート1!$A$1:$BT$1,0),0)</f>
        <v>63.935212874735377</v>
      </c>
      <c r="Z43" s="900">
        <f>VLOOKUP(年度マスタ!$K$4&amp;"_"&amp;Z$33,データシート1!$A:$BT,MATCH("aa_"&amp;$S43,データシート1!$A$1:$BT$1,0),0)</f>
        <v>62.677892453737073</v>
      </c>
      <c r="AA43" s="900">
        <f>VLOOKUP(年度マスタ!$K$4&amp;"_"&amp;AA$33,データシート1!$A:$BT,MATCH("aa_"&amp;$S43,データシート1!$A$1:$BT$1,0),0)</f>
        <v>62.215261917224701</v>
      </c>
      <c r="AB43" s="900">
        <f>VLOOKUP(年度マスタ!$K$4&amp;"_"&amp;AB$33,データシート1!$A:$BT,MATCH("aa_"&amp;$S43,データシート1!$A$1:$BT$1,0),0)</f>
        <v>59.246876405557749</v>
      </c>
      <c r="AC43" s="900">
        <f>VLOOKUP(年度マスタ!$K$4&amp;"_"&amp;AC$33,データシート1!$A:$BT,MATCH("aa_"&amp;$S43,データシート1!$A$1:$BT$1,0),0)</f>
        <v>56.058322191209342</v>
      </c>
      <c r="AD43" s="900">
        <f>VLOOKUP(年度マスタ!$K$4&amp;"_"&amp;AD$33,データシート1!$A:$BT,MATCH("aa_"&amp;$S43,データシート1!$A$1:$BT$1,0),0)</f>
        <v>55.181446796597257</v>
      </c>
      <c r="AE43" s="900">
        <f>VLOOKUP(年度マスタ!$K$4&amp;"_"&amp;AE$33,データシート1!$A:$BT,MATCH("aa_"&amp;$S43,データシート1!$A$1:$BT$1,0),0)</f>
        <v>54.434838811295556</v>
      </c>
      <c r="AF43" s="900">
        <f>VLOOKUP(年度マスタ!$K$4&amp;"_"&amp;AF$33,データシート1!$A:$BT,MATCH("aa_"&amp;$S43,データシート1!$A$1:$BT$1,0),0)</f>
        <v>53.611821278855835</v>
      </c>
      <c r="AG43" s="900">
        <f>VLOOKUP(年度マスタ!$K$4&amp;"_"&amp;AG$33,データシート1!$A:$BT,MATCH("aa_"&amp;$S43,データシート1!$A$1:$BT$1,0),0)</f>
        <v>52.314093305095888</v>
      </c>
      <c r="AH43" s="900">
        <f>VLOOKUP(年度マスタ!$K$4&amp;"_"&amp;AH$33,データシート1!$A:$BT,MATCH("aa_"&amp;$S43,データシート1!$A$1:$BT$1,0),0)</f>
        <v>50.609598126180181</v>
      </c>
      <c r="AI43" s="900">
        <f>VLOOKUP(年度マスタ!$K$4&amp;"_"&amp;AI$33,データシート1!$A:$BT,MATCH("aa_"&amp;$S43,データシート1!$A$1:$BT$1,0),0)</f>
        <v>44.406936836541824</v>
      </c>
      <c r="AJ43" s="900">
        <f>VLOOKUP(年度マスタ!$K$4&amp;"_"&amp;AJ$33,データシート1!$A:$BT,MATCH("aa_"&amp;$S43,データシート1!$A$1:$BT$1,0),0)</f>
        <v>43.167507927452547</v>
      </c>
      <c r="AK43" s="901">
        <f>VLOOKUP(年度マスタ!$K$4&amp;"_"&amp;AK$33,データシート1!$A:$BT,MATCH("aa_"&amp;$S43,データシート1!$A$1:$BT$1,0),0)</f>
        <v>45.698967221375504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39.529042924383113</v>
      </c>
      <c r="Y44" s="900">
        <f>VLOOKUP(年度マスタ!$K$4&amp;"_"&amp;Y$33,データシート1!$A:$BT,MATCH("aa_"&amp;$S44,データシート1!$A$1:$BT$1,0),0)</f>
        <v>39.425552371539553</v>
      </c>
      <c r="Z44" s="900">
        <f>VLOOKUP(年度マスタ!$K$4&amp;"_"&amp;Z$33,データシート1!$A:$BT,MATCH("aa_"&amp;$S44,データシート1!$A$1:$BT$1,0),0)</f>
        <v>36.885803980492035</v>
      </c>
      <c r="AA44" s="900">
        <f>VLOOKUP(年度マスタ!$K$4&amp;"_"&amp;AA$33,データシート1!$A:$BT,MATCH("aa_"&amp;$S44,データシート1!$A$1:$BT$1,0),0)</f>
        <v>36.32429105912346</v>
      </c>
      <c r="AB44" s="900">
        <f>VLOOKUP(年度マスタ!$K$4&amp;"_"&amp;AB$33,データシート1!$A:$BT,MATCH("aa_"&amp;$S44,データシート1!$A$1:$BT$1,0),0)</f>
        <v>36.561068529655373</v>
      </c>
      <c r="AC44" s="900">
        <f>VLOOKUP(年度マスタ!$K$4&amp;"_"&amp;AC$33,データシート1!$A:$BT,MATCH("aa_"&amp;$S44,データシート1!$A$1:$BT$1,0),0)</f>
        <v>35.99790802114434</v>
      </c>
      <c r="AD44" s="900">
        <f>VLOOKUP(年度マスタ!$K$4&amp;"_"&amp;AD$33,データシート1!$A:$BT,MATCH("aa_"&amp;$S44,データシート1!$A$1:$BT$1,0),0)</f>
        <v>35.041390416471344</v>
      </c>
      <c r="AE44" s="900">
        <f>VLOOKUP(年度マスタ!$K$4&amp;"_"&amp;AE$33,データシート1!$A:$BT,MATCH("aa_"&amp;$S44,データシート1!$A$1:$BT$1,0),0)</f>
        <v>33.102472536755677</v>
      </c>
      <c r="AF44" s="900">
        <f>VLOOKUP(年度マスタ!$K$4&amp;"_"&amp;AF$33,データシート1!$A:$BT,MATCH("aa_"&amp;$S44,データシート1!$A$1:$BT$1,0),0)</f>
        <v>31.980298840903572</v>
      </c>
      <c r="AG44" s="900">
        <f>VLOOKUP(年度マスタ!$K$4&amp;"_"&amp;AG$33,データシート1!$A:$BT,MATCH("aa_"&amp;$S44,データシート1!$A$1:$BT$1,0),0)</f>
        <v>31.145731757309267</v>
      </c>
      <c r="AH44" s="900">
        <f>VLOOKUP(年度マスタ!$K$4&amp;"_"&amp;AH$33,データシート1!$A:$BT,MATCH("aa_"&amp;$S44,データシート1!$A$1:$BT$1,0),0)</f>
        <v>30.903840537911108</v>
      </c>
      <c r="AI44" s="900">
        <f>VLOOKUP(年度マスタ!$K$4&amp;"_"&amp;AI$33,データシート1!$A:$BT,MATCH("aa_"&amp;$S44,データシート1!$A$1:$BT$1,0),0)</f>
        <v>28.712690734464115</v>
      </c>
      <c r="AJ44" s="900">
        <f>VLOOKUP(年度マスタ!$K$4&amp;"_"&amp;AJ$33,データシート1!$A:$BT,MATCH("aa_"&amp;$S44,データシート1!$A$1:$BT$1,0),0)</f>
        <v>28.985552566355128</v>
      </c>
      <c r="AK44" s="901">
        <f>VLOOKUP(年度マスタ!$K$4&amp;"_"&amp;AK$33,データシート1!$A:$BT,MATCH("aa_"&amp;$S44,データシート1!$A$1:$BT$1,0),0)</f>
        <v>27.987368316541271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11.074107896060299</v>
      </c>
      <c r="Y45" s="900">
        <f>VLOOKUP(年度マスタ!$K$4&amp;"_"&amp;Y$33,データシート1!$A:$BT,MATCH("aa_"&amp;$S45,データシート1!$A$1:$BT$1,0),0)</f>
        <v>11.689477287935199</v>
      </c>
      <c r="Z45" s="900">
        <f>VLOOKUP(年度マスタ!$K$4&amp;"_"&amp;Z$33,データシート1!$A:$BT,MATCH("aa_"&amp;$S45,データシート1!$A$1:$BT$1,0),0)</f>
        <v>13.570485458779901</v>
      </c>
      <c r="AA45" s="900">
        <f>VLOOKUP(年度マスタ!$K$4&amp;"_"&amp;AA$33,データシート1!$A:$BT,MATCH("aa_"&amp;$S45,データシート1!$A$1:$BT$1,0),0)</f>
        <v>15.4110585051558</v>
      </c>
      <c r="AB45" s="900">
        <f>VLOOKUP(年度マスタ!$K$4&amp;"_"&amp;AB$33,データシート1!$A:$BT,MATCH("aa_"&amp;$S45,データシート1!$A$1:$BT$1,0),0)</f>
        <v>15.8003558973921</v>
      </c>
      <c r="AC45" s="900">
        <f>VLOOKUP(年度マスタ!$K$4&amp;"_"&amp;AC$33,データシート1!$A:$BT,MATCH("aa_"&amp;$S45,データシート1!$A$1:$BT$1,0),0)</f>
        <v>15.3936563004248</v>
      </c>
      <c r="AD45" s="900">
        <f>VLOOKUP(年度マスタ!$K$4&amp;"_"&amp;AD$33,データシート1!$A:$BT,MATCH("aa_"&amp;$S45,データシート1!$A$1:$BT$1,0),0)</f>
        <v>15.2800215471251</v>
      </c>
      <c r="AE45" s="900">
        <f>VLOOKUP(年度マスタ!$K$4&amp;"_"&amp;AE$33,データシート1!$A:$BT,MATCH("aa_"&amp;$S45,データシート1!$A$1:$BT$1,0),0)</f>
        <v>15.113064367316111</v>
      </c>
      <c r="AF45" s="900">
        <f>VLOOKUP(年度マスタ!$K$4&amp;"_"&amp;AF$33,データシート1!$A:$BT,MATCH("aa_"&amp;$S45,データシート1!$A$1:$BT$1,0),0)</f>
        <v>14.8503141086301</v>
      </c>
      <c r="AG45" s="900">
        <f>VLOOKUP(年度マスタ!$K$4&amp;"_"&amp;AG$33,データシート1!$A:$BT,MATCH("aa_"&amp;$S45,データシート1!$A$1:$BT$1,0),0)</f>
        <v>14.038157404546901</v>
      </c>
      <c r="AH45" s="900">
        <f>VLOOKUP(年度マスタ!$K$4&amp;"_"&amp;AH$33,データシート1!$A:$BT,MATCH("aa_"&amp;$S45,データシート1!$A$1:$BT$1,0),0)</f>
        <v>13.953544581966201</v>
      </c>
      <c r="AI45" s="900">
        <f>VLOOKUP(年度マスタ!$K$4&amp;"_"&amp;AI$33,データシート1!$A:$BT,MATCH("aa_"&amp;$S45,データシート1!$A$1:$BT$1,0),0)</f>
        <v>13.3589669433868</v>
      </c>
      <c r="AJ45" s="900">
        <f>VLOOKUP(年度マスタ!$K$4&amp;"_"&amp;AJ$33,データシート1!$A:$BT,MATCH("aa_"&amp;$S45,データシート1!$A$1:$BT$1,0),0)</f>
        <v>13.2148707914765</v>
      </c>
      <c r="AK45" s="901">
        <f>VLOOKUP(年度マスタ!$K$4&amp;"_"&amp;AK$33,データシート1!$A:$BT,MATCH("aa_"&amp;$S45,データシート1!$A$1:$BT$1,0),0)</f>
        <v>13.519635941279423</v>
      </c>
      <c r="AL45" s="330"/>
      <c r="AW45" s="17" t="str">
        <f>AW48</f>
        <v>文京区</v>
      </c>
      <c r="AX45" s="1010">
        <f t="shared" ref="AX45:BB45" si="15">AX48/$BC48</f>
        <v>5.6120786994482294E-2</v>
      </c>
      <c r="AY45" s="1010">
        <f t="shared" si="15"/>
        <v>0.57712762844823529</v>
      </c>
      <c r="AZ45" s="1010">
        <f t="shared" si="15"/>
        <v>0.25950556352982562</v>
      </c>
      <c r="BA45" s="1010">
        <f t="shared" si="15"/>
        <v>7.6093112918578759E-2</v>
      </c>
      <c r="BB45" s="1010">
        <f t="shared" si="15"/>
        <v>3.1152908108878025E-2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18.487668781944009</v>
      </c>
      <c r="Y47" s="903">
        <f>VLOOKUP(年度マスタ!$K$4&amp;"_"&amp;Y$33,データシート1!$A:$BT,MATCH("aa_"&amp;$S47,データシート1!$A$1:$BT$1,0),0)</f>
        <v>23.606358779781189</v>
      </c>
      <c r="Z47" s="903">
        <f>VLOOKUP(年度マスタ!$K$4&amp;"_"&amp;Z$33,データシート1!$A:$BT,MATCH("aa_"&amp;$S47,データシート1!$A$1:$BT$1,0),0)</f>
        <v>24.162265992337769</v>
      </c>
      <c r="AA47" s="903">
        <f>VLOOKUP(年度マスタ!$K$4&amp;"_"&amp;AA$33,データシート1!$A:$BT,MATCH("aa_"&amp;$S47,データシート1!$A$1:$BT$1,0),0)</f>
        <v>24.749610671433469</v>
      </c>
      <c r="AB47" s="903">
        <f>VLOOKUP(年度マスタ!$K$4&amp;"_"&amp;AB$33,データシート1!$A:$BT,MATCH("aa_"&amp;$S47,データシート1!$A$1:$BT$1,0),0)</f>
        <v>25.895692476540699</v>
      </c>
      <c r="AC47" s="903">
        <f>VLOOKUP(年度マスタ!$K$4&amp;"_"&amp;AC$33,データシート1!$A:$BT,MATCH("aa_"&amp;$S47,データシート1!$A$1:$BT$1,0),0)</f>
        <v>24.919089995940109</v>
      </c>
      <c r="AD47" s="903">
        <f>VLOOKUP(年度マスタ!$K$4&amp;"_"&amp;AD$33,データシート1!$A:$BT,MATCH("aa_"&amp;$S47,データシート1!$A$1:$BT$1,0),0)</f>
        <v>26.56387268099861</v>
      </c>
      <c r="AE47" s="903">
        <f>VLOOKUP(年度マスタ!$K$4&amp;"_"&amp;AE$33,データシート1!$A:$BT,MATCH("aa_"&amp;$S47,データシート1!$A$1:$BT$1,0),0)</f>
        <v>32.373374698947345</v>
      </c>
      <c r="AF47" s="903">
        <f>VLOOKUP(年度マスタ!$K$4&amp;"_"&amp;AF$33,データシート1!$A:$BT,MATCH("aa_"&amp;$S47,データシート1!$A$1:$BT$1,0),0)</f>
        <v>34.5390312841349</v>
      </c>
      <c r="AG47" s="903">
        <f>VLOOKUP(年度マスタ!$K$4&amp;"_"&amp;AG$33,データシート1!$A:$BT,MATCH("aa_"&amp;$S47,データシート1!$A$1:$BT$1,0),0)</f>
        <v>34.764550700444211</v>
      </c>
      <c r="AH47" s="903">
        <f>VLOOKUP(年度マスタ!$K$4&amp;"_"&amp;AH$33,データシート1!$A:$BT,MATCH("aa_"&amp;$S47,データシート1!$A$1:$BT$1,0),0)</f>
        <v>37.816799023921583</v>
      </c>
      <c r="AI47" s="903">
        <f>VLOOKUP(年度マスタ!$K$4&amp;"_"&amp;AI$33,データシート1!$A:$BT,MATCH("aa_"&amp;$S47,データシート1!$A$1:$BT$1,0),0)</f>
        <v>35.74249330216611</v>
      </c>
      <c r="AJ47" s="903">
        <f>VLOOKUP(年度マスタ!$K$4&amp;"_"&amp;AJ$33,データシート1!$A:$BT,MATCH("aa_"&amp;$S47,データシート1!$A$1:$BT$1,0),0)</f>
        <v>35.279371594797588</v>
      </c>
      <c r="AK47" s="904">
        <f>VLOOKUP(年度マスタ!$K$4&amp;"_"&amp;AK$33,データシート1!$A:$BT,MATCH("aa_"&amp;$S47,データシート1!$A$1:$BT$1,0),0)</f>
        <v>35.702569021506378</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文京区</v>
      </c>
      <c r="AX48" s="1011">
        <f>SUM(AY39:BA39)</f>
        <v>64.31682924140091</v>
      </c>
      <c r="AY48" s="1011">
        <f>BB39</f>
        <v>661.41301854960273</v>
      </c>
      <c r="AZ48" s="1011">
        <f>BC39</f>
        <v>297.4045075024037</v>
      </c>
      <c r="BA48" s="1011">
        <f>SUM(BD39:BG39)</f>
        <v>87.205971479196194</v>
      </c>
      <c r="BB48" s="1011">
        <f>BH39</f>
        <v>35.702569021506378</v>
      </c>
      <c r="BC48" s="1011">
        <f>SUM(AX48:BB48)</f>
        <v>1146.0428957941099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1146.0428957941099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64.31682924140091</v>
      </c>
      <c r="P52" s="453">
        <f t="shared" ref="P52:P64" si="18">O52/$O$51</f>
        <v>5.6120786994482294E-2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43.588408137861492</v>
      </c>
      <c r="P53" s="454">
        <f t="shared" si="18"/>
        <v>3.8033836515044619E-2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18.339314610489343</v>
      </c>
      <c r="P54" s="454">
        <f t="shared" si="18"/>
        <v>1.60022933502692E-2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2.3891064930500847</v>
      </c>
      <c r="P55" s="454">
        <f t="shared" si="18"/>
        <v>2.0846571291684838E-3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661.41301854960273</v>
      </c>
      <c r="P56" s="453">
        <f t="shared" si="18"/>
        <v>0.57712762844823529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297.4045075024037</v>
      </c>
      <c r="P57" s="453">
        <f t="shared" si="18"/>
        <v>0.25950556352982562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87.205971479196194</v>
      </c>
      <c r="P58" s="453">
        <f t="shared" si="18"/>
        <v>7.6093112918578759E-2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73.686335537916776</v>
      </c>
      <c r="P59" s="454">
        <f t="shared" si="18"/>
        <v>6.4296315441891405E-2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45.698967221375504</v>
      </c>
      <c r="P60" s="454">
        <f t="shared" si="18"/>
        <v>3.987544217505927E-2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27.987368316541271</v>
      </c>
      <c r="P61" s="454">
        <f t="shared" si="18"/>
        <v>2.4420873266832142E-2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13.519635941279423</v>
      </c>
      <c r="P62" s="454">
        <f t="shared" si="18"/>
        <v>1.1796797476687354E-2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35.702569021506378</v>
      </c>
      <c r="P64" s="612">
        <f t="shared" si="18"/>
        <v>3.1152908108878025E-2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文京区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1320.9274</v>
      </c>
      <c r="AI7" s="78">
        <f>VLOOKUP(年度マスタ!$K$4&amp;"_"&amp;$AG7,データシート1!$A:$BT,MATCH("ab_"&amp;AI$2,データシート1!$A$1:$BT$1,0),0)</f>
        <v>9804</v>
      </c>
      <c r="AJ7" s="78">
        <f>VLOOKUP(年度マスタ!$K$4&amp;"_"&amp;$AG7,データシート1!$A:$BT,MATCH("ab_"&amp;AJ$2,データシート1!$A$1:$BT$1,0),0)</f>
        <v>1</v>
      </c>
      <c r="AK7" s="78">
        <f>VLOOKUP(年度マスタ!$K$4&amp;"_"&amp;$AG7,データシート1!$A:$BT,MATCH("ab_"&amp;AK$2,データシート1!$A$1:$BT$1,0),0)</f>
        <v>198365</v>
      </c>
      <c r="AL7" s="78">
        <f>VLOOKUP(年度マスタ!$K$4&amp;"_"&amp;$AG7,データシート1!$A:$BT,MATCH("ab_"&amp;AL$2,データシート1!$A$1:$BT$1,0),0)</f>
        <v>102340</v>
      </c>
      <c r="AM7" s="78">
        <f>VLOOKUP(年度マスタ!$K$4&amp;"_"&amp;$AG7,データシート1!$A:$BT,MATCH("ab_"&amp;AM$2,データシート1!$A$1:$BT$1,0),0)</f>
        <v>32997</v>
      </c>
      <c r="AN7" s="78">
        <f>VLOOKUP(年度マスタ!$K$4&amp;"_"&amp;$AG7,データシート1!$A:$BT,MATCH("ab_"&amp;AN$2,データシート1!$A$1:$BT$1,0),0)</f>
        <v>7956</v>
      </c>
      <c r="AO7" s="78">
        <f>VLOOKUP(年度マスタ!$K$4&amp;"_"&amp;$AG7,データシート1!$A:$BT,MATCH("ab_"&amp;AO$2,データシート1!$A$1:$BT$1,0),0)</f>
        <v>189959</v>
      </c>
      <c r="AP7" s="78">
        <f>VLOOKUP(年度マスタ!$K$4&amp;"_"&amp;$AG7,データシート1!$A:$BT,MATCH("ab_"&amp;AP$2,データシート1!$A$1:$BT$1,0),0)</f>
        <v>0</v>
      </c>
      <c r="AQ7" s="954">
        <f>VLOOKUP(年度マスタ!$K$4&amp;"_"&amp;$AG7,データシート1!$A:$BT,MATCH("ab_"&amp;AQ$2,データシート1!$A$1:$BT$1,0),0)</f>
        <v>18.487668781944009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1240.5793000000001</v>
      </c>
      <c r="AI8" s="78">
        <f>VLOOKUP(年度マスタ!$K$4&amp;"_"&amp;$AG8,データシート1!$A:$BT,MATCH("ab_"&amp;AI$2,データシート1!$A$1:$BT$1,0),0)</f>
        <v>9804</v>
      </c>
      <c r="AJ8" s="78">
        <f>VLOOKUP(年度マスタ!$K$4&amp;"_"&amp;$AG8,データシート1!$A:$BT,MATCH("ab_"&amp;AJ$2,データシート1!$A$1:$BT$1,0),0)</f>
        <v>1</v>
      </c>
      <c r="AK8" s="78">
        <f>VLOOKUP(年度マスタ!$K$4&amp;"_"&amp;$AG8,データシート1!$A:$BT,MATCH("ab_"&amp;AK$2,データシート1!$A$1:$BT$1,0),0)</f>
        <v>198365</v>
      </c>
      <c r="AL8" s="78">
        <f>VLOOKUP(年度マスタ!$K$4&amp;"_"&amp;$AG8,データシート1!$A:$BT,MATCH("ab_"&amp;AL$2,データシート1!$A$1:$BT$1,0),0)</f>
        <v>103833</v>
      </c>
      <c r="AM8" s="78">
        <f>VLOOKUP(年度マスタ!$K$4&amp;"_"&amp;$AG8,データシート1!$A:$BT,MATCH("ab_"&amp;AM$2,データシート1!$A$1:$BT$1,0),0)</f>
        <v>32471</v>
      </c>
      <c r="AN8" s="78">
        <f>VLOOKUP(年度マスタ!$K$4&amp;"_"&amp;$AG8,データシート1!$A:$BT,MATCH("ab_"&amp;AN$2,データシート1!$A$1:$BT$1,0),0)</f>
        <v>7737</v>
      </c>
      <c r="AO8" s="78">
        <f>VLOOKUP(年度マスタ!$K$4&amp;"_"&amp;$AG8,データシート1!$A:$BT,MATCH("ab_"&amp;AO$2,データシート1!$A$1:$BT$1,0),0)</f>
        <v>192138</v>
      </c>
      <c r="AP8" s="78">
        <f>VLOOKUP(年度マスタ!$K$4&amp;"_"&amp;$AG8,データシート1!$A:$BT,MATCH("ab_"&amp;AP$2,データシート1!$A$1:$BT$1,0),0)</f>
        <v>0</v>
      </c>
      <c r="AQ8" s="954">
        <f>VLOOKUP(年度マスタ!$K$4&amp;"_"&amp;$AG8,データシート1!$A:$BT,MATCH("ab_"&amp;AQ$2,データシート1!$A$1:$BT$1,0),0)</f>
        <v>23.606358779781189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1327.6559999999999</v>
      </c>
      <c r="AI9" s="78">
        <f>VLOOKUP(年度マスタ!$K$4&amp;"_"&amp;$AG9,データシート1!$A:$BT,MATCH("ab_"&amp;AI$2,データシート1!$A$1:$BT$1,0),0)</f>
        <v>9804</v>
      </c>
      <c r="AJ9" s="78">
        <f>VLOOKUP(年度マスタ!$K$4&amp;"_"&amp;$AG9,データシート1!$A:$BT,MATCH("ab_"&amp;AJ$2,データシート1!$A$1:$BT$1,0),0)</f>
        <v>1</v>
      </c>
      <c r="AK9" s="78">
        <f>VLOOKUP(年度マスタ!$K$4&amp;"_"&amp;$AG9,データシート1!$A:$BT,MATCH("ab_"&amp;AK$2,データシート1!$A$1:$BT$1,0),0)</f>
        <v>198365</v>
      </c>
      <c r="AL9" s="78">
        <f>VLOOKUP(年度マスタ!$K$4&amp;"_"&amp;$AG9,データシート1!$A:$BT,MATCH("ab_"&amp;AL$2,データシート1!$A$1:$BT$1,0),0)</f>
        <v>104505</v>
      </c>
      <c r="AM9" s="78">
        <f>VLOOKUP(年度マスタ!$K$4&amp;"_"&amp;$AG9,データシート1!$A:$BT,MATCH("ab_"&amp;AM$2,データシート1!$A$1:$BT$1,0),0)</f>
        <v>32524</v>
      </c>
      <c r="AN9" s="78">
        <f>VLOOKUP(年度マスタ!$K$4&amp;"_"&amp;$AG9,データシート1!$A:$BT,MATCH("ab_"&amp;AN$2,データシート1!$A$1:$BT$1,0),0)</f>
        <v>7454</v>
      </c>
      <c r="AO9" s="78">
        <f>VLOOKUP(年度マスタ!$K$4&amp;"_"&amp;$AG9,データシート1!$A:$BT,MATCH("ab_"&amp;AO$2,データシート1!$A$1:$BT$1,0),0)</f>
        <v>193375</v>
      </c>
      <c r="AP9" s="78">
        <f>VLOOKUP(年度マスタ!$K$4&amp;"_"&amp;$AG9,データシート1!$A:$BT,MATCH("ab_"&amp;AP$2,データシート1!$A$1:$BT$1,0),0)</f>
        <v>0</v>
      </c>
      <c r="AQ9" s="954">
        <f>VLOOKUP(年度マスタ!$K$4&amp;"_"&amp;$AG9,データシート1!$A:$BT,MATCH("ab_"&amp;AQ$2,データシート1!$A$1:$BT$1,0),0)</f>
        <v>24.162265992337769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1326.7614000000001</v>
      </c>
      <c r="AI10" s="78">
        <f>VLOOKUP(年度マスタ!$K$4&amp;"_"&amp;$AG10,データシート1!$A:$BT,MATCH("ab_"&amp;AI$2,データシート1!$A$1:$BT$1,0),0)</f>
        <v>9804</v>
      </c>
      <c r="AJ10" s="78">
        <f>VLOOKUP(年度マスタ!$K$4&amp;"_"&amp;$AG10,データシート1!$A:$BT,MATCH("ab_"&amp;AJ$2,データシート1!$A$1:$BT$1,0),0)</f>
        <v>1</v>
      </c>
      <c r="AK10" s="78">
        <f>VLOOKUP(年度マスタ!$K$4&amp;"_"&amp;$AG10,データシート1!$A:$BT,MATCH("ab_"&amp;AK$2,データシート1!$A$1:$BT$1,0),0)</f>
        <v>198365</v>
      </c>
      <c r="AL10" s="78">
        <f>VLOOKUP(年度マスタ!$K$4&amp;"_"&amp;$AG10,データシート1!$A:$BT,MATCH("ab_"&amp;AL$2,データシート1!$A$1:$BT$1,0),0)</f>
        <v>109878</v>
      </c>
      <c r="AM10" s="78">
        <f>VLOOKUP(年度マスタ!$K$4&amp;"_"&amp;$AG10,データシート1!$A:$BT,MATCH("ab_"&amp;AM$2,データシート1!$A$1:$BT$1,0),0)</f>
        <v>32540</v>
      </c>
      <c r="AN10" s="78">
        <f>VLOOKUP(年度マスタ!$K$4&amp;"_"&amp;$AG10,データシート1!$A:$BT,MATCH("ab_"&amp;AN$2,データシート1!$A$1:$BT$1,0),0)</f>
        <v>7299</v>
      </c>
      <c r="AO10" s="78">
        <f>VLOOKUP(年度マスタ!$K$4&amp;"_"&amp;$AG10,データシート1!$A:$BT,MATCH("ab_"&amp;AO$2,データシート1!$A$1:$BT$1,0),0)</f>
        <v>202123</v>
      </c>
      <c r="AP10" s="78">
        <f>VLOOKUP(年度マスタ!$K$4&amp;"_"&amp;$AG10,データシート1!$A:$BT,MATCH("ab_"&amp;AP$2,データシート1!$A$1:$BT$1,0),0)</f>
        <v>0</v>
      </c>
      <c r="AQ10" s="954">
        <f>VLOOKUP(年度マスタ!$K$4&amp;"_"&amp;$AG10,データシート1!$A:$BT,MATCH("ab_"&amp;AQ$2,データシート1!$A$1:$BT$1,0),0)</f>
        <v>24.749610671433469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1140.6255000000001</v>
      </c>
      <c r="AI11" s="78">
        <f>VLOOKUP(年度マスタ!$K$4&amp;"_"&amp;$AG11,データシート1!$A:$BT,MATCH("ab_"&amp;AI$2,データシート1!$A$1:$BT$1,0),0)</f>
        <v>9804</v>
      </c>
      <c r="AJ11" s="78">
        <f>VLOOKUP(年度マスタ!$K$4&amp;"_"&amp;$AG11,データシート1!$A:$BT,MATCH("ab_"&amp;AJ$2,データシート1!$A$1:$BT$1,0),0)</f>
        <v>1</v>
      </c>
      <c r="AK11" s="78">
        <f>VLOOKUP(年度マスタ!$K$4&amp;"_"&amp;$AG11,データシート1!$A:$BT,MATCH("ab_"&amp;AK$2,データシート1!$A$1:$BT$1,0),0)</f>
        <v>198365</v>
      </c>
      <c r="AL11" s="78">
        <f>VLOOKUP(年度マスタ!$K$4&amp;"_"&amp;$AG11,データシート1!$A:$BT,MATCH("ab_"&amp;AL$2,データシート1!$A$1:$BT$1,0),0)</f>
        <v>111046</v>
      </c>
      <c r="AM11" s="78">
        <f>VLOOKUP(年度マスタ!$K$4&amp;"_"&amp;$AG11,データシート1!$A:$BT,MATCH("ab_"&amp;AM$2,データシート1!$A$1:$BT$1,0),0)</f>
        <v>32371</v>
      </c>
      <c r="AN11" s="78">
        <f>VLOOKUP(年度マスタ!$K$4&amp;"_"&amp;$AG11,データシート1!$A:$BT,MATCH("ab_"&amp;AN$2,データシート1!$A$1:$BT$1,0),0)</f>
        <v>7319</v>
      </c>
      <c r="AO11" s="78">
        <f>VLOOKUP(年度マスタ!$K$4&amp;"_"&amp;$AG11,データシート1!$A:$BT,MATCH("ab_"&amp;AO$2,データシート1!$A$1:$BT$1,0),0)</f>
        <v>204258</v>
      </c>
      <c r="AP11" s="78">
        <f>VLOOKUP(年度マスタ!$K$4&amp;"_"&amp;$AG11,データシート1!$A:$BT,MATCH("ab_"&amp;AP$2,データシート1!$A$1:$BT$1,0),0)</f>
        <v>0</v>
      </c>
      <c r="AQ11" s="954">
        <f>VLOOKUP(年度マスタ!$K$4&amp;"_"&amp;$AG11,データシート1!$A:$BT,MATCH("ab_"&amp;AQ$2,データシート1!$A$1:$BT$1,0),0)</f>
        <v>25.895692476540699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1109.7248999999999</v>
      </c>
      <c r="AI12" s="78">
        <f>VLOOKUP(年度マスタ!$K$4&amp;"_"&amp;$AG12,データシート1!$A:$BT,MATCH("ab_"&amp;AI$2,データシート1!$A$1:$BT$1,0),0)</f>
        <v>7791</v>
      </c>
      <c r="AJ12" s="78">
        <f>VLOOKUP(年度マスタ!$K$4&amp;"_"&amp;$AG12,データシート1!$A:$BT,MATCH("ab_"&amp;AJ$2,データシート1!$A$1:$BT$1,0),0)</f>
        <v>74</v>
      </c>
      <c r="AK12" s="78">
        <f>VLOOKUP(年度マスタ!$K$4&amp;"_"&amp;$AG12,データシート1!$A:$BT,MATCH("ab_"&amp;AK$2,データシート1!$A$1:$BT$1,0),0)</f>
        <v>201054</v>
      </c>
      <c r="AL12" s="78">
        <f>VLOOKUP(年度マスタ!$K$4&amp;"_"&amp;$AG12,データシート1!$A:$BT,MATCH("ab_"&amp;AL$2,データシート1!$A$1:$BT$1,0),0)</f>
        <v>112806</v>
      </c>
      <c r="AM12" s="78">
        <f>VLOOKUP(年度マスタ!$K$4&amp;"_"&amp;$AG12,データシート1!$A:$BT,MATCH("ab_"&amp;AM$2,データシート1!$A$1:$BT$1,0),0)</f>
        <v>32259</v>
      </c>
      <c r="AN12" s="78">
        <f>VLOOKUP(年度マスタ!$K$4&amp;"_"&amp;$AG12,データシート1!$A:$BT,MATCH("ab_"&amp;AN$2,データシート1!$A$1:$BT$1,0),0)</f>
        <v>7169</v>
      </c>
      <c r="AO12" s="78">
        <f>VLOOKUP(年度マスタ!$K$4&amp;"_"&amp;$AG12,データシート1!$A:$BT,MATCH("ab_"&amp;AO$2,データシート1!$A$1:$BT$1,0),0)</f>
        <v>207413</v>
      </c>
      <c r="AP12" s="78">
        <f>VLOOKUP(年度マスタ!$K$4&amp;"_"&amp;$AG12,データシート1!$A:$BT,MATCH("ab_"&amp;AP$2,データシート1!$A$1:$BT$1,0),0)</f>
        <v>0</v>
      </c>
      <c r="AQ12" s="954">
        <f>VLOOKUP(年度マスタ!$K$4&amp;"_"&amp;$AG12,データシート1!$A:$BT,MATCH("ab_"&amp;AQ$2,データシート1!$A$1:$BT$1,0),0)</f>
        <v>24.919089995940109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1056.9165</v>
      </c>
      <c r="AI13" s="78">
        <f>VLOOKUP(年度マスタ!$K$4&amp;"_"&amp;$AG13,データシート1!$A:$BT,MATCH("ab_"&amp;AI$2,データシート1!$A$1:$BT$1,0),0)</f>
        <v>7791</v>
      </c>
      <c r="AJ13" s="78">
        <f>VLOOKUP(年度マスタ!$K$4&amp;"_"&amp;$AG13,データシート1!$A:$BT,MATCH("ab_"&amp;AJ$2,データシート1!$A$1:$BT$1,0),0)</f>
        <v>74</v>
      </c>
      <c r="AK13" s="78">
        <f>VLOOKUP(年度マスタ!$K$4&amp;"_"&amp;$AG13,データシート1!$A:$BT,MATCH("ab_"&amp;AK$2,データシート1!$A$1:$BT$1,0),0)</f>
        <v>201054</v>
      </c>
      <c r="AL13" s="78">
        <f>VLOOKUP(年度マスタ!$K$4&amp;"_"&amp;$AG13,データシート1!$A:$BT,MATCH("ab_"&amp;AL$2,データシート1!$A$1:$BT$1,0),0)</f>
        <v>114459</v>
      </c>
      <c r="AM13" s="78">
        <f>VLOOKUP(年度マスタ!$K$4&amp;"_"&amp;$AG13,データシート1!$A:$BT,MATCH("ab_"&amp;AM$2,データシート1!$A$1:$BT$1,0),0)</f>
        <v>32060</v>
      </c>
      <c r="AN13" s="78">
        <f>VLOOKUP(年度マスタ!$K$4&amp;"_"&amp;$AG13,データシート1!$A:$BT,MATCH("ab_"&amp;AN$2,データシート1!$A$1:$BT$1,0),0)</f>
        <v>6973</v>
      </c>
      <c r="AO13" s="78">
        <f>VLOOKUP(年度マスタ!$K$4&amp;"_"&amp;$AG13,データシート1!$A:$BT,MATCH("ab_"&amp;AO$2,データシート1!$A$1:$BT$1,0),0)</f>
        <v>210312</v>
      </c>
      <c r="AP13" s="78">
        <f>VLOOKUP(年度マスタ!$K$4&amp;"_"&amp;$AG13,データシート1!$A:$BT,MATCH("ab_"&amp;AP$2,データシート1!$A$1:$BT$1,0),0)</f>
        <v>0</v>
      </c>
      <c r="AQ13" s="954">
        <f>VLOOKUP(年度マスタ!$K$4&amp;"_"&amp;$AG13,データシート1!$A:$BT,MATCH("ab_"&amp;AQ$2,データシート1!$A$1:$BT$1,0),0)</f>
        <v>26.56387268099861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1017.4465</v>
      </c>
      <c r="AI14" s="78">
        <f>VLOOKUP(年度マスタ!$K$4&amp;"_"&amp;$AG14,データシート1!$A:$BT,MATCH("ab_"&amp;AI$2,データシート1!$A$1:$BT$1,0),0)</f>
        <v>7791</v>
      </c>
      <c r="AJ14" s="78">
        <f>VLOOKUP(年度マスタ!$K$4&amp;"_"&amp;$AG14,データシート1!$A:$BT,MATCH("ab_"&amp;AJ$2,データシート1!$A$1:$BT$1,0),0)</f>
        <v>74</v>
      </c>
      <c r="AK14" s="78">
        <f>VLOOKUP(年度マスタ!$K$4&amp;"_"&amp;$AG14,データシート1!$A:$BT,MATCH("ab_"&amp;AK$2,データシート1!$A$1:$BT$1,0),0)</f>
        <v>201054</v>
      </c>
      <c r="AL14" s="78">
        <f>VLOOKUP(年度マスタ!$K$4&amp;"_"&amp;$AG14,データシート1!$A:$BT,MATCH("ab_"&amp;AL$2,データシート1!$A$1:$BT$1,0),0)</f>
        <v>116661</v>
      </c>
      <c r="AM14" s="78">
        <f>VLOOKUP(年度マスタ!$K$4&amp;"_"&amp;$AG14,データシート1!$A:$BT,MATCH("ab_"&amp;AM$2,データシート1!$A$1:$BT$1,0),0)</f>
        <v>32015</v>
      </c>
      <c r="AN14" s="78">
        <f>VLOOKUP(年度マスタ!$K$4&amp;"_"&amp;$AG14,データシート1!$A:$BT,MATCH("ab_"&amp;AN$2,データシート1!$A$1:$BT$1,0),0)</f>
        <v>6813</v>
      </c>
      <c r="AO14" s="78">
        <f>VLOOKUP(年度マスタ!$K$4&amp;"_"&amp;$AG14,データシート1!$A:$BT,MATCH("ab_"&amp;AO$2,データシート1!$A$1:$BT$1,0),0)</f>
        <v>213969</v>
      </c>
      <c r="AP14" s="78">
        <f>VLOOKUP(年度マスタ!$K$4&amp;"_"&amp;$AG14,データシート1!$A:$BT,MATCH("ab_"&amp;AP$2,データシート1!$A$1:$BT$1,0),0)</f>
        <v>0</v>
      </c>
      <c r="AQ14" s="954">
        <f>VLOOKUP(年度マスタ!$K$4&amp;"_"&amp;$AG14,データシート1!$A:$BT,MATCH("ab_"&amp;AQ$2,データシート1!$A$1:$BT$1,0),0)</f>
        <v>32.373374698947337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987.88109999999995</v>
      </c>
      <c r="AI15" s="78">
        <f>VLOOKUP(年度マスタ!$K$4&amp;"_"&amp;$AG15,データシート1!$A:$BT,MATCH("ab_"&amp;AI$2,データシート1!$A$1:$BT$1,0),0)</f>
        <v>7791</v>
      </c>
      <c r="AJ15" s="78">
        <f>VLOOKUP(年度マスタ!$K$4&amp;"_"&amp;$AG15,データシート1!$A:$BT,MATCH("ab_"&amp;AJ$2,データシート1!$A$1:$BT$1,0),0)</f>
        <v>74</v>
      </c>
      <c r="AK15" s="78">
        <f>VLOOKUP(年度マスタ!$K$4&amp;"_"&amp;$AG15,データシート1!$A:$BT,MATCH("ab_"&amp;AK$2,データシート1!$A$1:$BT$1,0),0)</f>
        <v>201054</v>
      </c>
      <c r="AL15" s="78">
        <f>VLOOKUP(年度マスタ!$K$4&amp;"_"&amp;$AG15,データシート1!$A:$BT,MATCH("ab_"&amp;AL$2,データシート1!$A$1:$BT$1,0),0)</f>
        <v>118654</v>
      </c>
      <c r="AM15" s="78">
        <f>VLOOKUP(年度マスタ!$K$4&amp;"_"&amp;$AG15,データシート1!$A:$BT,MATCH("ab_"&amp;AM$2,データシート1!$A$1:$BT$1,0),0)</f>
        <v>32054</v>
      </c>
      <c r="AN15" s="78">
        <f>VLOOKUP(年度マスタ!$K$4&amp;"_"&amp;$AG15,データシート1!$A:$BT,MATCH("ab_"&amp;AN$2,データシート1!$A$1:$BT$1,0),0)</f>
        <v>6624</v>
      </c>
      <c r="AO15" s="78">
        <f>VLOOKUP(年度マスタ!$K$4&amp;"_"&amp;$AG15,データシート1!$A:$BT,MATCH("ab_"&amp;AO$2,データシート1!$A$1:$BT$1,0),0)</f>
        <v>217419</v>
      </c>
      <c r="AP15" s="78">
        <f>VLOOKUP(年度マスタ!$K$4&amp;"_"&amp;$AG15,データシート1!$A:$BT,MATCH("ab_"&amp;AP$2,データシート1!$A$1:$BT$1,0),0)</f>
        <v>0</v>
      </c>
      <c r="AQ15" s="954">
        <f>VLOOKUP(年度マスタ!$K$4&amp;"_"&amp;$AG15,データシート1!$A:$BT,MATCH("ab_"&amp;AQ$2,データシート1!$A$1:$BT$1,0),0)</f>
        <v>34.5390312841349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874.44309999999996</v>
      </c>
      <c r="AI16" s="78">
        <f>VLOOKUP(年度マスタ!$K$4&amp;"_"&amp;$AG16,データシート1!$A:$BT,MATCH("ab_"&amp;AI$2,データシート1!$A$1:$BT$1,0),0)</f>
        <v>7791</v>
      </c>
      <c r="AJ16" s="78">
        <f>VLOOKUP(年度マスタ!$K$4&amp;"_"&amp;$AG16,データシート1!$A:$BT,MATCH("ab_"&amp;AJ$2,データシート1!$A$1:$BT$1,0),0)</f>
        <v>74</v>
      </c>
      <c r="AK16" s="78">
        <f>VLOOKUP(年度マスタ!$K$4&amp;"_"&amp;$AG16,データシート1!$A:$BT,MATCH("ab_"&amp;AK$2,データシート1!$A$1:$BT$1,0),0)</f>
        <v>201054</v>
      </c>
      <c r="AL16" s="78">
        <f>VLOOKUP(年度マスタ!$K$4&amp;"_"&amp;$AG16,データシート1!$A:$BT,MATCH("ab_"&amp;AL$2,データシート1!$A$1:$BT$1,0),0)</f>
        <v>121128</v>
      </c>
      <c r="AM16" s="78">
        <f>VLOOKUP(年度マスタ!$K$4&amp;"_"&amp;$AG16,データシート1!$A:$BT,MATCH("ab_"&amp;AM$2,データシート1!$A$1:$BT$1,0),0)</f>
        <v>31877</v>
      </c>
      <c r="AN16" s="78">
        <f>VLOOKUP(年度マスタ!$K$4&amp;"_"&amp;$AG16,データシート1!$A:$BT,MATCH("ab_"&amp;AN$2,データシート1!$A$1:$BT$1,0),0)</f>
        <v>6516</v>
      </c>
      <c r="AO16" s="78">
        <f>VLOOKUP(年度マスタ!$K$4&amp;"_"&amp;$AG16,データシート1!$A:$BT,MATCH("ab_"&amp;AO$2,データシート1!$A$1:$BT$1,0),0)</f>
        <v>221489</v>
      </c>
      <c r="AP16" s="78">
        <f>VLOOKUP(年度マスタ!$K$4&amp;"_"&amp;$AG16,データシート1!$A:$BT,MATCH("ab_"&amp;AP$2,データシート1!$A$1:$BT$1,0),0)</f>
        <v>0</v>
      </c>
      <c r="AQ16" s="954">
        <f>VLOOKUP(年度マスタ!$K$4&amp;"_"&amp;$AG16,データシート1!$A:$BT,MATCH("ab_"&amp;AQ$2,データシート1!$A$1:$BT$1,0),0)</f>
        <v>34.764550700444211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926.86789999999996</v>
      </c>
      <c r="AI17" s="151">
        <f>VLOOKUP(年度マスタ!$K$4&amp;"_"&amp;$AG17,データシート1!$A:$BT,MATCH("ab_"&amp;AI$2,データシート1!$A$1:$BT$1,0),0)</f>
        <v>7791</v>
      </c>
      <c r="AJ17" s="151">
        <f>VLOOKUP(年度マスタ!$K$4&amp;"_"&amp;$AG17,データシート1!$A:$BT,MATCH("ab_"&amp;AJ$2,データシート1!$A$1:$BT$1,0),0)</f>
        <v>74</v>
      </c>
      <c r="AK17" s="151">
        <f>VLOOKUP(年度マスタ!$K$4&amp;"_"&amp;$AG17,データシート1!$A:$BT,MATCH("ab_"&amp;AK$2,データシート1!$A$1:$BT$1,0),0)</f>
        <v>201054</v>
      </c>
      <c r="AL17" s="151">
        <f>VLOOKUP(年度マスタ!$K$4&amp;"_"&amp;$AG17,データシート1!$A:$BT,MATCH("ab_"&amp;AL$2,データシート1!$A$1:$BT$1,0),0)</f>
        <v>123849</v>
      </c>
      <c r="AM17" s="151">
        <f>VLOOKUP(年度マスタ!$K$4&amp;"_"&amp;$AG17,データシート1!$A:$BT,MATCH("ab_"&amp;AM$2,データシート1!$A$1:$BT$1,0),0)</f>
        <v>31685</v>
      </c>
      <c r="AN17" s="151">
        <f>VLOOKUP(年度マスタ!$K$4&amp;"_"&amp;$AG17,データシート1!$A:$BT,MATCH("ab_"&amp;AN$2,データシート1!$A$1:$BT$1,0),0)</f>
        <v>6417</v>
      </c>
      <c r="AO17" s="151">
        <f>VLOOKUP(年度マスタ!$K$4&amp;"_"&amp;$AG17,データシート1!$A:$BT,MATCH("ab_"&amp;AO$2,データシート1!$A$1:$BT$1,0),0)</f>
        <v>226114</v>
      </c>
      <c r="AP17" s="151">
        <f>VLOOKUP(年度マスタ!$K$4&amp;"_"&amp;$AG17,データシート1!$A:$BT,MATCH("ab_"&amp;AP$2,データシート1!$A$1:$BT$1,0),0)</f>
        <v>0</v>
      </c>
      <c r="AQ17" s="955">
        <f>VLOOKUP(年度マスタ!$K$4&amp;"_"&amp;$AG17,データシート1!$A:$BT,MATCH("ab_"&amp;AQ$2,データシート1!$A$1:$BT$1,0),0)</f>
        <v>37.816799023921583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715.49850000000004</v>
      </c>
      <c r="AI18" s="78">
        <f>VLOOKUP(年度マスタ!$K$4&amp;"_"&amp;$AG18,データシート1!$A:$BT,MATCH("ab_"&amp;AI$2,データシート1!$A$1:$BT$1,0),0)</f>
        <v>8977</v>
      </c>
      <c r="AJ18" s="78">
        <f>VLOOKUP(年度マスタ!$K$4&amp;"_"&amp;$AG18,データシート1!$A:$BT,MATCH("ab_"&amp;AJ$2,データシート1!$A$1:$BT$1,0),0)</f>
        <v>32</v>
      </c>
      <c r="AK18" s="78">
        <f>VLOOKUP(年度マスタ!$K$4&amp;"_"&amp;$AG18,データシート1!$A:$BT,MATCH("ab_"&amp;AK$2,データシート1!$A$1:$BT$1,0),0)</f>
        <v>199558</v>
      </c>
      <c r="AL18" s="78">
        <f>VLOOKUP(年度マスタ!$K$4&amp;"_"&amp;$AG18,データシート1!$A:$BT,MATCH("ab_"&amp;AL$2,データシート1!$A$1:$BT$1,0),0)</f>
        <v>123472</v>
      </c>
      <c r="AM18" s="78">
        <f>VLOOKUP(年度マスタ!$K$4&amp;"_"&amp;$AG18,データシート1!$A:$BT,MATCH("ab_"&amp;AM$2,データシート1!$A$1:$BT$1,0),0)</f>
        <v>31732</v>
      </c>
      <c r="AN18" s="78">
        <f>VLOOKUP(年度マスタ!$K$4&amp;"_"&amp;$AG18,データシート1!$A:$BT,MATCH("ab_"&amp;AN$2,データシート1!$A$1:$BT$1,0),0)</f>
        <v>6337</v>
      </c>
      <c r="AO18" s="78">
        <f>VLOOKUP(年度マスタ!$K$4&amp;"_"&amp;$AG18,データシート1!$A:$BT,MATCH("ab_"&amp;AO$2,データシート1!$A$1:$BT$1,0),0)</f>
        <v>226574</v>
      </c>
      <c r="AP18" s="78">
        <f>VLOOKUP(年度マスタ!$K$4&amp;"_"&amp;$AG18,データシート1!$A:$BT,MATCH("ab_"&amp;AP$2,データシート1!$A$1:$BT$1,0),0)</f>
        <v>0</v>
      </c>
      <c r="AQ18" s="954">
        <f>VLOOKUP(年度マスタ!$K$4&amp;"_"&amp;$AG18,データシート1!$A:$BT,MATCH("ab_"&amp;AQ$2,データシート1!$A$1:$BT$1,0),0)</f>
        <v>35.74249330216611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856.16399999999999</v>
      </c>
      <c r="AI19" s="78">
        <f>VLOOKUP(年度マスタ!$K$4&amp;"_"&amp;$AG19,データシート1!$A:$BT,MATCH("ab_"&amp;AI$2,データシート1!$A$1:$BT$1,0),0)</f>
        <v>8977</v>
      </c>
      <c r="AJ19" s="78">
        <f>VLOOKUP(年度マスタ!$K$4&amp;"_"&amp;$AG19,データシート1!$A:$BT,MATCH("ab_"&amp;AJ$2,データシート1!$A$1:$BT$1,0),0)</f>
        <v>32</v>
      </c>
      <c r="AK19" s="78">
        <f>VLOOKUP(年度マスタ!$K$4&amp;"_"&amp;$AG19,データシート1!$A:$BT,MATCH("ab_"&amp;AK$2,データシート1!$A$1:$BT$1,0),0)</f>
        <v>199558</v>
      </c>
      <c r="AL19" s="78">
        <f>VLOOKUP(年度マスタ!$K$4&amp;"_"&amp;$AG19,データシート1!$A:$BT,MATCH("ab_"&amp;AL$2,データシート1!$A$1:$BT$1,0),0)</f>
        <v>123199</v>
      </c>
      <c r="AM19" s="78">
        <f>VLOOKUP(年度マスタ!$K$4&amp;"_"&amp;$AG19,データシート1!$A:$BT,MATCH("ab_"&amp;AM$2,データシート1!$A$1:$BT$1,0),0)</f>
        <v>31761</v>
      </c>
      <c r="AN19" s="78">
        <f>VLOOKUP(年度マスタ!$K$4&amp;"_"&amp;$AG19,データシート1!$A:$BT,MATCH("ab_"&amp;AN$2,データシート1!$A$1:$BT$1,0),0)</f>
        <v>6238</v>
      </c>
      <c r="AO19" s="78">
        <f>VLOOKUP(年度マスタ!$K$4&amp;"_"&amp;$AG19,データシート1!$A:$BT,MATCH("ab_"&amp;AO$2,データシート1!$A$1:$BT$1,0),0)</f>
        <v>226332</v>
      </c>
      <c r="AP19" s="78">
        <f>VLOOKUP(年度マスタ!$K$4&amp;"_"&amp;$AG19,データシート1!$A:$BT,MATCH("ab_"&amp;AP$2,データシート1!$A$1:$BT$1,0),0)</f>
        <v>0</v>
      </c>
      <c r="AQ19" s="954">
        <f>VLOOKUP(年度マスタ!$K$4&amp;"_"&amp;$AG19,データシート1!$A:$BT,MATCH("ab_"&amp;AQ$2,データシート1!$A$1:$BT$1,0),0)</f>
        <v>35.279371594797588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1020.581</v>
      </c>
      <c r="AI20" s="78">
        <f>VLOOKUP(年度マスタ!$K$4&amp;"_"&amp;$AG20,データシート1!$A:$BT,MATCH("ab_"&amp;AI$2,データシート1!$A$1:$BT$1,0),0)</f>
        <v>8977</v>
      </c>
      <c r="AJ20" s="78">
        <f>VLOOKUP(年度マスタ!$K$4&amp;"_"&amp;$AG20,データシート1!$A:$BT,MATCH("ab_"&amp;AJ$2,データシート1!$A$1:$BT$1,0),0)</f>
        <v>32</v>
      </c>
      <c r="AK20" s="78">
        <f>VLOOKUP(年度マスタ!$K$4&amp;"_"&amp;$AG20,データシート1!$A:$BT,MATCH("ab_"&amp;AK$2,データシート1!$A$1:$BT$1,0),0)</f>
        <v>199558</v>
      </c>
      <c r="AL20" s="78">
        <f>VLOOKUP(年度マスタ!$K$4&amp;"_"&amp;$AG20,データシート1!$A:$BT,MATCH("ab_"&amp;AL$2,データシート1!$A$1:$BT$1,0),0)</f>
        <v>126436</v>
      </c>
      <c r="AM20" s="78">
        <f>VLOOKUP(年度マスタ!$K$4&amp;"_"&amp;$AG20,データシート1!$A:$BT,MATCH("ab_"&amp;AM$2,データシート1!$A$1:$BT$1,0),0)</f>
        <v>31946</v>
      </c>
      <c r="AN20" s="78">
        <f>VLOOKUP(年度マスタ!$K$4&amp;"_"&amp;$AG20,データシート1!$A:$BT,MATCH("ab_"&amp;AN$2,データシート1!$A$1:$BT$1,0),0)</f>
        <v>6115</v>
      </c>
      <c r="AO20" s="78">
        <f>VLOOKUP(年度マスタ!$K$4&amp;"_"&amp;$AG20,データシート1!$A:$BT,MATCH("ab_"&amp;AO$2,データシート1!$A$1:$BT$1,0),0)</f>
        <v>229653</v>
      </c>
      <c r="AP20" s="78">
        <f>VLOOKUP(年度マスタ!$K$4&amp;"_"&amp;$AG20,データシート1!$A:$BT,MATCH("ab_"&amp;AP$2,データシート1!$A$1:$BT$1,0),0)</f>
        <v>0</v>
      </c>
      <c r="AQ20" s="954">
        <f>VLOOKUP(年度マスタ!$K$4&amp;"_"&amp;$AG20,データシート1!$A:$BT,MATCH("ab_"&amp;AQ$2,データシート1!$A$1:$BT$1,0),0)</f>
        <v>35.702569021506378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文京区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4.0709999999999997</v>
      </c>
      <c r="BE13" s="70" t="str">
        <f>年度マスタ!K4</f>
        <v>13105</v>
      </c>
      <c r="BF13" s="70" t="str">
        <f>年度マスタ!K4</f>
        <v>13105</v>
      </c>
      <c r="BG13" s="70" t="str">
        <f>年度マスタ!K4</f>
        <v>13105</v>
      </c>
      <c r="BH13" s="278" t="s">
        <v>195</v>
      </c>
      <c r="BI13" s="278" t="s">
        <v>195</v>
      </c>
      <c r="BJ13" s="278" t="s">
        <v>195</v>
      </c>
      <c r="BK13" s="278" t="str">
        <f>年度マスタ!K4</f>
        <v>13105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4.0709999999999997</v>
      </c>
      <c r="AY14" s="70"/>
      <c r="BE14" s="70" t="str">
        <f>AP2</f>
        <v>文京区</v>
      </c>
      <c r="BF14" s="70" t="str">
        <f>AP2</f>
        <v>文京区</v>
      </c>
      <c r="BG14" s="70" t="str">
        <f>AP2</f>
        <v>文京区</v>
      </c>
      <c r="BH14" s="70" t="s">
        <v>205</v>
      </c>
      <c r="BI14" s="70" t="s">
        <v>205</v>
      </c>
      <c r="BJ14" s="70" t="s">
        <v>205</v>
      </c>
      <c r="BK14" s="70" t="str">
        <f>AP2</f>
        <v>文京区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333.291</v>
      </c>
      <c r="AY17" s="165">
        <f>AX17</f>
        <v>333.291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303.41400000000004</v>
      </c>
      <c r="G21" s="877">
        <f t="shared" ref="G21:O21" si="5">SUM(G22,G26,G27,G28)</f>
        <v>363.13400000000007</v>
      </c>
      <c r="H21" s="877">
        <f t="shared" si="5"/>
        <v>414.42599999999999</v>
      </c>
      <c r="I21" s="877">
        <f t="shared" si="5"/>
        <v>394.75599999999997</v>
      </c>
      <c r="J21" s="877">
        <f t="shared" si="5"/>
        <v>389.85300000000001</v>
      </c>
      <c r="K21" s="877">
        <f t="shared" si="5"/>
        <v>367.82900000000001</v>
      </c>
      <c r="L21" s="877">
        <f t="shared" si="5"/>
        <v>374.64800000000002</v>
      </c>
      <c r="M21" s="877">
        <f t="shared" si="5"/>
        <v>369.79700000000003</v>
      </c>
      <c r="N21" s="877">
        <f t="shared" si="5"/>
        <v>361.05800000000005</v>
      </c>
      <c r="O21" s="877">
        <f t="shared" si="5"/>
        <v>341.38299999999998</v>
      </c>
      <c r="P21" s="878">
        <f>SUM(P22,P26,P27,P28)</f>
        <v>337.36200000000002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4.6680000000000001</v>
      </c>
      <c r="G22" s="879">
        <f t="shared" ref="G22:P22" si="6">SUM(G23:G25)</f>
        <v>9.5500000000000007</v>
      </c>
      <c r="H22" s="879">
        <f t="shared" si="6"/>
        <v>10.247</v>
      </c>
      <c r="I22" s="879">
        <f t="shared" si="6"/>
        <v>9.8970000000000002</v>
      </c>
      <c r="J22" s="879">
        <f t="shared" si="6"/>
        <v>9.4979999999999993</v>
      </c>
      <c r="K22" s="879">
        <f t="shared" si="6"/>
        <v>11.371</v>
      </c>
      <c r="L22" s="879">
        <f t="shared" si="6"/>
        <v>10.991</v>
      </c>
      <c r="M22" s="879">
        <f t="shared" si="6"/>
        <v>8.2240000000000002</v>
      </c>
      <c r="N22" s="879">
        <f t="shared" si="6"/>
        <v>4.2560000000000002</v>
      </c>
      <c r="O22" s="879">
        <f t="shared" si="6"/>
        <v>6.6669999999999998</v>
      </c>
      <c r="P22" s="880">
        <f t="shared" si="6"/>
        <v>4.0709999999999997</v>
      </c>
      <c r="Z22" s="273"/>
      <c r="AB22" s="272"/>
      <c r="AC22" s="521" t="s">
        <v>286</v>
      </c>
      <c r="AP22" s="16" t="s">
        <v>287</v>
      </c>
      <c r="AQ22" s="273"/>
      <c r="AV22" s="70" t="str">
        <f>AW22</f>
        <v>エネルギー起源CO2</v>
      </c>
      <c r="AW22" s="70" t="str">
        <f>D56</f>
        <v>エネルギー起源CO2</v>
      </c>
      <c r="AX22" s="165">
        <f>P56</f>
        <v>337.36200000000002</v>
      </c>
      <c r="AY22" s="165">
        <f>AX22</f>
        <v>337.36200000000002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4.6680000000000001</v>
      </c>
      <c r="G23" s="881">
        <f>IFERROR(VLOOKUP(年度マスタ!$K$4&amp;"_"&amp;G$20,データシート1!$A:$BU,MATCH("ba_"&amp;$E23,データシート1!$A$1:$BU$1,0),0),0)</f>
        <v>9.5500000000000007</v>
      </c>
      <c r="H23" s="881">
        <f>IFERROR(VLOOKUP(年度マスタ!$K$4&amp;"_"&amp;H$20,データシート1!$A:$BU,MATCH("ba_"&amp;$E23,データシート1!$A$1:$BU$1,0),0),0)</f>
        <v>10.247</v>
      </c>
      <c r="I23" s="881">
        <f>IFERROR(VLOOKUP(年度マスタ!$K$4&amp;"_"&amp;I$20,データシート1!$A:$BU,MATCH("ba_"&amp;$E23,データシート1!$A$1:$BU$1,0),0),0)</f>
        <v>9.8970000000000002</v>
      </c>
      <c r="J23" s="881">
        <f>IFERROR(VLOOKUP(年度マスタ!$K$4&amp;"_"&amp;J$20,データシート1!$A:$BU,MATCH("ba_"&amp;$E23,データシート1!$A$1:$BU$1,0),0),0)</f>
        <v>9.4979999999999993</v>
      </c>
      <c r="K23" s="881">
        <f>IFERROR(VLOOKUP(年度マスタ!$K$4&amp;"_"&amp;K$20,データシート1!$A:$BU,MATCH("ba_"&amp;$E23,データシート1!$A$1:$BU$1,0),0),0)</f>
        <v>11.371</v>
      </c>
      <c r="L23" s="881">
        <f>IFERROR(VLOOKUP(年度マスタ!$K$4&amp;"_"&amp;L$20,データシート1!$A:$BU,MATCH("ba_"&amp;$E23,データシート1!$A$1:$BU$1,0),0),0)</f>
        <v>10.991</v>
      </c>
      <c r="M23" s="881">
        <f>IFERROR(VLOOKUP(年度マスタ!$K$4&amp;"_"&amp;M$20,データシート1!$A:$BU,MATCH("ba_"&amp;$E23,データシート1!$A$1:$BU$1,0),0),0)</f>
        <v>8.2240000000000002</v>
      </c>
      <c r="N23" s="881">
        <f>IFERROR(VLOOKUP(年度マスタ!$K$4&amp;"_"&amp;N$20,データシート1!$A:$BU,MATCH("ba_"&amp;$E23,データシート1!$A$1:$BU$1,0),0),0)</f>
        <v>4.2560000000000002</v>
      </c>
      <c r="O23" s="881">
        <f>IFERROR(VLOOKUP(年度マスタ!$K$4&amp;"_"&amp;O$20,データシート1!$A:$BU,MATCH("ba_"&amp;$E23,データシート1!$A$1:$BU$1,0),0),0)</f>
        <v>6.6669999999999998</v>
      </c>
      <c r="P23" s="882">
        <f>IFERROR(VLOOKUP(年度マスタ!$K$4&amp;"_"&amp;P$20,データシート1!$A:$BU,MATCH("ba_"&amp;$E23,データシート1!$A$1:$BU$1,0),0),0)</f>
        <v>4.0709999999999997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1002.3075996017603</v>
      </c>
      <c r="AG24" s="877">
        <f t="shared" ref="AG24:AP24" si="11">AG25+AG29</f>
        <v>1040.4017016791329</v>
      </c>
      <c r="AH24" s="877">
        <f t="shared" si="11"/>
        <v>1085.2873382507182</v>
      </c>
      <c r="AI24" s="877">
        <f t="shared" si="11"/>
        <v>994.85324778679444</v>
      </c>
      <c r="AJ24" s="877">
        <f t="shared" si="11"/>
        <v>1058.6003887041634</v>
      </c>
      <c r="AK24" s="877">
        <f t="shared" si="11"/>
        <v>826.71731143028649</v>
      </c>
      <c r="AL24" s="877">
        <f t="shared" si="11"/>
        <v>821.33676564219684</v>
      </c>
      <c r="AM24" s="877">
        <f t="shared" si="11"/>
        <v>806.98952240281437</v>
      </c>
      <c r="AN24" s="877">
        <f t="shared" si="11"/>
        <v>782.47641103607157</v>
      </c>
      <c r="AO24" s="877">
        <f t="shared" si="11"/>
        <v>670.00781907452176</v>
      </c>
      <c r="AP24" s="878">
        <f t="shared" si="11"/>
        <v>737.98251034080272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128.69225337949666</v>
      </c>
      <c r="AG25" s="879">
        <f>①CO2排出量の現状把握!AA35</f>
        <v>120.55992289541921</v>
      </c>
      <c r="AH25" s="879">
        <f>①CO2排出量の現状把握!AB35</f>
        <v>106.55784991700325</v>
      </c>
      <c r="AI25" s="879">
        <f>①CO2排出量の現状把握!AC35</f>
        <v>96.583402232236963</v>
      </c>
      <c r="AJ25" s="879">
        <f>①CO2排出量の現状把握!AD35</f>
        <v>102.89569967503449</v>
      </c>
      <c r="AK25" s="879">
        <f>①CO2排出量の現状把握!AE35</f>
        <v>90.578301538200009</v>
      </c>
      <c r="AL25" s="879">
        <f>①CO2排出量の現状把握!AF35</f>
        <v>82.803260121119976</v>
      </c>
      <c r="AM25" s="879">
        <f>①CO2排出量の現状把握!AG35</f>
        <v>74.087323123221594</v>
      </c>
      <c r="AN25" s="879">
        <f>①CO2排出量の現状把握!AH35</f>
        <v>73.360862643754729</v>
      </c>
      <c r="AO25" s="879">
        <f>①CO2排出量の現状把握!AI35</f>
        <v>55.745126349510628</v>
      </c>
      <c r="AP25" s="880">
        <f>①CO2排出量の現状把握!AJ35</f>
        <v>66.119153604034864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298.17700000000002</v>
      </c>
      <c r="G26" s="879">
        <f>IFERROR(VLOOKUP(年度マスタ!$K$4&amp;"_"&amp;G$20,データシート1!$A:$BU,MATCH("ba_"&amp;$D26,データシート1!$A$1:$BU$1,0),0),0)</f>
        <v>352.85800000000006</v>
      </c>
      <c r="H26" s="879">
        <f>IFERROR(VLOOKUP(年度マスタ!$K$4&amp;"_"&amp;H$20,データシート1!$A:$BU,MATCH("ba_"&amp;$D26,データシート1!$A$1:$BU$1,0),0),0)</f>
        <v>403.279</v>
      </c>
      <c r="I26" s="879">
        <f>IFERROR(VLOOKUP(年度マスタ!$K$4&amp;"_"&amp;I$20,データシート1!$A:$BU,MATCH("ba_"&amp;$D26,データシート1!$A$1:$BU$1,0),0),0)</f>
        <v>383.94299999999998</v>
      </c>
      <c r="J26" s="879">
        <f>IFERROR(VLOOKUP(年度マスタ!$K$4&amp;"_"&amp;J$20,データシート1!$A:$BU,MATCH("ba_"&amp;$D26,データシート1!$A$1:$BU$1,0),0),0)</f>
        <v>379.26400000000001</v>
      </c>
      <c r="K26" s="879">
        <f>IFERROR(VLOOKUP(年度マスタ!$K$4&amp;"_"&amp;K$20,データシート1!$A:$BU,MATCH("ba_"&amp;$D26,データシート1!$A$1:$BU$1,0),0),0)</f>
        <v>353.19100000000003</v>
      </c>
      <c r="L26" s="879">
        <f>IFERROR(VLOOKUP(年度マスタ!$K$4&amp;"_"&amp;L$20,データシート1!$A:$BU,MATCH("ba_"&amp;$D26,データシート1!$A$1:$BU$1,0),0),0)</f>
        <v>362.73</v>
      </c>
      <c r="M26" s="879">
        <f>IFERROR(VLOOKUP(年度マスタ!$K$4&amp;"_"&amp;M$20,データシート1!$A:$BU,MATCH("ba_"&amp;$D26,データシート1!$A$1:$BU$1,0),0),0)</f>
        <v>360.65100000000001</v>
      </c>
      <c r="N26" s="879">
        <f>IFERROR(VLOOKUP(年度マスタ!$K$4&amp;"_"&amp;N$20,データシート1!$A:$BU,MATCH("ba_"&amp;$D26,データシート1!$A$1:$BU$1,0),0),0)</f>
        <v>355.81900000000007</v>
      </c>
      <c r="O26" s="879">
        <f>IFERROR(VLOOKUP(年度マスタ!$K$4&amp;"_"&amp;O$20,データシート1!$A:$BU,MATCH("ba_"&amp;$D26,データシート1!$A$1:$BU$1,0),0),0)</f>
        <v>333.92200000000003</v>
      </c>
      <c r="P26" s="880">
        <f>IFERROR(VLOOKUP(年度マスタ!$K$4&amp;"_"&amp;P$20,データシート1!$A:$BU,MATCH("ba_"&amp;$D26,データシート1!$A$1:$BU$1,0),0),0)</f>
        <v>333.291</v>
      </c>
      <c r="Z26" s="273"/>
      <c r="AB26" s="272"/>
      <c r="AC26" s="522"/>
      <c r="AD26" s="410"/>
      <c r="AE26" s="409" t="s">
        <v>184</v>
      </c>
      <c r="AF26" s="881">
        <f>①CO2排出量の現状把握!Z36</f>
        <v>107.0122866902032</v>
      </c>
      <c r="AG26" s="881">
        <f>①CO2排出量の現状把握!AA36</f>
        <v>99.174010744129035</v>
      </c>
      <c r="AH26" s="881">
        <f>①CO2排出量の現状把握!AB36</f>
        <v>88.113881936982537</v>
      </c>
      <c r="AI26" s="881">
        <f>①CO2排出量の現状把握!AC36</f>
        <v>74.738042601952756</v>
      </c>
      <c r="AJ26" s="881">
        <f>①CO2排出量の現状把握!AD36</f>
        <v>78.464748578202219</v>
      </c>
      <c r="AK26" s="881">
        <f>①CO2排出量の現状把握!AE36</f>
        <v>64.598005364474446</v>
      </c>
      <c r="AL26" s="881">
        <f>①CO2排出量の現状把握!AF36</f>
        <v>58.064409289933224</v>
      </c>
      <c r="AM26" s="881">
        <f>①CO2排出量の現状把握!AG36</f>
        <v>50.872261695061994</v>
      </c>
      <c r="AN26" s="881">
        <f>①CO2排出量の現状把握!AH36</f>
        <v>51.568780343734744</v>
      </c>
      <c r="AO26" s="881">
        <f>①CO2排出量の現状把握!AI36</f>
        <v>36.245908684767222</v>
      </c>
      <c r="AP26" s="882">
        <f>①CO2排出量の現状把握!AJ36</f>
        <v>43.964520758659361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4.0709999999999997</v>
      </c>
      <c r="BG26" s="952">
        <f t="shared" si="2"/>
        <v>4.0709999999999997</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0.54479354080858844</v>
      </c>
    </row>
    <row r="27" spans="2:63" ht="15.95" customHeight="1" thickBot="1">
      <c r="B27" s="285"/>
      <c r="C27" s="522"/>
      <c r="D27" s="412" t="s">
        <v>294</v>
      </c>
      <c r="E27" s="409"/>
      <c r="F27" s="879">
        <f>IFERROR(VLOOKUP(年度マスタ!$K$4&amp;"_"&amp;F$20,データシート1!$A:$BU,MATCH("ba_"&amp;$D27,データシート1!$A$1:$BU$1,0),0),0)</f>
        <v>0.56899999999999995</v>
      </c>
      <c r="G27" s="879">
        <f>IFERROR(VLOOKUP(年度マスタ!$K$4&amp;"_"&amp;G$20,データシート1!$A:$BU,MATCH("ba_"&amp;$D27,データシート1!$A$1:$BU$1,0),0),0)</f>
        <v>0.72599999999999998</v>
      </c>
      <c r="H27" s="879">
        <f>IFERROR(VLOOKUP(年度マスタ!$K$4&amp;"_"&amp;H$20,データシート1!$A:$BU,MATCH("ba_"&amp;$D27,データシート1!$A$1:$BU$1,0),0),0)</f>
        <v>0.9</v>
      </c>
      <c r="I27" s="879">
        <f>IFERROR(VLOOKUP(年度マスタ!$K$4&amp;"_"&amp;I$20,データシート1!$A:$BU,MATCH("ba_"&amp;$D27,データシート1!$A$1:$BU$1,0),0),0)</f>
        <v>0.91600000000000004</v>
      </c>
      <c r="J27" s="879">
        <f>IFERROR(VLOOKUP(年度マスタ!$K$4&amp;"_"&amp;J$20,データシート1!$A:$BU,MATCH("ba_"&amp;$D27,データシート1!$A$1:$BU$1,0),0),0)</f>
        <v>1.091</v>
      </c>
      <c r="K27" s="879">
        <f>IFERROR(VLOOKUP(年度マスタ!$K$4&amp;"_"&amp;K$20,データシート1!$A:$BU,MATCH("ba_"&amp;$D27,データシート1!$A$1:$BU$1,0),0),0)</f>
        <v>3.2669999999999999</v>
      </c>
      <c r="L27" s="879">
        <f>IFERROR(VLOOKUP(年度マスタ!$K$4&amp;"_"&amp;L$20,データシート1!$A:$BU,MATCH("ba_"&amp;$D27,データシート1!$A$1:$BU$1,0),0),0)</f>
        <v>0.92700000000000005</v>
      </c>
      <c r="M27" s="879">
        <f>IFERROR(VLOOKUP(年度マスタ!$K$4&amp;"_"&amp;M$20,データシート1!$A:$BU,MATCH("ba_"&amp;$D27,データシート1!$A$1:$BU$1,0),0),0)</f>
        <v>0.92200000000000004</v>
      </c>
      <c r="N27" s="879">
        <f>IFERROR(VLOOKUP(年度マスタ!$K$4&amp;"_"&amp;N$20,データシート1!$A:$BU,MATCH("ba_"&amp;$D27,データシート1!$A$1:$BU$1,0),0),0)</f>
        <v>0.98299999999999998</v>
      </c>
      <c r="O27" s="879">
        <f>IFERROR(VLOOKUP(年度マスタ!$K$4&amp;"_"&amp;O$20,データシート1!$A:$BU,MATCH("ba_"&amp;$D27,データシート1!$A$1:$BU$1,0),0),0)</f>
        <v>0.79400000000000004</v>
      </c>
      <c r="P27" s="880">
        <f>IFERROR(VLOOKUP(年度マスタ!$K$4&amp;"_"&amp;P$20,データシート1!$A:$BU,MATCH("ba_"&amp;$D27,データシート1!$A$1:$BU$1,0),0),0)</f>
        <v>0</v>
      </c>
      <c r="Z27" s="273"/>
      <c r="AB27" s="272"/>
      <c r="AC27" s="522"/>
      <c r="AD27" s="410"/>
      <c r="AE27" s="409" t="s">
        <v>194</v>
      </c>
      <c r="AF27" s="881">
        <f>①CO2排出量の現状把握!Z37</f>
        <v>21.637265071291079</v>
      </c>
      <c r="AG27" s="881">
        <f>①CO2排出量の現状把握!AA37</f>
        <v>21.343635301959619</v>
      </c>
      <c r="AH27" s="881">
        <f>①CO2排出量の現状把握!AB37</f>
        <v>18.40522019497698</v>
      </c>
      <c r="AI27" s="881">
        <f>①CO2排出量の現状把握!AC37</f>
        <v>15.296854484267429</v>
      </c>
      <c r="AJ27" s="881">
        <f>①CO2排出量の現状把握!AD37</f>
        <v>16.268413208181599</v>
      </c>
      <c r="AK27" s="881">
        <f>①CO2排出量の現状把握!AE37</f>
        <v>16.756275953063728</v>
      </c>
      <c r="AL27" s="881">
        <f>①CO2排出量の現状把握!AF37</f>
        <v>17.1419645062124</v>
      </c>
      <c r="AM27" s="881">
        <f>①CO2排出量の現状把握!AG37</f>
        <v>16.115542952276641</v>
      </c>
      <c r="AN27" s="881">
        <f>①CO2排出量の現状把握!AH37</f>
        <v>14.593614135661566</v>
      </c>
      <c r="AO27" s="881">
        <f>①CO2排出量の現状把握!AI37</f>
        <v>16.963624741750582</v>
      </c>
      <c r="AP27" s="882">
        <f>①CO2排出量の現状把握!AJ37</f>
        <v>19.429221774597458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4.2701618002369691E-2</v>
      </c>
      <c r="AG28" s="881">
        <f>①CO2排出量の現状把握!AA38</f>
        <v>4.2276849330554582E-2</v>
      </c>
      <c r="AH28" s="881">
        <f>①CO2排出量の現状把握!AB38</f>
        <v>3.8747785043737812E-2</v>
      </c>
      <c r="AI28" s="881">
        <f>①CO2排出量の現状把握!AC38</f>
        <v>6.5485051460167814</v>
      </c>
      <c r="AJ28" s="881">
        <f>①CO2排出量の現状把握!AD38</f>
        <v>8.1625378886506699</v>
      </c>
      <c r="AK28" s="881">
        <f>①CO2排出量の現状把握!AE38</f>
        <v>9.2240202206618278</v>
      </c>
      <c r="AL28" s="881">
        <f>①CO2排出量の現状把握!AF38</f>
        <v>7.5968863249743546</v>
      </c>
      <c r="AM28" s="881">
        <f>①CO2排出量の現状把握!AG38</f>
        <v>7.0995184758829586</v>
      </c>
      <c r="AN28" s="881">
        <f>①CO2排出量の現状把握!AH38</f>
        <v>7.1984681643584194</v>
      </c>
      <c r="AO28" s="881">
        <f>①CO2排出量の現状把握!AI38</f>
        <v>2.5355929229928171</v>
      </c>
      <c r="AP28" s="882">
        <f>①CO2排出量の現状把握!AJ38</f>
        <v>2.7254110707780375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873.61534622226372</v>
      </c>
      <c r="AG29" s="883">
        <f>①CO2排出量の現状把握!AA39</f>
        <v>919.84177878371361</v>
      </c>
      <c r="AH29" s="883">
        <f>①CO2排出量の現状把握!AB39</f>
        <v>978.72948833371493</v>
      </c>
      <c r="AI29" s="883">
        <f>①CO2排出量の現状把握!AC39</f>
        <v>898.26984555455749</v>
      </c>
      <c r="AJ29" s="883">
        <f>①CO2排出量の現状把握!AD39</f>
        <v>955.70468902912899</v>
      </c>
      <c r="AK29" s="883">
        <f>①CO2排出量の現状把握!AE39</f>
        <v>736.13900989208651</v>
      </c>
      <c r="AL29" s="883">
        <f>①CO2排出量の現状把握!AF39</f>
        <v>738.5335055210769</v>
      </c>
      <c r="AM29" s="883">
        <f>①CO2排出量の現状把握!AG39</f>
        <v>732.90219927959276</v>
      </c>
      <c r="AN29" s="883">
        <f>①CO2排出量の現状把握!AH39</f>
        <v>709.11554839231678</v>
      </c>
      <c r="AO29" s="883">
        <f>①CO2排出量の現状把握!AI39</f>
        <v>614.26269272501111</v>
      </c>
      <c r="AP29" s="884">
        <f>①CO2排出量の現状把握!AJ39</f>
        <v>671.86335673676786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0.30214776394025872</v>
      </c>
      <c r="AG32" s="461">
        <f t="shared" si="16"/>
        <v>0.3483346859343846</v>
      </c>
      <c r="AH32" s="461">
        <f t="shared" si="16"/>
        <v>0.38102904680204525</v>
      </c>
      <c r="AI32" s="461">
        <f t="shared" si="16"/>
        <v>0.39587748331340145</v>
      </c>
      <c r="AJ32" s="461">
        <f t="shared" si="16"/>
        <v>0.36724150505544872</v>
      </c>
      <c r="AK32" s="461">
        <f t="shared" si="16"/>
        <v>0.44097540351402448</v>
      </c>
      <c r="AL32" s="461">
        <f t="shared" si="16"/>
        <v>0.4550155498126161</v>
      </c>
      <c r="AM32" s="461">
        <f t="shared" si="16"/>
        <v>0.45710011067017731</v>
      </c>
      <c r="AN32" s="461">
        <f t="shared" si="16"/>
        <v>0.46017361663749995</v>
      </c>
      <c r="AO32" s="461">
        <f t="shared" si="16"/>
        <v>0.50833585863289443</v>
      </c>
      <c r="AP32" s="461">
        <f t="shared" si="16"/>
        <v>0.45714091495773412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3.6272579564169079E-2</v>
      </c>
      <c r="AG33" s="458">
        <f t="shared" ref="AG33:AP33" si="17">IFERROR(IF(G22/AG25&gt;1,1,G22/AG25),0)</f>
        <v>7.9213720203555826E-2</v>
      </c>
      <c r="AH33" s="458">
        <f t="shared" si="17"/>
        <v>9.6163727102050914E-2</v>
      </c>
      <c r="AI33" s="458">
        <f t="shared" si="17"/>
        <v>0.10247102267325851</v>
      </c>
      <c r="AJ33" s="458">
        <f t="shared" si="17"/>
        <v>9.2307064629489968E-2</v>
      </c>
      <c r="AK33" s="458">
        <f t="shared" si="17"/>
        <v>0.12553779224050096</v>
      </c>
      <c r="AL33" s="458">
        <f t="shared" si="17"/>
        <v>0.13273631960774226</v>
      </c>
      <c r="AM33" s="458">
        <f t="shared" si="17"/>
        <v>0.11100414555836891</v>
      </c>
      <c r="AN33" s="458">
        <f>IFERROR(IF(N22/AN25&gt;1,1,N22/AN25),0)</f>
        <v>5.8014584979288235E-2</v>
      </c>
      <c r="AO33" s="458">
        <f t="shared" si="17"/>
        <v>0.11959789916340423</v>
      </c>
      <c r="AP33" s="458">
        <f t="shared" si="17"/>
        <v>6.1570661118559307E-2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4.3621159255419852E-2</v>
      </c>
      <c r="AG34" s="459">
        <f t="shared" ref="AG34:AP36" si="18">IFERROR(IF(G23/AG26&gt;1,1,G23/AG26),0)</f>
        <v>9.6295389571761855E-2</v>
      </c>
      <c r="AH34" s="459">
        <f t="shared" si="18"/>
        <v>0.11629268595076166</v>
      </c>
      <c r="AI34" s="459">
        <f t="shared" si="18"/>
        <v>0.13242252078650787</v>
      </c>
      <c r="AJ34" s="459">
        <f t="shared" si="18"/>
        <v>0.12104798870965321</v>
      </c>
      <c r="AK34" s="459">
        <f t="shared" si="18"/>
        <v>0.17602710696472157</v>
      </c>
      <c r="AL34" s="459">
        <f t="shared" si="18"/>
        <v>0.18928979273893237</v>
      </c>
      <c r="AM34" s="459">
        <f t="shared" si="18"/>
        <v>0.16165980685695122</v>
      </c>
      <c r="AN34" s="459">
        <f t="shared" si="18"/>
        <v>8.2530553789160452E-2</v>
      </c>
      <c r="AO34" s="459">
        <f t="shared" si="18"/>
        <v>0.18393800133370325</v>
      </c>
      <c r="AP34" s="459">
        <f t="shared" si="18"/>
        <v>9.2597392846552648E-2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0.34131383026797052</v>
      </c>
      <c r="AG37" s="460">
        <f t="shared" ref="AG37:AP37" si="21">IFERROR(IF(G26/AG29&gt;1,1,G26/AG29),0)</f>
        <v>0.38360727696732405</v>
      </c>
      <c r="AH37" s="460">
        <f t="shared" si="21"/>
        <v>0.41204337338050551</v>
      </c>
      <c r="AI37" s="460">
        <f t="shared" si="21"/>
        <v>0.42742501253948723</v>
      </c>
      <c r="AJ37" s="460">
        <f t="shared" si="21"/>
        <v>0.39684225091045922</v>
      </c>
      <c r="AK37" s="460">
        <f t="shared" si="21"/>
        <v>0.47978845741618242</v>
      </c>
      <c r="AL37" s="460">
        <f t="shared" si="21"/>
        <v>0.49114900988015919</v>
      </c>
      <c r="AM37" s="460">
        <f t="shared" si="21"/>
        <v>0.49208612056902329</v>
      </c>
      <c r="AN37" s="460">
        <f t="shared" si="21"/>
        <v>0.50177858997267943</v>
      </c>
      <c r="AO37" s="460">
        <f t="shared" si="21"/>
        <v>0.54361432650035268</v>
      </c>
      <c r="AP37" s="460">
        <f t="shared" si="21"/>
        <v>0.49606961989829351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5.5940000000000003</v>
      </c>
      <c r="BG40" s="952">
        <f t="shared" ref="BG40:BG51" si="22">BF40/BE40</f>
        <v>5.5940000000000003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0.56602199336997516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G：情報通信業(N=6)</v>
      </c>
      <c r="BE41" s="845">
        <f>VLOOKUP(BE$13&amp;"_"&amp;$AV$8,データシート2!$A:$SI,MATCH($AV$5&amp;"_"&amp;$BA41&amp;$AV$6,データシート2!$A$1:$SI$1,0),0)</f>
        <v>6</v>
      </c>
      <c r="BF41" s="952">
        <f>VLOOKUP(BF$13&amp;"_"&amp;$AW$8,データシート2!$A:$SI,MATCH($AW$5&amp;"_"&amp;$BA41&amp;$AW$6,データシート2!$A$1:$SI$1,0),0)</f>
        <v>61.472999999999999</v>
      </c>
      <c r="BG41" s="952">
        <f t="shared" si="22"/>
        <v>10.2455</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1.2092993162251557</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J：金融業，保険業(N=2)</v>
      </c>
      <c r="BE44" s="845">
        <f>VLOOKUP(BE$13&amp;"_"&amp;$AV$8,データシート2!$A:$SI,MATCH($AV$5&amp;"_"&amp;$BA44&amp;$AV$6,データシート2!$A$1:$SI$1,0),0)</f>
        <v>2</v>
      </c>
      <c r="BF44" s="952">
        <f>VLOOKUP(BF$13&amp;"_"&amp;$AW$8,データシート2!$A:$SI,MATCH($AW$5&amp;"_"&amp;$BA44&amp;$AW$6,データシート2!$A$1:$SI$1,0),0)</f>
        <v>5.0949999999999998</v>
      </c>
      <c r="BG44" s="952">
        <f t="shared" si="22"/>
        <v>2.5474999999999999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0.52168346883327432</v>
      </c>
    </row>
    <row r="45" spans="2:63" ht="15.95" customHeight="1">
      <c r="B45" s="292"/>
      <c r="Z45" s="273"/>
      <c r="AB45" s="272"/>
      <c r="AQ45" s="273"/>
      <c r="BA45" s="70" t="s">
        <v>320</v>
      </c>
      <c r="BB45" s="70"/>
      <c r="BC45" s="70" t="s">
        <v>321</v>
      </c>
      <c r="BD45" s="70" t="str">
        <f t="shared" si="1"/>
        <v>K：不動産業，物品賃貸業(N=4)</v>
      </c>
      <c r="BE45" s="845">
        <f>VLOOKUP(BE$13&amp;"_"&amp;$AV$8,データシート2!$A:$SI,MATCH($AV$5&amp;"_"&amp;$BA45&amp;$AV$6,データシート2!$A$1:$SI$1,0),0)</f>
        <v>4</v>
      </c>
      <c r="BF45" s="952">
        <f>VLOOKUP(BF$13&amp;"_"&amp;$AW$8,データシート2!$A:$SI,MATCH($AW$5&amp;"_"&amp;$BA45&amp;$AW$6,データシート2!$A$1:$SI$1,0),0)</f>
        <v>18.475000000000001</v>
      </c>
      <c r="BG45" s="952">
        <f t="shared" si="22"/>
        <v>4.6187500000000004</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0.85637278331840416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M：宿泊業，飲食サービス業(N=3)</v>
      </c>
      <c r="BE47" s="845">
        <f>VLOOKUP(BE$13&amp;"_"&amp;$AV$8,データシート2!$A:$SI,MATCH($AV$5&amp;"_"&amp;$BA47&amp;$AV$6,データシート2!$A$1:$SI$1,0),0)</f>
        <v>3</v>
      </c>
      <c r="BF47" s="952">
        <f>VLOOKUP(BF$13&amp;"_"&amp;$AW$8,データシート2!$A:$SI,MATCH($AW$5&amp;"_"&amp;$BA47&amp;$AW$6,データシート2!$A$1:$SI$1,0),0)</f>
        <v>20.202999999999999</v>
      </c>
      <c r="BG47" s="952">
        <f t="shared" si="22"/>
        <v>6.7343333333333328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1.4351004168762636</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32.551000000000002</v>
      </c>
      <c r="BG48" s="952">
        <f t="shared" si="22"/>
        <v>16.275500000000001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3.2800118523957709</v>
      </c>
    </row>
    <row r="49" spans="2:63" ht="15.95" customHeight="1">
      <c r="B49" s="292"/>
      <c r="Z49" s="273"/>
      <c r="AB49" s="272"/>
      <c r="AQ49" s="273"/>
      <c r="BA49" s="70" t="s">
        <v>328</v>
      </c>
      <c r="BB49" s="70"/>
      <c r="BC49" s="70" t="s">
        <v>329</v>
      </c>
      <c r="BD49" s="70" t="str">
        <f t="shared" si="1"/>
        <v>O：教育，学習支援業(N=8)</v>
      </c>
      <c r="BE49" s="845">
        <f>VLOOKUP(BE$13&amp;"_"&amp;$AV$8,データシート2!$A:$SI,MATCH($AV$5&amp;"_"&amp;$BA49&amp;$AV$6,データシート2!$A$1:$SI$1,0),0)</f>
        <v>8</v>
      </c>
      <c r="BF49" s="952">
        <f>VLOOKUP(BF$13&amp;"_"&amp;$AW$8,データシート2!$A:$SI,MATCH($AW$5&amp;"_"&amp;$BA49&amp;$AW$6,データシート2!$A$1:$SI$1,0),0)</f>
        <v>164.95099999999999</v>
      </c>
      <c r="BG49" s="952">
        <f t="shared" si="22"/>
        <v>20.618874999999999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2.414464429694581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21.706</v>
      </c>
      <c r="BG50" s="952">
        <f t="shared" si="22"/>
        <v>10.853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1.957703479052092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3.2429999999999999</v>
      </c>
      <c r="BG53" s="952">
        <f t="shared" ref="BG53:BG63" si="29">BF53/BE53</f>
        <v>3.2429999999999999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0.70027209505616628</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303.41399999999999</v>
      </c>
      <c r="G55" s="885">
        <f t="shared" ref="G55:P55" si="32">SUM(G56,G57,G60,G61,G62,G63,G64,G65,)</f>
        <v>363.13400000000001</v>
      </c>
      <c r="H55" s="885">
        <f t="shared" si="32"/>
        <v>414.42599999999999</v>
      </c>
      <c r="I55" s="885">
        <f t="shared" si="32"/>
        <v>394.75599999999997</v>
      </c>
      <c r="J55" s="885">
        <f t="shared" si="32"/>
        <v>389.85300000000001</v>
      </c>
      <c r="K55" s="885">
        <f t="shared" si="32"/>
        <v>367.82900000000001</v>
      </c>
      <c r="L55" s="885">
        <f t="shared" si="32"/>
        <v>374.64800000000002</v>
      </c>
      <c r="M55" s="885">
        <f t="shared" si="32"/>
        <v>369.79700000000003</v>
      </c>
      <c r="N55" s="885">
        <f t="shared" si="32"/>
        <v>361.05799999999999</v>
      </c>
      <c r="O55" s="885">
        <f t="shared" si="32"/>
        <v>341.38299999999998</v>
      </c>
      <c r="P55" s="886">
        <f t="shared" si="32"/>
        <v>337.36200000000002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303.41399999999999</v>
      </c>
      <c r="G56" s="887">
        <f>IFERROR(VLOOKUP(年度マスタ!$K$4&amp;"_"&amp;G$54,データシート1!$A:$CE,MATCH("bc_"&amp;$C56,データシート1!$A$1:$CE$1,0),0),0)</f>
        <v>363.13400000000001</v>
      </c>
      <c r="H56" s="887">
        <f>IFERROR(VLOOKUP(年度マスタ!$K$4&amp;"_"&amp;H$54,データシート1!$A:$CE,MATCH("bc_"&amp;$C56,データシート1!$A$1:$CE$1,0),0),0)</f>
        <v>414.42599999999999</v>
      </c>
      <c r="I56" s="887">
        <f>IFERROR(VLOOKUP(年度マスタ!$K$4&amp;"_"&amp;I$54,データシート1!$A:$CE,MATCH("bc_"&amp;$C56,データシート1!$A$1:$CE$1,0),0),0)</f>
        <v>394.75599999999997</v>
      </c>
      <c r="J56" s="887">
        <f>IFERROR(VLOOKUP(年度マスタ!$K$4&amp;"_"&amp;J$54,データシート1!$A:$CE,MATCH("bc_"&amp;$C56,データシート1!$A$1:$CE$1,0),0),0)</f>
        <v>389.85300000000001</v>
      </c>
      <c r="K56" s="887">
        <f>IFERROR(VLOOKUP(年度マスタ!$K$4&amp;"_"&amp;K$54,データシート1!$A:$CE,MATCH("bc_"&amp;$C56,データシート1!$A$1:$CE$1,0),0),0)</f>
        <v>367.82900000000001</v>
      </c>
      <c r="L56" s="887">
        <f>IFERROR(VLOOKUP(年度マスタ!$K$4&amp;"_"&amp;L$54,データシート1!$A:$CE,MATCH("bc_"&amp;$C56,データシート1!$A$1:$CE$1,0),0),0)</f>
        <v>374.64800000000002</v>
      </c>
      <c r="M56" s="887">
        <f>IFERROR(VLOOKUP(年度マスタ!$K$4&amp;"_"&amp;M$54,データシート1!$A:$CE,MATCH("bc_"&amp;$C56,データシート1!$A$1:$CE$1,0),0),0)</f>
        <v>369.79700000000003</v>
      </c>
      <c r="N56" s="887">
        <f>IFERROR(VLOOKUP(年度マスタ!$K$4&amp;"_"&amp;N$54,データシート1!$A:$CE,MATCH("bc_"&amp;$C56,データシート1!$A$1:$CE$1,0),0),0)</f>
        <v>361.05799999999999</v>
      </c>
      <c r="O56" s="887">
        <f>IFERROR(VLOOKUP(年度マスタ!$K$4&amp;"_"&amp;O$54,データシート1!$A:$CE,MATCH("bc_"&amp;$C56,データシート1!$A$1:$CE$1,0),0),0)</f>
        <v>341.38299999999998</v>
      </c>
      <c r="P56" s="888">
        <f>IFERROR(VLOOKUP(年度マスタ!$K$4&amp;"_"&amp;P$54,データシート1!$A:$CE,MATCH("bc_"&amp;$C56,データシート1!$A$1:$CE$1,0),0),0)</f>
        <v>337.36200000000002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文京区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2920.1</v>
      </c>
      <c r="K6" s="619">
        <f>VLOOKUP(年度マスタ!$K$4&amp;"_"&amp;K$5,データシート1!$A:$BT,MATCH("cb_"&amp;$G6,データシート1!$A$1:$BT$1,0),0)</f>
        <v>3174.7</v>
      </c>
      <c r="L6" s="619">
        <f>VLOOKUP(年度マスタ!$K$4&amp;"_"&amp;L$5,データシート1!$A:$BT,MATCH("cb_"&amp;$G6,データシート1!$A$1:$BT$1,0),0)</f>
        <v>3379.1</v>
      </c>
      <c r="M6" s="619">
        <f>VLOOKUP(年度マスタ!$K$4&amp;"_"&amp;M$5,データシート1!$A:$BT,MATCH("cb_"&amp;$G6,データシート1!$A$1:$BT$1,0),0)</f>
        <v>3560.8999999999978</v>
      </c>
      <c r="N6" s="619">
        <f>VLOOKUP(年度マスタ!$K$4&amp;"_"&amp;N$5,データシート1!$A:$BT,MATCH("cb_"&amp;$G6,データシート1!$A$1:$BT$1,0),0)</f>
        <v>3724.6000000000008</v>
      </c>
      <c r="O6" s="619">
        <f>VLOOKUP(年度マスタ!$K$4&amp;"_"&amp;O$5,データシート1!$A:$BT,MATCH("cb_"&amp;$G6,データシート1!$A$1:$BT$1,0),0)</f>
        <v>3929.6000000000022</v>
      </c>
      <c r="P6" s="619">
        <f>VLOOKUP(年度マスタ!$K$4&amp;"_"&amp;P$5,データシート1!$A:$BT,MATCH("cb_"&amp;$G6,データシート1!$A$1:$BT$1,0),0)</f>
        <v>4187.1000000000031</v>
      </c>
      <c r="Q6" s="619">
        <f>VLOOKUP(年度マスタ!$K$4&amp;"_"&amp;Q$5,データシート1!$A:$BT,MATCH("cb_"&amp;$G6,データシート1!$A$1:$BT$1,0),0)</f>
        <v>4505.8000000000047</v>
      </c>
      <c r="R6" s="633">
        <f>VLOOKUP(年度マスタ!$K$4&amp;"_"&amp;R$5,データシート1!$A:$BT,MATCH("cb_"&amp;$G6,データシート1!$A$1:$BT$1,0),0)</f>
        <v>5029.600000000004</v>
      </c>
      <c r="S6" s="568"/>
      <c r="T6" s="190"/>
      <c r="U6" s="581"/>
      <c r="V6" s="195"/>
      <c r="W6" s="195"/>
      <c r="X6" s="195"/>
      <c r="Y6" s="196" t="s">
        <v>372</v>
      </c>
      <c r="Z6" s="663" t="s">
        <v>373</v>
      </c>
      <c r="AA6" s="663"/>
      <c r="AB6" s="663"/>
      <c r="AC6" s="664">
        <f>SUM(AC7:AC8)</f>
        <v>259625</v>
      </c>
      <c r="AD6" s="664">
        <f>SUM(AD7:AD8)</f>
        <v>345057.58299999993</v>
      </c>
      <c r="AE6" s="665">
        <f>$AD6*3600/100000000</f>
        <v>12.422072987999996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393</v>
      </c>
      <c r="K7" s="617">
        <f>VLOOKUP(年度マスタ!$K$4&amp;"_"&amp;K$5,データシート1!$A:$BT,MATCH("cb_"&amp;$G7,データシート1!$A$1:$BT$1,0),0)</f>
        <v>458.9</v>
      </c>
      <c r="L7" s="617">
        <f>VLOOKUP(年度マスタ!$K$4&amp;"_"&amp;L$5,データシート1!$A:$BT,MATCH("cb_"&amp;$G7,データシート1!$A$1:$BT$1,0),0)</f>
        <v>510.39999999999992</v>
      </c>
      <c r="M7" s="617">
        <f>VLOOKUP(年度マスタ!$K$4&amp;"_"&amp;M$5,データシート1!$A:$BT,MATCH("cb_"&amp;$G7,データシート1!$A$1:$BT$1,0),0)</f>
        <v>573.20000000000005</v>
      </c>
      <c r="N7" s="617">
        <f>VLOOKUP(年度マスタ!$K$4&amp;"_"&amp;N$5,データシート1!$A:$BT,MATCH("cb_"&amp;$G7,データシート1!$A$1:$BT$1,0),0)</f>
        <v>629</v>
      </c>
      <c r="O7" s="617">
        <f>VLOOKUP(年度マスタ!$K$4&amp;"_"&amp;O$5,データシート1!$A:$BT,MATCH("cb_"&amp;$G7,データシート1!$A$1:$BT$1,0),0)</f>
        <v>639</v>
      </c>
      <c r="P7" s="617">
        <f>VLOOKUP(年度マスタ!$K$4&amp;"_"&amp;P$5,データシート1!$A:$BT,MATCH("cb_"&amp;$G7,データシート1!$A$1:$BT$1,0),0)</f>
        <v>639</v>
      </c>
      <c r="Q7" s="617">
        <f>VLOOKUP(年度マスタ!$K$4&amp;"_"&amp;Q$5,データシート1!$A:$BT,MATCH("cb_"&amp;$G7,データシート1!$A$1:$BT$1,0),0)</f>
        <v>639</v>
      </c>
      <c r="R7" s="634">
        <f>VLOOKUP(年度マスタ!$K$4&amp;"_"&amp;R$5,データシート1!$A:$BT,MATCH("cb_"&amp;$G7,データシート1!$A$1:$BT$1,0),0)</f>
        <v>652.5</v>
      </c>
      <c r="S7" s="568"/>
      <c r="T7" s="190"/>
      <c r="U7" s="581"/>
      <c r="V7" s="195"/>
      <c r="W7" s="195"/>
      <c r="X7" s="195"/>
      <c r="Y7" s="196" t="s">
        <v>375</v>
      </c>
      <c r="Z7" s="212" t="s">
        <v>376</v>
      </c>
      <c r="AA7" s="212"/>
      <c r="AB7" s="212"/>
      <c r="AC7" s="1022">
        <f>VLOOKUP(年度マスタ!$K$4&amp;"_"&amp;年度マスタ!$K$9,データシート3!A:AB,MATCH("ea_"&amp;$Y7&amp;"_設備",データシート3!$A$1:$AB$1,0),0)</f>
        <v>259625</v>
      </c>
      <c r="AD7" s="1022">
        <f>VLOOKUP(年度マスタ!$K$4&amp;"_"&amp;年度マスタ!$K$9,データシート3!A:AB,MATCH("ea_"&amp;$Y7&amp;"_年間発電",データシート3!$A$1:$AB$1,0),0)/10^3</f>
        <v>345057.58299999993</v>
      </c>
      <c r="AE7" s="554">
        <f t="shared" ref="AE7:AE16" si="0">$AD7*3600/100000000</f>
        <v>12.422072987999996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3313.1</v>
      </c>
      <c r="K12" s="651">
        <f t="shared" ref="K12:Q12" si="1">SUM(K6:K11)</f>
        <v>3633.6</v>
      </c>
      <c r="L12" s="651">
        <f t="shared" si="1"/>
        <v>3889.5</v>
      </c>
      <c r="M12" s="651">
        <f t="shared" si="1"/>
        <v>4134.0999999999976</v>
      </c>
      <c r="N12" s="651">
        <f t="shared" si="1"/>
        <v>4353.6000000000004</v>
      </c>
      <c r="O12" s="651">
        <f t="shared" si="1"/>
        <v>4568.6000000000022</v>
      </c>
      <c r="P12" s="651">
        <f t="shared" si="1"/>
        <v>4826.1000000000031</v>
      </c>
      <c r="Q12" s="651">
        <f t="shared" si="1"/>
        <v>5144.8000000000047</v>
      </c>
      <c r="R12" s="652">
        <f t="shared" ref="R12" si="2">SUM(R6:R11)</f>
        <v>5682.100000000004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21</v>
      </c>
      <c r="AD13" s="666">
        <f>SUM(AD14:AD16)</f>
        <v>127.3</v>
      </c>
      <c r="AE13" s="667">
        <f t="shared" si="0"/>
        <v>4.5827999999999997E-3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21</v>
      </c>
      <c r="AD16" s="1022">
        <f>VLOOKUP(年度マスタ!$K$4&amp;"_"&amp;年度マスタ!$K$9,データシート3!A:AB,MATCH("ea_"&amp;$Y16&amp;"_年間発電",データシート3!$A$1:$AB$1,0),0)/10^3</f>
        <v>127.3</v>
      </c>
      <c r="AE16" s="554">
        <f t="shared" si="0"/>
        <v>4.5827999999999997E-3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8.5124131300000005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59.0391543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3504.4704119999997</v>
      </c>
      <c r="K19" s="615">
        <f>K6*別紙!$C5/100*別紙!$E5/10^3</f>
        <v>3810.0209639999994</v>
      </c>
      <c r="L19" s="615">
        <f>L6*別紙!$C5/100*別紙!$E5/10^3</f>
        <v>4055.3254919999995</v>
      </c>
      <c r="M19" s="615">
        <f>M6*別紙!$C5/100*別紙!$E5/10^3</f>
        <v>4273.5073079999975</v>
      </c>
      <c r="N19" s="615">
        <f>N6*別紙!$C5/100*別紙!$E5/10^3</f>
        <v>4469.9669520000007</v>
      </c>
      <c r="O19" s="615">
        <f>O6*別紙!$C5/100*別紙!$E5/10^3</f>
        <v>4715.9915520000031</v>
      </c>
      <c r="P19" s="615">
        <f>P6*別紙!$C5/100*別紙!$E5/10^3</f>
        <v>5025.0224520000038</v>
      </c>
      <c r="Q19" s="615">
        <f>Q6*別紙!$C5/100*別紙!$E5/10^3</f>
        <v>5407.5006960000055</v>
      </c>
      <c r="R19" s="639">
        <f>R6*別紙!$C5/100*別紙!$E5/10^3</f>
        <v>6036.1235520000037</v>
      </c>
      <c r="S19" s="572"/>
      <c r="T19" s="191"/>
      <c r="U19" s="588"/>
      <c r="W19" s="201"/>
      <c r="X19" s="201"/>
      <c r="Y19" s="173"/>
      <c r="Z19" s="628" t="s">
        <v>389</v>
      </c>
      <c r="AA19" s="671"/>
      <c r="AB19" s="672"/>
      <c r="AC19" s="673">
        <f>SUM($AC$6,$AC$9,$AC$10,$AC$13)</f>
        <v>259646</v>
      </c>
      <c r="AD19" s="673">
        <f>SUM($AD$6,$AD$9,$AD$10,$AD$13)</f>
        <v>345184.88299999991</v>
      </c>
      <c r="AE19" s="674">
        <f>SUM($AE$6,$AE$9,$AE$10,$AE$13,$AE$17,$AE$18)</f>
        <v>79.978223217999997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519.84468000000004</v>
      </c>
      <c r="K20" s="617">
        <f>K7*別紙!$C6/100*別紙!$E6/10^3</f>
        <v>607.01456399999995</v>
      </c>
      <c r="L20" s="617">
        <f>L7*別紙!$C6/100*別紙!$E6/10^3</f>
        <v>675.1367039999999</v>
      </c>
      <c r="M20" s="617">
        <f>M7*別紙!$C6/100*別紙!$E6/10^3</f>
        <v>758.20603200000005</v>
      </c>
      <c r="N20" s="617">
        <f>N7*別紙!$C6/100*別紙!$E6/10^3</f>
        <v>832.01604000000009</v>
      </c>
      <c r="O20" s="617">
        <f>O7*別紙!$C6/100*別紙!$E6/10^3</f>
        <v>845.24363999999991</v>
      </c>
      <c r="P20" s="617">
        <f>P7*別紙!$C6/100*別紙!$E6/10^3</f>
        <v>845.24363999999991</v>
      </c>
      <c r="Q20" s="617">
        <f>Q7*別紙!$C6/100*別紙!$E6/10^3</f>
        <v>845.24363999999991</v>
      </c>
      <c r="R20" s="634">
        <f>R7*別紙!$C6/100*別紙!$E6/10^3</f>
        <v>863.10090000000002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4024.3150919999998</v>
      </c>
      <c r="K25" s="657">
        <f t="shared" si="3"/>
        <v>4417.0355279999994</v>
      </c>
      <c r="L25" s="657">
        <f t="shared" si="3"/>
        <v>4730.4621959999995</v>
      </c>
      <c r="M25" s="657">
        <f t="shared" si="3"/>
        <v>5031.7133399999975</v>
      </c>
      <c r="N25" s="657">
        <f t="shared" si="3"/>
        <v>5301.9829920000011</v>
      </c>
      <c r="O25" s="657">
        <f t="shared" si="3"/>
        <v>5561.2351920000028</v>
      </c>
      <c r="P25" s="657">
        <f t="shared" si="3"/>
        <v>5870.2660920000035</v>
      </c>
      <c r="Q25" s="657">
        <f t="shared" si="3"/>
        <v>6252.7443360000052</v>
      </c>
      <c r="R25" s="658">
        <f t="shared" ref="R25" si="4">SUM(R19:R24)</f>
        <v>6899.224452000004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1773370.2781222251</v>
      </c>
      <c r="K26" s="654">
        <f>(VLOOKUP(年度マスタ!$K$4&amp;"_"&amp;K$18,データシート1!$A:$BT,MATCH("da_合計",データシート1!$A$1:$BT$1,0),0))/10^3</f>
        <v>1685268.7282869194</v>
      </c>
      <c r="L26" s="654">
        <f>(VLOOKUP(年度マスタ!$K$4&amp;"_"&amp;L$18,データシート1!$A:$BT,MATCH("da_合計",データシート1!$A$1:$BT$1,0),0))/10^3</f>
        <v>1772134.57632695</v>
      </c>
      <c r="M26" s="654">
        <f>(VLOOKUP(年度マスタ!$K$4&amp;"_"&amp;M$18,データシート1!$A:$BT,MATCH("da_合計",データシート1!$A$1:$BT$1,0),0))/10^3</f>
        <v>1687286.7793440183</v>
      </c>
      <c r="N26" s="654">
        <f>(VLOOKUP(年度マスタ!$K$4&amp;"_"&amp;N$18,データシート1!$A:$BT,MATCH("da_合計",データシート1!$A$1:$BT$1,0),0))/10^3</f>
        <v>1700341.5437004843</v>
      </c>
      <c r="O26" s="654">
        <f>(VLOOKUP(年度マスタ!$K$4&amp;"_"&amp;O$18,データシート1!$A:$BT,MATCH("da_合計",データシート1!$A$1:$BT$1,0),0))/10^3</f>
        <v>1550996.884641336</v>
      </c>
      <c r="P26" s="654">
        <f>(VLOOKUP(年度マスタ!$K$4&amp;"_"&amp;P$18,データシート1!$A:$BT,MATCH("da_合計",データシート1!$A$1:$BT$1,0),0))/10^3</f>
        <v>1629387.7653657934</v>
      </c>
      <c r="Q26" s="654">
        <f>(VLOOKUP(年度マスタ!$K$4&amp;"_"&amp;Q$18,データシート1!$A:$BT,MATCH("da_合計",データシート1!$A$1:$BT$1,0),0))/10^3</f>
        <v>1637910.5341993645</v>
      </c>
      <c r="R26" s="655">
        <f>Q26</f>
        <v>1637910.5341993645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2.2693033381958115E-3</v>
      </c>
      <c r="K27" s="839">
        <f t="shared" ref="K27:P27" si="5">K25/K26</f>
        <v>2.6209680710624285E-3</v>
      </c>
      <c r="L27" s="839">
        <f t="shared" si="5"/>
        <v>2.6693583315803735E-3</v>
      </c>
      <c r="M27" s="839">
        <f t="shared" si="5"/>
        <v>2.9821328547102242E-3</v>
      </c>
      <c r="N27" s="839">
        <f t="shared" si="5"/>
        <v>3.1181870557965658E-3</v>
      </c>
      <c r="O27" s="839">
        <f t="shared" si="5"/>
        <v>3.5855875966417715E-3</v>
      </c>
      <c r="P27" s="839">
        <f t="shared" si="5"/>
        <v>3.6027434455923658E-3</v>
      </c>
      <c r="Q27" s="839">
        <f>Q25/Q26</f>
        <v>3.8175127428778897E-3</v>
      </c>
      <c r="R27" s="840">
        <f>R25/R26</f>
        <v>4.2122108063566794E-3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4.2122108063566794E-3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0.21074709258691685</v>
      </c>
      <c r="AA52" s="173"/>
      <c r="AB52" s="678" t="s">
        <v>413</v>
      </c>
      <c r="AC52" s="679">
        <f>$AD6</f>
        <v>345057.58299999993</v>
      </c>
      <c r="AD52" s="680">
        <f>R19+R20</f>
        <v>6899.224452000004</v>
      </c>
      <c r="AE52" s="681">
        <f t="shared" ref="AE52:AE54" si="6">IFERROR(AD52/AC52,"-")</f>
        <v>1.9994414822061757E-2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1292725.6511993646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813</v>
      </c>
      <c r="AK54" s="443">
        <f>VLOOKUP(年度マスタ!$K$4&amp;"_"&amp;AK$53,データシート1!$A$1:$BT$2000,MATCH("ca_太陽光発電（10kW未満）",データシート1!$A$1:$BT$1,0),0)</f>
        <v>868</v>
      </c>
      <c r="AL54" s="443">
        <f>VLOOKUP(年度マスタ!$K$4&amp;"_"&amp;AL$53,データシート1!$A$1:$BT$2000,MATCH("ca_太陽光発電（10kW未満）",データシート1!$A$1:$BT$1,0),0)</f>
        <v>921</v>
      </c>
      <c r="AM54" s="443">
        <f>VLOOKUP(年度マスタ!$K$4&amp;"_"&amp;AM$53,データシート1!$A$1:$BT$2000,MATCH("ca_太陽光発電（10kW未満）",データシート1!$A$1:$BT$1,0),0)</f>
        <v>965</v>
      </c>
      <c r="AN54" s="443">
        <f>VLOOKUP(年度マスタ!$K$4&amp;"_"&amp;AN$53,データシート1!$A$1:$BT$2000,MATCH("ca_太陽光発電（10kW未満）",データシート1!$A$1:$BT$1,0),0)</f>
        <v>1008</v>
      </c>
      <c r="AO54" s="443">
        <f>VLOOKUP(年度マスタ!$K$4&amp;"_"&amp;AO$53,データシート1!$A$1:$BT$2000,MATCH("ca_太陽光発電（10kW未満）",データシート1!$A$1:$BT$1,0),0)</f>
        <v>1057</v>
      </c>
      <c r="AP54" s="443">
        <f>VLOOKUP(年度マスタ!$K$4&amp;"_"&amp;AP$53,データシート1!$A$1:$BT$2000,MATCH("ca_太陽光発電（10kW未満）",データシート1!$A$1:$BT$1,0),0)</f>
        <v>1124</v>
      </c>
      <c r="AQ54" s="443">
        <f>VLOOKUP(年度マスタ!$K$4&amp;"_"&amp;AQ$53,データシート1!$A$1:$BT$2000,MATCH("ca_太陽光発電（10kW未満）",データシート1!$A$1:$BT$1,0),0)</f>
        <v>1213</v>
      </c>
      <c r="AR54" s="443">
        <f>VLOOKUP(年度マスタ!$K$4&amp;"_"&amp;AR$53,データシート1!$A$1:$BT$2000,MATCH("ca_太陽光発電（10kW未満）",データシート1!$A$1:$BT$1,0),0)</f>
        <v>1368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127.3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文京区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文京区</v>
      </c>
      <c r="AZ12" s="1023" t="str">
        <f>年度マスタ!$K4</f>
        <v>13105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文京区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文京区</v>
      </c>
      <c r="AZ4" s="1038" t="str">
        <f>年度マスタ!$K4</f>
        <v>13105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文京区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29</v>
      </c>
      <c r="H7" s="701">
        <f t="shared" si="0"/>
        <v>31</v>
      </c>
      <c r="I7" s="701">
        <f t="shared" si="0"/>
        <v>32</v>
      </c>
      <c r="J7" s="701">
        <f t="shared" si="0"/>
        <v>31</v>
      </c>
      <c r="K7" s="702">
        <f t="shared" si="0"/>
        <v>32</v>
      </c>
      <c r="L7" s="702">
        <f t="shared" si="0"/>
        <v>33</v>
      </c>
      <c r="M7" s="702">
        <f t="shared" si="0"/>
        <v>34</v>
      </c>
      <c r="N7" s="702">
        <f t="shared" si="0"/>
        <v>33</v>
      </c>
      <c r="O7" s="702">
        <f>SUM(O8:O13)</f>
        <v>32</v>
      </c>
      <c r="P7" s="702">
        <f t="shared" si="0"/>
        <v>34</v>
      </c>
      <c r="Q7" s="703">
        <f>SUM(Q8:Q13)</f>
        <v>30</v>
      </c>
      <c r="R7" s="909">
        <f t="shared" si="0"/>
        <v>303.41400000000004</v>
      </c>
      <c r="S7" s="910">
        <f t="shared" si="0"/>
        <v>363.13400000000007</v>
      </c>
      <c r="T7" s="910">
        <f t="shared" si="0"/>
        <v>414.42599999999999</v>
      </c>
      <c r="U7" s="910">
        <f t="shared" si="0"/>
        <v>394.75599999999997</v>
      </c>
      <c r="V7" s="910">
        <f t="shared" si="0"/>
        <v>389.85300000000001</v>
      </c>
      <c r="W7" s="910">
        <f t="shared" si="0"/>
        <v>367.82900000000001</v>
      </c>
      <c r="X7" s="910">
        <f t="shared" si="0"/>
        <v>374.64800000000002</v>
      </c>
      <c r="Y7" s="910">
        <f t="shared" si="0"/>
        <v>369.79700000000003</v>
      </c>
      <c r="Z7" s="910">
        <f>SUM(Z8:Z13)</f>
        <v>361.05800000000005</v>
      </c>
      <c r="AA7" s="910">
        <f>SUM(AA8:AA13)</f>
        <v>341.38299999999998</v>
      </c>
      <c r="AB7" s="911">
        <f t="shared" si="0"/>
        <v>337.36200000000002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2</v>
      </c>
      <c r="O10" s="715">
        <f>VLOOKUP($D$3&amp;"_"&amp;O$3,データシート1!$A:$BU,MATCH($G$2&amp;"_"&amp;$C10,データシート1!$A$1:$BU$1,0),0)</f>
        <v>1</v>
      </c>
      <c r="P10" s="715">
        <f>VLOOKUP($D$3&amp;"_"&amp;P$3,データシート1!$A:$BU,MATCH($G$2&amp;"_"&amp;$C10,データシート1!$A$1:$BU$1,0),0)</f>
        <v>2</v>
      </c>
      <c r="Q10" s="716">
        <f>VLOOKUP($D$3&amp;"_"&amp;Q$3,データシート1!$A:$BU,MATCH($G$2&amp;"_"&amp;$C10,データシート1!$A$1:$BU$1,0),0)</f>
        <v>1</v>
      </c>
      <c r="R10" s="915">
        <f>VLOOKUP($D$3&amp;"_"&amp;R$3,データシート1!$A:$BU,MATCH($R$2&amp;"_"&amp;$C10,データシート1!$A$1:$BU$1,0),0)</f>
        <v>4.6680000000000001</v>
      </c>
      <c r="S10" s="916">
        <f>VLOOKUP($D$3&amp;"_"&amp;S$3,データシート1!$A:$BU,MATCH($R$2&amp;"_"&amp;$C10,データシート1!$A$1:$BU$1,0),0)</f>
        <v>9.5500000000000007</v>
      </c>
      <c r="T10" s="916">
        <f>VLOOKUP($D$3&amp;"_"&amp;T$3,データシート1!$A:$BU,MATCH($R$2&amp;"_"&amp;$C10,データシート1!$A$1:$BU$1,0),0)</f>
        <v>10.247</v>
      </c>
      <c r="U10" s="916">
        <f>VLOOKUP($D$3&amp;"_"&amp;U$3,データシート1!$A:$BU,MATCH($R$2&amp;"_"&amp;$C10,データシート1!$A$1:$BU$1,0),0)</f>
        <v>9.8970000000000002</v>
      </c>
      <c r="V10" s="916">
        <f>VLOOKUP($D$3&amp;"_"&amp;V$3,データシート1!$A:$BU,MATCH($R$2&amp;"_"&amp;$C10,データシート1!$A$1:$BU$1,0),0)</f>
        <v>9.4979999999999993</v>
      </c>
      <c r="W10" s="916">
        <f>VLOOKUP($D$3&amp;"_"&amp;W$3,データシート1!$A:$BU,MATCH($R$2&amp;"_"&amp;$C10,データシート1!$A$1:$BU$1,0),0)</f>
        <v>11.371</v>
      </c>
      <c r="X10" s="916">
        <f>VLOOKUP($D$3&amp;"_"&amp;X$3,データシート1!$A:$BU,MATCH($R$2&amp;"_"&amp;$C10,データシート1!$A$1:$BU$1,0),0)</f>
        <v>10.991</v>
      </c>
      <c r="Y10" s="916">
        <f>VLOOKUP($D$3&amp;"_"&amp;Y$3,データシート1!$A:$BU,MATCH($R$2&amp;"_"&amp;$C10,データシート1!$A$1:$BU$1,0),0)</f>
        <v>8.2240000000000002</v>
      </c>
      <c r="Z10" s="916">
        <f>VLOOKUP($D$3&amp;"_"&amp;Z$3,データシート1!$A:$BU,MATCH($R$2&amp;"_"&amp;$C10,データシート1!$A$1:$BU$1,0),0)</f>
        <v>4.2560000000000002</v>
      </c>
      <c r="AA10" s="916">
        <f>VLOOKUP($D$3&amp;"_"&amp;AA$3,データシート1!$A:$BU,MATCH($R$2&amp;"_"&amp;$C10,データシート1!$A$1:$BU$1,0),0)</f>
        <v>6.6669999999999998</v>
      </c>
      <c r="AB10" s="917">
        <f>VLOOKUP($D$3&amp;"_"&amp;AB$3,データシート1!$A:$BU,MATCH($R$2&amp;"_"&amp;$C10,データシート1!$A$1:$BU$1,0),0)</f>
        <v>4.0709999999999997</v>
      </c>
    </row>
    <row r="11" spans="2:30" s="21" customFormat="1" ht="20.45" customHeight="1">
      <c r="B11" s="704"/>
      <c r="C11" s="711" t="s">
        <v>520</v>
      </c>
      <c r="D11" s="712"/>
      <c r="E11" s="711"/>
      <c r="F11" s="712"/>
      <c r="G11" s="713">
        <f>VLOOKUP($D$3&amp;"_"&amp;G$3,データシート1!$A:$BU,MATCH($G$2&amp;"_"&amp;$C11,データシート1!$A$1:$BU$1,0),0)</f>
        <v>26</v>
      </c>
      <c r="H11" s="714">
        <f>VLOOKUP($D$3&amp;"_"&amp;H$3,データシート1!$A:$BU,MATCH($G$2&amp;"_"&amp;$C11,データシート1!$A$1:$BU$1,0),0)</f>
        <v>27</v>
      </c>
      <c r="I11" s="714">
        <f>VLOOKUP($D$3&amp;"_"&amp;I$3,データシート1!$A:$BU,MATCH($G$2&amp;"_"&amp;$C11,データシート1!$A$1:$BU$1,0),0)</f>
        <v>28</v>
      </c>
      <c r="J11" s="714">
        <f>VLOOKUP($D$3&amp;"_"&amp;J$3,データシート1!$A:$BU,MATCH($G$2&amp;"_"&amp;$C11,データシート1!$A$1:$BU$1,0),0)</f>
        <v>27</v>
      </c>
      <c r="K11" s="715">
        <f>VLOOKUP($D$3&amp;"_"&amp;K$3,データシート1!$A:$BU,MATCH($G$2&amp;"_"&amp;$C11,データシート1!$A$1:$BU$1,0),0)</f>
        <v>28</v>
      </c>
      <c r="L11" s="715">
        <f>VLOOKUP($D$3&amp;"_"&amp;L$3,データシート1!$A:$BU,MATCH($G$2&amp;"_"&amp;$C11,データシート1!$A$1:$BU$1,0),0)</f>
        <v>28</v>
      </c>
      <c r="M11" s="715">
        <f>VLOOKUP($D$3&amp;"_"&amp;M$3,データシート1!$A:$BU,MATCH($G$2&amp;"_"&amp;$C11,データシート1!$A$1:$BU$1,0),0)</f>
        <v>29</v>
      </c>
      <c r="N11" s="715">
        <f>VLOOKUP($D$3&amp;"_"&amp;N$3,データシート1!$A:$BU,MATCH($G$2&amp;"_"&amp;$C11,データシート1!$A$1:$BU$1,0),0)</f>
        <v>29</v>
      </c>
      <c r="O11" s="715">
        <f>VLOOKUP($D$3&amp;"_"&amp;O$3,データシート1!$A:$BU,MATCH($G$2&amp;"_"&amp;$C11,データシート1!$A$1:$BU$1,0),0)</f>
        <v>29</v>
      </c>
      <c r="P11" s="715">
        <f>VLOOKUP($D$3&amp;"_"&amp;P$3,データシート1!$A:$BU,MATCH($G$2&amp;"_"&amp;$C11,データシート1!$A$1:$BU$1,0),0)</f>
        <v>30</v>
      </c>
      <c r="Q11" s="716">
        <f>VLOOKUP($D$3&amp;"_"&amp;Q$3,データシート1!$A:$BU,MATCH($G$2&amp;"_"&amp;$C11,データシート1!$A$1:$BU$1,0),0)</f>
        <v>29</v>
      </c>
      <c r="R11" s="915">
        <f>VLOOKUP($D$3&amp;"_"&amp;R$3,データシート1!$A:$BU,MATCH($R$2&amp;"_"&amp;$C11,データシート1!$A$1:$BU$1,0),0)</f>
        <v>298.17700000000002</v>
      </c>
      <c r="S11" s="916">
        <f>VLOOKUP($D$3&amp;"_"&amp;S$3,データシート1!$A:$BU,MATCH($R$2&amp;"_"&amp;$C11,データシート1!$A$1:$BU$1,0),0)</f>
        <v>352.85800000000006</v>
      </c>
      <c r="T11" s="916">
        <f>VLOOKUP($D$3&amp;"_"&amp;T$3,データシート1!$A:$BU,MATCH($R$2&amp;"_"&amp;$C11,データシート1!$A$1:$BU$1,0),0)</f>
        <v>403.279</v>
      </c>
      <c r="U11" s="916">
        <f>VLOOKUP($D$3&amp;"_"&amp;U$3,データシート1!$A:$BU,MATCH($R$2&amp;"_"&amp;$C11,データシート1!$A$1:$BU$1,0),0)</f>
        <v>383.94299999999998</v>
      </c>
      <c r="V11" s="916">
        <f>VLOOKUP($D$3&amp;"_"&amp;V$3,データシート1!$A:$BU,MATCH($R$2&amp;"_"&amp;$C11,データシート1!$A$1:$BU$1,0),0)</f>
        <v>379.26400000000001</v>
      </c>
      <c r="W11" s="916">
        <f>VLOOKUP($D$3&amp;"_"&amp;W$3,データシート1!$A:$BU,MATCH($R$2&amp;"_"&amp;$C11,データシート1!$A$1:$BU$1,0),0)</f>
        <v>353.19100000000003</v>
      </c>
      <c r="X11" s="916">
        <f>VLOOKUP($D$3&amp;"_"&amp;X$3,データシート1!$A:$BU,MATCH($R$2&amp;"_"&amp;$C11,データシート1!$A$1:$BU$1,0),0)</f>
        <v>362.73</v>
      </c>
      <c r="Y11" s="916">
        <f>VLOOKUP($D$3&amp;"_"&amp;Y$3,データシート1!$A:$BU,MATCH($R$2&amp;"_"&amp;$C11,データシート1!$A$1:$BU$1,0),0)</f>
        <v>360.65100000000001</v>
      </c>
      <c r="Z11" s="916">
        <f>VLOOKUP($D$3&amp;"_"&amp;Z$3,データシート1!$A:$BU,MATCH($R$2&amp;"_"&amp;$C11,データシート1!$A$1:$BU$1,0),0)</f>
        <v>355.81900000000007</v>
      </c>
      <c r="AA11" s="916">
        <f>VLOOKUP($D$3&amp;"_"&amp;AA$3,データシート1!$A:$BU,MATCH($R$2&amp;"_"&amp;$C11,データシート1!$A$1:$BU$1,0),0)</f>
        <v>333.92200000000003</v>
      </c>
      <c r="AB11" s="917">
        <f>VLOOKUP($D$3&amp;"_"&amp;AB$3,データシート1!$A:$BU,MATCH($R$2&amp;"_"&amp;$C11,データシート1!$A$1:$BU$1,0),0)</f>
        <v>333.291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2</v>
      </c>
      <c r="P12" s="721">
        <f>VLOOKUP($D$3&amp;"_"&amp;P$3,データシート1!$A:$BU,MATCH($G$2&amp;"_"&amp;$C12,データシート1!$A$1:$BU$1,0),0)</f>
        <v>2</v>
      </c>
      <c r="Q12" s="722">
        <f>VLOOKUP($D$3&amp;"_"&amp;Q$3,データシート1!$A:$BU,MATCH($G$2&amp;"_"&amp;$C12,データシート1!$A$1:$BU$1,0),0)</f>
        <v>0</v>
      </c>
      <c r="R12" s="918">
        <f>VLOOKUP($D$3&amp;"_"&amp;R$3,データシート1!$A:$BU,MATCH($R$2&amp;"_"&amp;$C12,データシート1!$A$1:$BU$1,0),0)</f>
        <v>0.56899999999999995</v>
      </c>
      <c r="S12" s="919">
        <f>VLOOKUP($D$3&amp;"_"&amp;S$3,データシート1!$A:$BU,MATCH($R$2&amp;"_"&amp;$C12,データシート1!$A$1:$BU$1,0),0)</f>
        <v>0.72599999999999998</v>
      </c>
      <c r="T12" s="919">
        <f>VLOOKUP($D$3&amp;"_"&amp;T$3,データシート1!$A:$BU,MATCH($R$2&amp;"_"&amp;$C12,データシート1!$A$1:$BU$1,0),0)</f>
        <v>0.9</v>
      </c>
      <c r="U12" s="919">
        <f>VLOOKUP($D$3&amp;"_"&amp;U$3,データシート1!$A:$BU,MATCH($R$2&amp;"_"&amp;$C12,データシート1!$A$1:$BU$1,0),0)</f>
        <v>0.91600000000000004</v>
      </c>
      <c r="V12" s="919">
        <f>VLOOKUP($D$3&amp;"_"&amp;V$3,データシート1!$A:$BU,MATCH($R$2&amp;"_"&amp;$C12,データシート1!$A$1:$BU$1,0),0)</f>
        <v>1.091</v>
      </c>
      <c r="W12" s="919">
        <f>VLOOKUP($D$3&amp;"_"&amp;W$3,データシート1!$A:$BU,MATCH($R$2&amp;"_"&amp;$C12,データシート1!$A$1:$BU$1,0),0)</f>
        <v>3.2669999999999999</v>
      </c>
      <c r="X12" s="919">
        <f>VLOOKUP($D$3&amp;"_"&amp;X$3,データシート1!$A:$BU,MATCH($R$2&amp;"_"&amp;$C12,データシート1!$A$1:$BU$1,0),0)</f>
        <v>0.92700000000000005</v>
      </c>
      <c r="Y12" s="919">
        <f>VLOOKUP($D$3&amp;"_"&amp;Y$3,データシート1!$A:$BU,MATCH($R$2&amp;"_"&amp;$C12,データシート1!$A$1:$BU$1,0),0)</f>
        <v>0.92200000000000004</v>
      </c>
      <c r="Z12" s="919">
        <f>VLOOKUP($D$3&amp;"_"&amp;Z$3,データシート1!$A:$BU,MATCH($R$2&amp;"_"&amp;$C12,データシート1!$A$1:$BU$1,0),0)</f>
        <v>0.98299999999999998</v>
      </c>
      <c r="AA12" s="919">
        <f>VLOOKUP($D$3&amp;"_"&amp;AA$3,データシート1!$A:$BU,MATCH($R$2&amp;"_"&amp;$C12,データシート1!$A$1:$BU$1,0),0)</f>
        <v>0.79400000000000004</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2</v>
      </c>
      <c r="O26" s="735">
        <f>VLOOKUP($D$3&amp;"_"&amp;O$3,データシート2!$A:$SI,MATCH($G$2&amp;"_"&amp;$B26,データシート2!$A$1:$SI$1,0),0)</f>
        <v>1</v>
      </c>
      <c r="P26" s="735">
        <f>VLOOKUP($D$3&amp;"_"&amp;P$3,データシート2!$A:$SI,MATCH($G$2&amp;"_"&amp;$B26,データシート2!$A$1:$SI$1,0),0)</f>
        <v>2</v>
      </c>
      <c r="Q26" s="736">
        <f>VLOOKUP($D$3&amp;"_"&amp;Q$3,データシート2!$A:$SI,MATCH($G$2&amp;"_"&amp;$B26,データシート2!$A$1:$SI$1,0),0)</f>
        <v>1</v>
      </c>
      <c r="R26" s="924">
        <f>VLOOKUP($D$3&amp;"_"&amp;R$3,データシート2!$A:$SI,MATCH($R$2&amp;"_"&amp;$B26,データシート2!$A$1:$SI$1,0),0)</f>
        <v>4.6680000000000001</v>
      </c>
      <c r="S26" s="925">
        <f>VLOOKUP($D$3&amp;"_"&amp;S$3,データシート2!$A:$SI,MATCH($R$2&amp;"_"&amp;$B26,データシート2!$A$1:$SI$1,0),0)</f>
        <v>9.5500000000000007</v>
      </c>
      <c r="T26" s="925">
        <f>VLOOKUP($D$3&amp;"_"&amp;T$3,データシート2!$A:$SI,MATCH($R$2&amp;"_"&amp;$B26,データシート2!$A$1:$SI$1,0),0)</f>
        <v>10.247</v>
      </c>
      <c r="U26" s="925">
        <f>VLOOKUP($D$3&amp;"_"&amp;U$3,データシート2!$A:$SI,MATCH($R$2&amp;"_"&amp;$B26,データシート2!$A$1:$SI$1,0),0)</f>
        <v>9.8970000000000002</v>
      </c>
      <c r="V26" s="925">
        <f>VLOOKUP($D$3&amp;"_"&amp;V$3,データシート2!$A:$SI,MATCH($R$2&amp;"_"&amp;$B26,データシート2!$A$1:$SI$1,0),0)</f>
        <v>9.4979999999999993</v>
      </c>
      <c r="W26" s="925">
        <f>VLOOKUP($D$3&amp;"_"&amp;W$3,データシート2!$A:$SI,MATCH($R$2&amp;"_"&amp;$B26,データシート2!$A$1:$SI$1,0),0)</f>
        <v>11.371</v>
      </c>
      <c r="X26" s="925">
        <f>VLOOKUP($D$3&amp;"_"&amp;X$3,データシート2!$A:$SI,MATCH($R$2&amp;"_"&amp;$B26,データシート2!$A$1:$SI$1,0),0)</f>
        <v>10.991</v>
      </c>
      <c r="Y26" s="925">
        <f>VLOOKUP($D$3&amp;"_"&amp;Y$3,データシート2!$A:$SI,MATCH($R$2&amp;"_"&amp;$B26,データシート2!$A$1:$SI$1,0),0)</f>
        <v>8.2240000000000002</v>
      </c>
      <c r="Z26" s="925">
        <f>VLOOKUP($D$3&amp;"_"&amp;Z$3,データシート2!$A:$SI,MATCH($R$2&amp;"_"&amp;$B26,データシート2!$A$1:$SI$1,0),0)</f>
        <v>4.2560000000000002</v>
      </c>
      <c r="AA26" s="925">
        <f>VLOOKUP($D$3&amp;"_"&amp;AA$3,データシート2!$A:$SI,MATCH($R$2&amp;"_"&amp;$B26,データシート2!$A$1:$SI$1,0),0)</f>
        <v>6.6669999999999998</v>
      </c>
      <c r="AB26" s="926">
        <f>VLOOKUP($D$3&amp;"_"&amp;AB$3,データシート2!$A:$SI,MATCH($R$2&amp;"_"&amp;$B26,データシート2!$A$1:$SI$1,0),0)</f>
        <v>4.0709999999999997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1</v>
      </c>
      <c r="P33" s="767">
        <f>VLOOKUP($D$3&amp;"_"&amp;P$3,データシート2!$A:$SI,MATCH($G$2&amp;"_"&amp;$C33,データシート2!$A$1:$SI$1,0),0)</f>
        <v>2</v>
      </c>
      <c r="Q33" s="768">
        <f>VLOOKUP($D$3&amp;"_"&amp;Q$3,データシート2!$A:$SI,MATCH($G$2&amp;"_"&amp;$C33,データシート2!$A$1:$SI$1,0),0)</f>
        <v>1</v>
      </c>
      <c r="R33" s="937">
        <f>VLOOKUP($D$3&amp;"_"&amp;R$3,データシート2!$A:$SI,MATCH($R$2&amp;"_"&amp;$C33,データシート2!$A$1:$SI$1,0),0)</f>
        <v>4.6680000000000001</v>
      </c>
      <c r="S33" s="938">
        <f>VLOOKUP($D$3&amp;"_"&amp;S$3,データシート2!$A:$SI,MATCH($R$2&amp;"_"&amp;$C33,データシート2!$A$1:$SI$1,0),0)</f>
        <v>9.5500000000000007</v>
      </c>
      <c r="T33" s="938">
        <f>VLOOKUP($D$3&amp;"_"&amp;T$3,データシート2!$A:$SI,MATCH($R$2&amp;"_"&amp;$C33,データシート2!$A$1:$SI$1,0),0)</f>
        <v>10.247</v>
      </c>
      <c r="U33" s="938">
        <f>VLOOKUP($D$3&amp;"_"&amp;U$3,データシート2!$A:$SI,MATCH($R$2&amp;"_"&amp;$C33,データシート2!$A$1:$SI$1,0),0)</f>
        <v>9.8970000000000002</v>
      </c>
      <c r="V33" s="938">
        <f>VLOOKUP($D$3&amp;"_"&amp;V$3,データシート2!$A:$SI,MATCH($R$2&amp;"_"&amp;$C33,データシート2!$A$1:$SI$1,0),0)</f>
        <v>9.4979999999999993</v>
      </c>
      <c r="W33" s="938">
        <f>VLOOKUP($D$3&amp;"_"&amp;W$3,データシート2!$A:$SI,MATCH($R$2&amp;"_"&amp;$C33,データシート2!$A$1:$SI$1,0),0)</f>
        <v>10.269</v>
      </c>
      <c r="X33" s="938">
        <f>VLOOKUP($D$3&amp;"_"&amp;X$3,データシート2!$A:$SI,MATCH($R$2&amp;"_"&amp;$C33,データシート2!$A$1:$SI$1,0),0)</f>
        <v>9.9710000000000001</v>
      </c>
      <c r="Y33" s="938">
        <f>VLOOKUP($D$3&amp;"_"&amp;Y$3,データシート2!$A:$SI,MATCH($R$2&amp;"_"&amp;$C33,データシート2!$A$1:$SI$1,0),0)</f>
        <v>8.2240000000000002</v>
      </c>
      <c r="Z33" s="938">
        <f>VLOOKUP($D$3&amp;"_"&amp;Z$3,データシート2!$A:$SI,MATCH($R$2&amp;"_"&amp;$C33,データシート2!$A$1:$SI$1,0),0)</f>
        <v>4.2560000000000002</v>
      </c>
      <c r="AA33" s="938">
        <f>VLOOKUP($D$3&amp;"_"&amp;AA$3,データシート2!$A:$SI,MATCH($R$2&amp;"_"&amp;$C33,データシート2!$A$1:$SI$1,0),0)</f>
        <v>6.6669999999999998</v>
      </c>
      <c r="AB33" s="939">
        <f>VLOOKUP($D$3&amp;"_"&amp;AB$3,データシート2!$A:$SI,MATCH($R$2&amp;"_"&amp;$C33,データシート2!$A$1:$SI$1,0),0)</f>
        <v>4.0709999999999997</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1.1020000000000001</v>
      </c>
      <c r="X50" s="938">
        <f>VLOOKUP($D$3&amp;"_"&amp;X$3,データシート2!$A:$SI,MATCH($R$2&amp;"_"&amp;$C50,データシート2!$A$1:$SI$1,0),0)</f>
        <v>1.02</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4</v>
      </c>
      <c r="H53" s="734">
        <f>VLOOKUP($D$3&amp;"_"&amp;H$3,データシート2!$A:$SI,MATCH($G$2&amp;"_"&amp;$B53,データシート2!$A$1:$SI$1,0),0)</f>
        <v>4</v>
      </c>
      <c r="I53" s="734">
        <f>VLOOKUP($D$3&amp;"_"&amp;I$3,データシート2!$A:$SI,MATCH($G$2&amp;"_"&amp;$B53,データシート2!$A$1:$SI$1,0),0)</f>
        <v>4</v>
      </c>
      <c r="J53" s="734">
        <f>VLOOKUP($D$3&amp;"_"&amp;J$3,データシート2!$A:$SI,MATCH($G$2&amp;"_"&amp;$B53,データシート2!$A$1:$SI$1,0),0)</f>
        <v>4</v>
      </c>
      <c r="K53" s="735">
        <f>VLOOKUP($D$3&amp;"_"&amp;K$3,データシート2!$A:$SI,MATCH($G$2&amp;"_"&amp;$B53,データシート2!$A$1:$SI$1,0),0)</f>
        <v>4</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4</v>
      </c>
      <c r="P53" s="735">
        <f>VLOOKUP($D$3&amp;"_"&amp;P$3,データシート2!$A:$SI,MATCH($G$2&amp;"_"&amp;$B53,データシート2!$A$1:$SI$1,0),0)</f>
        <v>3</v>
      </c>
      <c r="Q53" s="736">
        <f>VLOOKUP($D$3&amp;"_"&amp;Q$3,データシート2!$A:$SI,MATCH($G$2&amp;"_"&amp;$B53,データシート2!$A$1:$SI$1,0),0)</f>
        <v>1</v>
      </c>
      <c r="R53" s="924">
        <f>VLOOKUP($D$3&amp;"_"&amp;R$3,データシート2!$A:$SI,MATCH($R$2&amp;"_"&amp;$B53,データシート2!$A$1:$SI$1,0),0)</f>
        <v>9.266</v>
      </c>
      <c r="S53" s="925">
        <f>VLOOKUP($D$3&amp;"_"&amp;S$3,データシート2!$A:$SI,MATCH($R$2&amp;"_"&amp;$B53,データシート2!$A$1:$SI$1,0),0)</f>
        <v>9.7629999999999999</v>
      </c>
      <c r="T53" s="925">
        <f>VLOOKUP($D$3&amp;"_"&amp;T$3,データシート2!$A:$SI,MATCH($R$2&amp;"_"&amp;$B53,データシート2!$A$1:$SI$1,0),0)</f>
        <v>11.135</v>
      </c>
      <c r="U53" s="925">
        <f>VLOOKUP($D$3&amp;"_"&amp;U$3,データシート2!$A:$SI,MATCH($R$2&amp;"_"&amp;$B53,データシート2!$A$1:$SI$1,0),0)</f>
        <v>11.15</v>
      </c>
      <c r="V53" s="925">
        <f>VLOOKUP($D$3&amp;"_"&amp;V$3,データシート2!$A:$SI,MATCH($R$2&amp;"_"&amp;$B53,データシート2!$A$1:$SI$1,0),0)</f>
        <v>10.778</v>
      </c>
      <c r="W53" s="925">
        <f>VLOOKUP($D$3&amp;"_"&amp;W$3,データシート2!$A:$SI,MATCH($R$2&amp;"_"&amp;$B53,データシート2!$A$1:$SI$1,0),0)</f>
        <v>9.9380000000000006</v>
      </c>
      <c r="X53" s="925">
        <f>VLOOKUP($D$3&amp;"_"&amp;X$3,データシート2!$A:$SI,MATCH($R$2&amp;"_"&amp;$B53,データシート2!$A$1:$SI$1,0),0)</f>
        <v>7.25</v>
      </c>
      <c r="Y53" s="925">
        <f>VLOOKUP($D$3&amp;"_"&amp;Y$3,データシート2!$A:$SI,MATCH($R$2&amp;"_"&amp;$B53,データシート2!$A$1:$SI$1,0),0)</f>
        <v>7.4550000000000001</v>
      </c>
      <c r="Z53" s="925">
        <f>VLOOKUP($D$3&amp;"_"&amp;Z$3,データシート2!$A:$SI,MATCH($R$2&amp;"_"&amp;$B53,データシート2!$A$1:$SI$1,0),0)</f>
        <v>10.071</v>
      </c>
      <c r="AA53" s="925">
        <f>VLOOKUP($D$3&amp;"_"&amp;AA$3,データシート2!$A:$SI,MATCH($R$2&amp;"_"&amp;$B53,データシート2!$A$1:$SI$1,0),0)</f>
        <v>6.6029999999999998</v>
      </c>
      <c r="AB53" s="926">
        <f>VLOOKUP($D$3&amp;"_"&amp;AB$3,データシート2!$A:$SI,MATCH($R$2&amp;"_"&amp;$B53,データシート2!$A$1:$SI$1,0),0)</f>
        <v>5.5940000000000003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2</v>
      </c>
      <c r="H59" s="766">
        <f>VLOOKUP($D$3&amp;"_"&amp;H$3,データシート2!$A:$SI,MATCH($G$2&amp;"_"&amp;$C59,データシート2!$A$1:$SI$1,0),0)</f>
        <v>2</v>
      </c>
      <c r="I59" s="766">
        <f>VLOOKUP($D$3&amp;"_"&amp;I$3,データシート2!$A:$SI,MATCH($G$2&amp;"_"&amp;$C59,データシート2!$A$1:$SI$1,0),0)</f>
        <v>2</v>
      </c>
      <c r="J59" s="766">
        <f>VLOOKUP($D$3&amp;"_"&amp;J$3,データシート2!$A:$SI,MATCH($G$2&amp;"_"&amp;$C59,データシート2!$A$1:$SI$1,0),0)</f>
        <v>2</v>
      </c>
      <c r="K59" s="767">
        <f>VLOOKUP($D$3&amp;"_"&amp;K$3,データシート2!$A:$SI,MATCH($G$2&amp;"_"&amp;$C59,データシート2!$A$1:$SI$1,0),0)</f>
        <v>2</v>
      </c>
      <c r="L59" s="767">
        <f>VLOOKUP($D$3&amp;"_"&amp;L$3,データシート2!$A:$SI,MATCH($G$2&amp;"_"&amp;$C59,データシート2!$A$1:$SI$1,0),0)</f>
        <v>2</v>
      </c>
      <c r="M59" s="767">
        <f>VLOOKUP($D$3&amp;"_"&amp;M$3,データシート2!$A:$SI,MATCH($G$2&amp;"_"&amp;$C59,データシート2!$A$1:$SI$1,0),0)</f>
        <v>2</v>
      </c>
      <c r="N59" s="767">
        <f>VLOOKUP($D$3&amp;"_"&amp;N$3,データシート2!$A:$SI,MATCH($G$2&amp;"_"&amp;$C59,データシート2!$A$1:$SI$1,0),0)</f>
        <v>2</v>
      </c>
      <c r="O59" s="767">
        <f>VLOOKUP($D$3&amp;"_"&amp;O$3,データシート2!$A:$SI,MATCH($G$2&amp;"_"&amp;$C59,データシート2!$A$1:$SI$1,0),0)</f>
        <v>2</v>
      </c>
      <c r="P59" s="767">
        <f>VLOOKUP($D$3&amp;"_"&amp;P$3,データシート2!$A:$SI,MATCH($G$2&amp;"_"&amp;$C59,データシート2!$A$1:$SI$1,0),0)</f>
        <v>2</v>
      </c>
      <c r="Q59" s="768">
        <f>VLOOKUP($D$3&amp;"_"&amp;Q$3,データシート2!$A:$SI,MATCH($G$2&amp;"_"&amp;$C59,データシート2!$A$1:$SI$1,0),0)</f>
        <v>0</v>
      </c>
      <c r="R59" s="937">
        <f>VLOOKUP($D$3&amp;"_"&amp;R$3,データシート2!$A:$SI,MATCH($R$2&amp;"_"&amp;$C59,データシート2!$A$1:$SI$1,0),0)</f>
        <v>0.56899999999999995</v>
      </c>
      <c r="S59" s="938">
        <f>VLOOKUP($D$3&amp;"_"&amp;S$3,データシート2!$A:$SI,MATCH($R$2&amp;"_"&amp;$C59,データシート2!$A$1:$SI$1,0),0)</f>
        <v>0.72599999999999998</v>
      </c>
      <c r="T59" s="938">
        <f>VLOOKUP($D$3&amp;"_"&amp;T$3,データシート2!$A:$SI,MATCH($R$2&amp;"_"&amp;$C59,データシート2!$A$1:$SI$1,0),0)</f>
        <v>0.9</v>
      </c>
      <c r="U59" s="938">
        <f>VLOOKUP($D$3&amp;"_"&amp;U$3,データシート2!$A:$SI,MATCH($R$2&amp;"_"&amp;$C59,データシート2!$A$1:$SI$1,0),0)</f>
        <v>0.91600000000000004</v>
      </c>
      <c r="V59" s="938">
        <f>VLOOKUP($D$3&amp;"_"&amp;V$3,データシート2!$A:$SI,MATCH($R$2&amp;"_"&amp;$C59,データシート2!$A$1:$SI$1,0),0)</f>
        <v>1.091</v>
      </c>
      <c r="W59" s="938">
        <f>VLOOKUP($D$3&amp;"_"&amp;W$3,データシート2!$A:$SI,MATCH($R$2&amp;"_"&amp;$C59,データシート2!$A$1:$SI$1,0),0)</f>
        <v>3.2669999999999999</v>
      </c>
      <c r="X59" s="938">
        <f>VLOOKUP($D$3&amp;"_"&amp;X$3,データシート2!$A:$SI,MATCH($R$2&amp;"_"&amp;$C59,データシート2!$A$1:$SI$1,0),0)</f>
        <v>0.92700000000000005</v>
      </c>
      <c r="Y59" s="938">
        <f>VLOOKUP($D$3&amp;"_"&amp;Y$3,データシート2!$A:$SI,MATCH($R$2&amp;"_"&amp;$C59,データシート2!$A$1:$SI$1,0),0)</f>
        <v>0.92200000000000004</v>
      </c>
      <c r="Z59" s="938">
        <f>VLOOKUP($D$3&amp;"_"&amp;Z$3,データシート2!$A:$SI,MATCH($R$2&amp;"_"&amp;$C59,データシート2!$A$1:$SI$1,0),0)</f>
        <v>0.98299999999999998</v>
      </c>
      <c r="AA59" s="938">
        <f>VLOOKUP($D$3&amp;"_"&amp;AA$3,データシート2!$A:$SI,MATCH($R$2&amp;"_"&amp;$C59,データシート2!$A$1:$SI$1,0),0)</f>
        <v>0.79400000000000004</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2</v>
      </c>
      <c r="H60" s="968">
        <f>VLOOKUP($D$3&amp;"_"&amp;H$3,データシート2!$A:$SI,MATCH($G$2&amp;"_"&amp;$E60,データシート2!$A$1:$SI$1,0),0)</f>
        <v>2</v>
      </c>
      <c r="I60" s="968">
        <f>VLOOKUP($D$3&amp;"_"&amp;I$3,データシート2!$A:$SI,MATCH($G$2&amp;"_"&amp;$E60,データシート2!$A$1:$SI$1,0),0)</f>
        <v>2</v>
      </c>
      <c r="J60" s="968">
        <f>VLOOKUP($D$3&amp;"_"&amp;J$3,データシート2!$A:$SI,MATCH($G$2&amp;"_"&amp;$E60,データシート2!$A$1:$SI$1,0),0)</f>
        <v>2</v>
      </c>
      <c r="K60" s="969">
        <f>VLOOKUP($D$3&amp;"_"&amp;K$3,データシート2!$A:$SI,MATCH($G$2&amp;"_"&amp;$E60,データシート2!$A$1:$SI$1,0),0)</f>
        <v>2</v>
      </c>
      <c r="L60" s="969">
        <f>VLOOKUP($D$3&amp;"_"&amp;L$3,データシート2!$A:$SI,MATCH($G$2&amp;"_"&amp;$E60,データシート2!$A$1:$SI$1,0),0)</f>
        <v>2</v>
      </c>
      <c r="M60" s="969">
        <f>VLOOKUP($D$3&amp;"_"&amp;M$3,データシート2!$A:$SI,MATCH($G$2&amp;"_"&amp;$E60,データシート2!$A$1:$SI$1,0),0)</f>
        <v>2</v>
      </c>
      <c r="N60" s="969">
        <f>VLOOKUP($D$3&amp;"_"&amp;N$3,データシート2!$A:$SI,MATCH($G$2&amp;"_"&amp;$E60,データシート2!$A$1:$SI$1,0),0)</f>
        <v>2</v>
      </c>
      <c r="O60" s="969">
        <f>VLOOKUP($D$3&amp;"_"&amp;O$3,データシート2!$A:$SI,MATCH($G$2&amp;"_"&amp;$E60,データシート2!$A$1:$SI$1,0),0)</f>
        <v>2</v>
      </c>
      <c r="P60" s="969">
        <f>VLOOKUP($D$3&amp;"_"&amp;P$3,データシート2!$A:$SI,MATCH($G$2&amp;"_"&amp;$E60,データシート2!$A$1:$SI$1,0),0)</f>
        <v>2</v>
      </c>
      <c r="Q60" s="970">
        <f>VLOOKUP($D$3&amp;"_"&amp;Q$3,データシート2!$A:$SI,MATCH($G$2&amp;"_"&amp;$E60,データシート2!$A$1:$SI$1,0),0)</f>
        <v>0</v>
      </c>
      <c r="R60" s="971">
        <f>VLOOKUP($D$3&amp;"_"&amp;R$3,データシート2!$A:$SI,MATCH($R$2&amp;"_"&amp;$E60,データシート2!$A$1:$SI$1,0),0)</f>
        <v>0.56899999999999995</v>
      </c>
      <c r="S60" s="972">
        <f>VLOOKUP($D$3&amp;"_"&amp;S$3,データシート2!$A:$SI,MATCH($R$2&amp;"_"&amp;$E60,データシート2!$A$1:$SI$1,0),0)</f>
        <v>0.72599999999999998</v>
      </c>
      <c r="T60" s="972">
        <f>VLOOKUP($D$3&amp;"_"&amp;T$3,データシート2!$A:$SI,MATCH($R$2&amp;"_"&amp;$E60,データシート2!$A$1:$SI$1,0),0)</f>
        <v>0.9</v>
      </c>
      <c r="U60" s="972">
        <f>VLOOKUP($D$3&amp;"_"&amp;U$3,データシート2!$A:$SI,MATCH($R$2&amp;"_"&amp;$E60,データシート2!$A$1:$SI$1,0),0)</f>
        <v>0.91600000000000004</v>
      </c>
      <c r="V60" s="972">
        <f>VLOOKUP($D$3&amp;"_"&amp;V$3,データシート2!$A:$SI,MATCH($R$2&amp;"_"&amp;$E60,データシート2!$A$1:$SI$1,0),0)</f>
        <v>1.091</v>
      </c>
      <c r="W60" s="972">
        <f>VLOOKUP($D$3&amp;"_"&amp;W$3,データシート2!$A:$SI,MATCH($R$2&amp;"_"&amp;$E60,データシート2!$A$1:$SI$1,0),0)</f>
        <v>3.2669999999999999</v>
      </c>
      <c r="X60" s="972">
        <f>VLOOKUP($D$3&amp;"_"&amp;X$3,データシート2!$A:$SI,MATCH($R$2&amp;"_"&amp;$E60,データシート2!$A$1:$SI$1,0),0)</f>
        <v>0.92700000000000005</v>
      </c>
      <c r="Y60" s="972">
        <f>VLOOKUP($D$3&amp;"_"&amp;Y$3,データシート2!$A:$SI,MATCH($R$2&amp;"_"&amp;$E60,データシート2!$A$1:$SI$1,0),0)</f>
        <v>0.92200000000000004</v>
      </c>
      <c r="Z60" s="972">
        <f>VLOOKUP($D$3&amp;"_"&amp;Z$3,データシート2!$A:$SI,MATCH($R$2&amp;"_"&amp;$E60,データシート2!$A$1:$SI$1,0),0)</f>
        <v>0.98299999999999998</v>
      </c>
      <c r="AA60" s="972">
        <f>VLOOKUP($D$3&amp;"_"&amp;AA$3,データシート2!$A:$SI,MATCH($R$2&amp;"_"&amp;$E60,データシート2!$A$1:$SI$1,0),0)</f>
        <v>0.79400000000000004</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2</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8.6969999999999992</v>
      </c>
      <c r="S61" s="944">
        <f>VLOOKUP($D$3&amp;"_"&amp;S$3,データシート2!$A:$SI,MATCH($R$2&amp;"_"&amp;$C61,データシート2!$A$1:$SI$1,0),0)</f>
        <v>9.0370000000000008</v>
      </c>
      <c r="T61" s="944">
        <f>VLOOKUP($D$3&amp;"_"&amp;T$3,データシート2!$A:$SI,MATCH($R$2&amp;"_"&amp;$C61,データシート2!$A$1:$SI$1,0),0)</f>
        <v>10.234999999999999</v>
      </c>
      <c r="U61" s="944">
        <f>VLOOKUP($D$3&amp;"_"&amp;U$3,データシート2!$A:$SI,MATCH($R$2&amp;"_"&amp;$C61,データシート2!$A$1:$SI$1,0),0)</f>
        <v>10.234</v>
      </c>
      <c r="V61" s="944">
        <f>VLOOKUP($D$3&amp;"_"&amp;V$3,データシート2!$A:$SI,MATCH($R$2&amp;"_"&amp;$C61,データシート2!$A$1:$SI$1,0),0)</f>
        <v>9.6869999999999994</v>
      </c>
      <c r="W61" s="944">
        <f>VLOOKUP($D$3&amp;"_"&amp;W$3,データシート2!$A:$SI,MATCH($R$2&amp;"_"&amp;$C61,データシート2!$A$1:$SI$1,0),0)</f>
        <v>6.6710000000000003</v>
      </c>
      <c r="X61" s="944">
        <f>VLOOKUP($D$3&amp;"_"&amp;X$3,データシート2!$A:$SI,MATCH($R$2&amp;"_"&amp;$C61,データシート2!$A$1:$SI$1,0),0)</f>
        <v>6.3230000000000004</v>
      </c>
      <c r="Y61" s="944">
        <f>VLOOKUP($D$3&amp;"_"&amp;Y$3,データシート2!$A:$SI,MATCH($R$2&amp;"_"&amp;$C61,データシート2!$A$1:$SI$1,0),0)</f>
        <v>6.5330000000000004</v>
      </c>
      <c r="Z61" s="944">
        <f>VLOOKUP($D$3&amp;"_"&amp;Z$3,データシート2!$A:$SI,MATCH($R$2&amp;"_"&amp;$C61,データシート2!$A$1:$SI$1,0),0)</f>
        <v>9.0879999999999992</v>
      </c>
      <c r="AA61" s="944">
        <f>VLOOKUP($D$3&amp;"_"&amp;AA$3,データシート2!$A:$SI,MATCH($R$2&amp;"_"&amp;$C61,データシート2!$A$1:$SI$1,0),0)</f>
        <v>5.8090000000000002</v>
      </c>
      <c r="AB61" s="945">
        <f>VLOOKUP($D$3&amp;"_"&amp;AB$3,データシート2!$A:$SI,MATCH($R$2&amp;"_"&amp;$C61,データシート2!$A$1:$SI$1,0),0)</f>
        <v>5.5940000000000003</v>
      </c>
    </row>
    <row r="62" spans="2:29" s="21" customFormat="1" ht="20.45" customHeight="1">
      <c r="B62" s="729" t="s">
        <v>569</v>
      </c>
      <c r="C62" s="730" t="s">
        <v>570</v>
      </c>
      <c r="D62" s="731"/>
      <c r="E62" s="732"/>
      <c r="F62" s="731"/>
      <c r="G62" s="733">
        <f>VLOOKUP($D$3&amp;"_"&amp;G$3,データシート2!$A:$SI,MATCH($G$2&amp;"_"&amp;$B62,データシート2!$A$1:$SI$1,0),0)</f>
        <v>5</v>
      </c>
      <c r="H62" s="734">
        <f>VLOOKUP($D$3&amp;"_"&amp;H$3,データシート2!$A:$SI,MATCH($G$2&amp;"_"&amp;$B62,データシート2!$A$1:$SI$1,0),0)</f>
        <v>4</v>
      </c>
      <c r="I62" s="734">
        <f>VLOOKUP($D$3&amp;"_"&amp;I$3,データシート2!$A:$SI,MATCH($G$2&amp;"_"&amp;$B62,データシート2!$A$1:$SI$1,0),0)</f>
        <v>4</v>
      </c>
      <c r="J62" s="734">
        <f>VLOOKUP($D$3&amp;"_"&amp;J$3,データシート2!$A:$SI,MATCH($G$2&amp;"_"&amp;$B62,データシート2!$A$1:$SI$1,0),0)</f>
        <v>4</v>
      </c>
      <c r="K62" s="735">
        <f>VLOOKUP($D$3&amp;"_"&amp;K$3,データシート2!$A:$SI,MATCH($G$2&amp;"_"&amp;$B62,データシート2!$A$1:$SI$1,0),0)</f>
        <v>5</v>
      </c>
      <c r="L62" s="735">
        <f>VLOOKUP($D$3&amp;"_"&amp;L$3,データシート2!$A:$SI,MATCH($G$2&amp;"_"&amp;$B62,データシート2!$A$1:$SI$1,0),0)</f>
        <v>5</v>
      </c>
      <c r="M62" s="735">
        <f>VLOOKUP($D$3&amp;"_"&amp;M$3,データシート2!$A:$SI,MATCH($G$2&amp;"_"&amp;$B62,データシート2!$A$1:$SI$1,0),0)</f>
        <v>6</v>
      </c>
      <c r="N62" s="735">
        <f>VLOOKUP($D$3&amp;"_"&amp;N$3,データシート2!$A:$SI,MATCH($G$2&amp;"_"&amp;$B62,データシート2!$A$1:$SI$1,0),0)</f>
        <v>6</v>
      </c>
      <c r="O62" s="735">
        <f>VLOOKUP($D$3&amp;"_"&amp;O$3,データシート2!$A:$SI,MATCH($G$2&amp;"_"&amp;$B62,データシート2!$A$1:$SI$1,0),0)</f>
        <v>6</v>
      </c>
      <c r="P62" s="735">
        <f>VLOOKUP($D$3&amp;"_"&amp;P$3,データシート2!$A:$SI,MATCH($G$2&amp;"_"&amp;$B62,データシート2!$A$1:$SI$1,0),0)</f>
        <v>6</v>
      </c>
      <c r="Q62" s="736">
        <f>VLOOKUP($D$3&amp;"_"&amp;Q$3,データシート2!$A:$SI,MATCH($G$2&amp;"_"&amp;$B62,データシート2!$A$1:$SI$1,0),0)</f>
        <v>6</v>
      </c>
      <c r="R62" s="924">
        <f>VLOOKUP($D$3&amp;"_"&amp;R$3,データシート2!$A:$SI,MATCH($R$2&amp;"_"&amp;$B62,データシート2!$A$1:$SI$1,0),0)</f>
        <v>37.731000000000002</v>
      </c>
      <c r="S62" s="925">
        <f>VLOOKUP($D$3&amp;"_"&amp;S$3,データシート2!$A:$SI,MATCH($R$2&amp;"_"&amp;$B62,データシート2!$A$1:$SI$1,0),0)</f>
        <v>38.841999999999999</v>
      </c>
      <c r="T62" s="925">
        <f>VLOOKUP($D$3&amp;"_"&amp;T$3,データシート2!$A:$SI,MATCH($R$2&amp;"_"&amp;$B62,データシート2!$A$1:$SI$1,0),0)</f>
        <v>53.348999999999997</v>
      </c>
      <c r="U62" s="925">
        <f>VLOOKUP($D$3&amp;"_"&amp;U$3,データシート2!$A:$SI,MATCH($R$2&amp;"_"&amp;$B62,データシート2!$A$1:$SI$1,0),0)</f>
        <v>47.930999999999997</v>
      </c>
      <c r="V62" s="925">
        <f>VLOOKUP($D$3&amp;"_"&amp;V$3,データシート2!$A:$SI,MATCH($R$2&amp;"_"&amp;$B62,データシート2!$A$1:$SI$1,0),0)</f>
        <v>55.106000000000002</v>
      </c>
      <c r="W62" s="925">
        <f>VLOOKUP($D$3&amp;"_"&amp;W$3,データシート2!$A:$SI,MATCH($R$2&amp;"_"&amp;$B62,データシート2!$A$1:$SI$1,0),0)</f>
        <v>32.143000000000001</v>
      </c>
      <c r="X62" s="925">
        <f>VLOOKUP($D$3&amp;"_"&amp;X$3,データシート2!$A:$SI,MATCH($R$2&amp;"_"&amp;$B62,データシート2!$A$1:$SI$1,0),0)</f>
        <v>53.74</v>
      </c>
      <c r="Y62" s="925">
        <f>VLOOKUP($D$3&amp;"_"&amp;Y$3,データシート2!$A:$SI,MATCH($R$2&amp;"_"&amp;$B62,データシート2!$A$1:$SI$1,0),0)</f>
        <v>54.313000000000002</v>
      </c>
      <c r="Z62" s="925">
        <f>VLOOKUP($D$3&amp;"_"&amp;Z$3,データシート2!$A:$SI,MATCH($R$2&amp;"_"&amp;$B62,データシート2!$A$1:$SI$1,0),0)</f>
        <v>58.194000000000003</v>
      </c>
      <c r="AA62" s="925">
        <f>VLOOKUP($D$3&amp;"_"&amp;AA$3,データシート2!$A:$SI,MATCH($R$2&amp;"_"&amp;$B62,データシート2!$A$1:$SI$1,0),0)</f>
        <v>62.902000000000001</v>
      </c>
      <c r="AB62" s="926">
        <f>VLOOKUP($D$3&amp;"_"&amp;AB$3,データシート2!$A:$SI,MATCH($R$2&amp;"_"&amp;$B62,データシート2!$A$1:$SI$1,0),0)</f>
        <v>61.472999999999999</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3</v>
      </c>
      <c r="K63" s="743">
        <f>VLOOKUP($D$3&amp;"_"&amp;K$3,データシート2!$A:$SI,MATCH($G$2&amp;"_"&amp;$C63,データシート2!$A$1:$SI$1,0),0)</f>
        <v>3</v>
      </c>
      <c r="L63" s="743">
        <f>VLOOKUP($D$3&amp;"_"&amp;L$3,データシート2!$A:$SI,MATCH($G$2&amp;"_"&amp;$C63,データシート2!$A$1:$SI$1,0),0)</f>
        <v>2</v>
      </c>
      <c r="M63" s="743">
        <f>VLOOKUP($D$3&amp;"_"&amp;M$3,データシート2!$A:$SI,MATCH($G$2&amp;"_"&amp;$C63,データシート2!$A$1:$SI$1,0),0)</f>
        <v>2</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3</v>
      </c>
      <c r="R63" s="933">
        <f>VLOOKUP($D$3&amp;"_"&amp;R$3,データシート2!$A:$SI,MATCH($R$2&amp;"_"&amp;$C63,データシート2!$A$1:$SI$1,0),0)</f>
        <v>12.426</v>
      </c>
      <c r="S63" s="928">
        <f>VLOOKUP($D$3&amp;"_"&amp;S$3,データシート2!$A:$SI,MATCH($R$2&amp;"_"&amp;$C63,データシート2!$A$1:$SI$1,0),0)</f>
        <v>4.2919999999999998</v>
      </c>
      <c r="T63" s="928">
        <f>VLOOKUP($D$3&amp;"_"&amp;T$3,データシート2!$A:$SI,MATCH($R$2&amp;"_"&amp;$C63,データシート2!$A$1:$SI$1,0),0)</f>
        <v>4.7869999999999999</v>
      </c>
      <c r="U63" s="928">
        <f>VLOOKUP($D$3&amp;"_"&amp;U$3,データシート2!$A:$SI,MATCH($R$2&amp;"_"&amp;$C63,データシート2!$A$1:$SI$1,0),0)</f>
        <v>41.734000000000002</v>
      </c>
      <c r="V63" s="928">
        <f>VLOOKUP($D$3&amp;"_"&amp;V$3,データシート2!$A:$SI,MATCH($R$2&amp;"_"&amp;$C63,データシート2!$A$1:$SI$1,0),0)</f>
        <v>38.411000000000001</v>
      </c>
      <c r="W63" s="928">
        <f>VLOOKUP($D$3&amp;"_"&amp;W$3,データシート2!$A:$SI,MATCH($R$2&amp;"_"&amp;$C63,データシート2!$A$1:$SI$1,0),0)</f>
        <v>13.141</v>
      </c>
      <c r="X63" s="928">
        <f>VLOOKUP($D$3&amp;"_"&amp;X$3,データシート2!$A:$SI,MATCH($R$2&amp;"_"&amp;$C63,データシート2!$A$1:$SI$1,0),0)</f>
        <v>14.06</v>
      </c>
      <c r="Y63" s="928">
        <f>VLOOKUP($D$3&amp;"_"&amp;Y$3,データシート2!$A:$SI,MATCH($R$2&amp;"_"&amp;$C63,データシート2!$A$1:$SI$1,0),0)</f>
        <v>15.209</v>
      </c>
      <c r="Z63" s="928">
        <f>VLOOKUP($D$3&amp;"_"&amp;Z$3,データシート2!$A:$SI,MATCH($R$2&amp;"_"&amp;$C63,データシート2!$A$1:$SI$1,0),0)</f>
        <v>19.282</v>
      </c>
      <c r="AA63" s="928">
        <f>VLOOKUP($D$3&amp;"_"&amp;AA$3,データシート2!$A:$SI,MATCH($R$2&amp;"_"&amp;$C63,データシート2!$A$1:$SI$1,0),0)</f>
        <v>18.542999999999999</v>
      </c>
      <c r="AB63" s="929">
        <f>VLOOKUP($D$3&amp;"_"&amp;AB$3,データシート2!$A:$SI,MATCH($R$2&amp;"_"&amp;$C63,データシート2!$A$1:$SI$1,0),0)</f>
        <v>18.507999999999999</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0</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0</v>
      </c>
      <c r="R65" s="937">
        <f>VLOOKUP($D$3&amp;"_"&amp;R$3,データシート2!$A:$SI,MATCH($R$2&amp;"_"&amp;$C65,データシート2!$A$1:$SI$1,0),0)</f>
        <v>5.4569999999999999</v>
      </c>
      <c r="S65" s="938">
        <f>VLOOKUP($D$3&amp;"_"&amp;S$3,データシート2!$A:$SI,MATCH($R$2&amp;"_"&amp;$C65,データシート2!$A$1:$SI$1,0),0)</f>
        <v>3.3650000000000002</v>
      </c>
      <c r="T65" s="938">
        <f>VLOOKUP($D$3&amp;"_"&amp;T$3,データシート2!$A:$SI,MATCH($R$2&amp;"_"&amp;$C65,データシート2!$A$1:$SI$1,0),0)</f>
        <v>11.637</v>
      </c>
      <c r="U65" s="938">
        <f>VLOOKUP($D$3&amp;"_"&amp;U$3,データシート2!$A:$SI,MATCH($R$2&amp;"_"&amp;$C65,データシート2!$A$1:$SI$1,0),0)</f>
        <v>0</v>
      </c>
      <c r="V65" s="938">
        <f>VLOOKUP($D$3&amp;"_"&amp;V$3,データシート2!$A:$SI,MATCH($R$2&amp;"_"&amp;$C65,データシート2!$A$1:$SI$1,0),0)</f>
        <v>11.087999999999999</v>
      </c>
      <c r="W65" s="938">
        <f>VLOOKUP($D$3&amp;"_"&amp;W$3,データシート2!$A:$SI,MATCH($R$2&amp;"_"&amp;$C65,データシート2!$A$1:$SI$1,0),0)</f>
        <v>9.202</v>
      </c>
      <c r="X65" s="938">
        <f>VLOOKUP($D$3&amp;"_"&amp;X$3,データシート2!$A:$SI,MATCH($R$2&amp;"_"&amp;$C65,データシート2!$A$1:$SI$1,0),0)</f>
        <v>5.4139999999999997</v>
      </c>
      <c r="Y65" s="938">
        <f>VLOOKUP($D$3&amp;"_"&amp;Y$3,データシート2!$A:$SI,MATCH($R$2&amp;"_"&amp;$C65,データシート2!$A$1:$SI$1,0),0)</f>
        <v>4.5</v>
      </c>
      <c r="Z65" s="938">
        <f>VLOOKUP($D$3&amp;"_"&amp;Z$3,データシート2!$A:$SI,MATCH($R$2&amp;"_"&amp;$C65,データシート2!$A$1:$SI$1,0),0)</f>
        <v>3.8279999999999998</v>
      </c>
      <c r="AA65" s="938">
        <f>VLOOKUP($D$3&amp;"_"&amp;AA$3,データシート2!$A:$SI,MATCH($R$2&amp;"_"&amp;$C65,データシート2!$A$1:$SI$1,0),0)</f>
        <v>3.8039999999999998</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1</v>
      </c>
      <c r="H66" s="766">
        <f>VLOOKUP($D$3&amp;"_"&amp;H$3,データシート2!$A:$SI,MATCH($G$2&amp;"_"&amp;$C66,データシート2!$A$1:$SI$1,0),0)</f>
        <v>1</v>
      </c>
      <c r="I66" s="766">
        <f>VLOOKUP($D$3&amp;"_"&amp;I$3,データシート2!$A:$SI,MATCH($G$2&amp;"_"&amp;$C66,データシート2!$A$1:$SI$1,0),0)</f>
        <v>1</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1</v>
      </c>
      <c r="M66" s="767">
        <f>VLOOKUP($D$3&amp;"_"&amp;M$3,データシート2!$A:$SI,MATCH($G$2&amp;"_"&amp;$C66,データシート2!$A$1:$SI$1,0),0)</f>
        <v>2</v>
      </c>
      <c r="N66" s="767">
        <f>VLOOKUP($D$3&amp;"_"&amp;N$3,データシート2!$A:$SI,MATCH($G$2&amp;"_"&amp;$C66,データシート2!$A$1:$SI$1,0),0)</f>
        <v>2</v>
      </c>
      <c r="O66" s="767">
        <f>VLOOKUP($D$3&amp;"_"&amp;O$3,データシート2!$A:$SI,MATCH($G$2&amp;"_"&amp;$C66,データシート2!$A$1:$SI$1,0),0)</f>
        <v>2</v>
      </c>
      <c r="P66" s="767">
        <f>VLOOKUP($D$3&amp;"_"&amp;P$3,データシート2!$A:$SI,MATCH($G$2&amp;"_"&amp;$C66,データシート2!$A$1:$SI$1,0),0)</f>
        <v>2</v>
      </c>
      <c r="Q66" s="768">
        <f>VLOOKUP($D$3&amp;"_"&amp;Q$3,データシート2!$A:$SI,MATCH($G$2&amp;"_"&amp;$C66,データシート2!$A$1:$SI$1,0),0)</f>
        <v>2</v>
      </c>
      <c r="R66" s="937">
        <f>VLOOKUP($D$3&amp;"_"&amp;R$3,データシート2!$A:$SI,MATCH($R$2&amp;"_"&amp;$C66,データシート2!$A$1:$SI$1,0),0)</f>
        <v>14.629</v>
      </c>
      <c r="S66" s="938">
        <f>VLOOKUP($D$3&amp;"_"&amp;S$3,データシート2!$A:$SI,MATCH($R$2&amp;"_"&amp;$C66,データシート2!$A$1:$SI$1,0),0)</f>
        <v>25.337</v>
      </c>
      <c r="T66" s="938">
        <f>VLOOKUP($D$3&amp;"_"&amp;T$3,データシート2!$A:$SI,MATCH($R$2&amp;"_"&amp;$C66,データシート2!$A$1:$SI$1,0),0)</f>
        <v>30.452000000000002</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4.1230000000000002</v>
      </c>
      <c r="X66" s="938">
        <f>VLOOKUP($D$3&amp;"_"&amp;X$3,データシート2!$A:$SI,MATCH($R$2&amp;"_"&amp;$C66,データシート2!$A$1:$SI$1,0),0)</f>
        <v>28.731999999999999</v>
      </c>
      <c r="Y66" s="938">
        <f>VLOOKUP($D$3&amp;"_"&amp;Y$3,データシート2!$A:$SI,MATCH($R$2&amp;"_"&amp;$C66,データシート2!$A$1:$SI$1,0),0)</f>
        <v>29.222000000000001</v>
      </c>
      <c r="Z66" s="938">
        <f>VLOOKUP($D$3&amp;"_"&amp;Z$3,データシート2!$A:$SI,MATCH($R$2&amp;"_"&amp;$C66,データシート2!$A$1:$SI$1,0),0)</f>
        <v>30.085000000000001</v>
      </c>
      <c r="AA66" s="938">
        <f>VLOOKUP($D$3&amp;"_"&amp;AA$3,データシート2!$A:$SI,MATCH($R$2&amp;"_"&amp;$C66,データシート2!$A$1:$SI$1,0),0)</f>
        <v>35.676000000000002</v>
      </c>
      <c r="AB66" s="939">
        <f>VLOOKUP($D$3&amp;"_"&amp;AB$3,データシート2!$A:$SI,MATCH($R$2&amp;"_"&amp;$C66,データシート2!$A$1:$SI$1,0),0)</f>
        <v>38.094000000000001</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1</v>
      </c>
      <c r="I67" s="751">
        <f>VLOOKUP($D$3&amp;"_"&amp;I$3,データシート2!$A:$SI,MATCH($G$2&amp;"_"&amp;$C67,データシート2!$A$1:$SI$1,0),0)</f>
        <v>1</v>
      </c>
      <c r="J67" s="751">
        <f>VLOOKUP($D$3&amp;"_"&amp;J$3,データシート2!$A:$SI,MATCH($G$2&amp;"_"&amp;$C67,データシート2!$A$1:$SI$1,0),0)</f>
        <v>1</v>
      </c>
      <c r="K67" s="752">
        <f>VLOOKUP($D$3&amp;"_"&amp;K$3,データシート2!$A:$SI,MATCH($G$2&amp;"_"&amp;$C67,データシート2!$A$1:$SI$1,0),0)</f>
        <v>1</v>
      </c>
      <c r="L67" s="752">
        <f>VLOOKUP($D$3&amp;"_"&amp;L$3,データシート2!$A:$SI,MATCH($G$2&amp;"_"&amp;$C67,データシート2!$A$1:$SI$1,0),0)</f>
        <v>1</v>
      </c>
      <c r="M67" s="752">
        <f>VLOOKUP($D$3&amp;"_"&amp;M$3,データシート2!$A:$SI,MATCH($G$2&amp;"_"&amp;$C67,データシート2!$A$1:$SI$1,0),0)</f>
        <v>1</v>
      </c>
      <c r="N67" s="752">
        <f>VLOOKUP($D$3&amp;"_"&amp;N$3,データシート2!$A:$SI,MATCH($G$2&amp;"_"&amp;$C67,データシート2!$A$1:$SI$1,0),0)</f>
        <v>1</v>
      </c>
      <c r="O67" s="752">
        <f>VLOOKUP($D$3&amp;"_"&amp;O$3,データシート2!$A:$SI,MATCH($G$2&amp;"_"&amp;$C67,データシート2!$A$1:$SI$1,0),0)</f>
        <v>1</v>
      </c>
      <c r="P67" s="752">
        <f>VLOOKUP($D$3&amp;"_"&amp;P$3,データシート2!$A:$SI,MATCH($G$2&amp;"_"&amp;$C67,データシート2!$A$1:$SI$1,0),0)</f>
        <v>1</v>
      </c>
      <c r="Q67" s="753">
        <f>VLOOKUP($D$3&amp;"_"&amp;Q$3,データシート2!$A:$SI,MATCH($G$2&amp;"_"&amp;$C67,データシート2!$A$1:$SI$1,0),0)</f>
        <v>1</v>
      </c>
      <c r="R67" s="930">
        <f>VLOOKUP($D$3&amp;"_"&amp;R$3,データシート2!$A:$SI,MATCH($R$2&amp;"_"&amp;$C67,データシート2!$A$1:$SI$1,0),0)</f>
        <v>5.2190000000000003</v>
      </c>
      <c r="S67" s="931">
        <f>VLOOKUP($D$3&amp;"_"&amp;S$3,データシート2!$A:$SI,MATCH($R$2&amp;"_"&amp;$C67,データシート2!$A$1:$SI$1,0),0)</f>
        <v>5.8479999999999999</v>
      </c>
      <c r="T67" s="931">
        <f>VLOOKUP($D$3&amp;"_"&amp;T$3,データシート2!$A:$SI,MATCH($R$2&amp;"_"&amp;$C67,データシート2!$A$1:$SI$1,0),0)</f>
        <v>6.4729999999999999</v>
      </c>
      <c r="U67" s="931">
        <f>VLOOKUP($D$3&amp;"_"&amp;U$3,データシート2!$A:$SI,MATCH($R$2&amp;"_"&amp;$C67,データシート2!$A$1:$SI$1,0),0)</f>
        <v>6.1970000000000001</v>
      </c>
      <c r="V67" s="931">
        <f>VLOOKUP($D$3&amp;"_"&amp;V$3,データシート2!$A:$SI,MATCH($R$2&amp;"_"&amp;$C67,データシート2!$A$1:$SI$1,0),0)</f>
        <v>5.6070000000000002</v>
      </c>
      <c r="W67" s="931">
        <f>VLOOKUP($D$3&amp;"_"&amp;W$3,データシート2!$A:$SI,MATCH($R$2&amp;"_"&amp;$C67,データシート2!$A$1:$SI$1,0),0)</f>
        <v>5.6769999999999996</v>
      </c>
      <c r="X67" s="931">
        <f>VLOOKUP($D$3&amp;"_"&amp;X$3,データシート2!$A:$SI,MATCH($R$2&amp;"_"&amp;$C67,データシート2!$A$1:$SI$1,0),0)</f>
        <v>5.5339999999999998</v>
      </c>
      <c r="Y67" s="931">
        <f>VLOOKUP($D$3&amp;"_"&amp;Y$3,データシート2!$A:$SI,MATCH($R$2&amp;"_"&amp;$C67,データシート2!$A$1:$SI$1,0),0)</f>
        <v>5.3819999999999997</v>
      </c>
      <c r="Z67" s="931">
        <f>VLOOKUP($D$3&amp;"_"&amp;Z$3,データシート2!$A:$SI,MATCH($R$2&amp;"_"&amp;$C67,データシート2!$A$1:$SI$1,0),0)</f>
        <v>4.9989999999999997</v>
      </c>
      <c r="AA67" s="931">
        <f>VLOOKUP($D$3&amp;"_"&amp;AA$3,データシート2!$A:$SI,MATCH($R$2&amp;"_"&amp;$C67,データシート2!$A$1:$SI$1,0),0)</f>
        <v>4.8789999999999996</v>
      </c>
      <c r="AB67" s="932">
        <f>VLOOKUP($D$3&amp;"_"&amp;AB$3,データシート2!$A:$SI,MATCH($R$2&amp;"_"&amp;$C67,データシート2!$A$1:$SI$1,0),0)</f>
        <v>4.8710000000000004</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1</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11.281000000000001</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4.5629999999999997</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11.281000000000001</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1</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4.5629999999999997</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2</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2</v>
      </c>
      <c r="L90" s="735">
        <f>VLOOKUP($D$3&amp;"_"&amp;L$3,データシート2!$A:$SI,MATCH($G$2&amp;"_"&amp;$B90,データシート2!$A$1:$SI$1,0),0)</f>
        <v>3</v>
      </c>
      <c r="M90" s="735">
        <f>VLOOKUP($D$3&amp;"_"&amp;M$3,データシート2!$A:$SI,MATCH($G$2&amp;"_"&amp;$B90,データシート2!$A$1:$SI$1,0),0)</f>
        <v>3</v>
      </c>
      <c r="N90" s="735">
        <f>VLOOKUP($D$3&amp;"_"&amp;N$3,データシート2!$A:$SI,MATCH($G$2&amp;"_"&amp;$B90,データシート2!$A$1:$SI$1,0),0)</f>
        <v>3</v>
      </c>
      <c r="O90" s="735">
        <f>VLOOKUP($D$3&amp;"_"&amp;O$3,データシート2!$A:$SI,MATCH($G$2&amp;"_"&amp;$B90,データシート2!$A$1:$SI$1,0),0)</f>
        <v>2</v>
      </c>
      <c r="P90" s="735">
        <f>VLOOKUP($D$3&amp;"_"&amp;P$3,データシート2!$A:$SI,MATCH($G$2&amp;"_"&amp;$B90,データシート2!$A$1:$SI$1,0),0)</f>
        <v>2</v>
      </c>
      <c r="Q90" s="736">
        <f>VLOOKUP($D$3&amp;"_"&amp;Q$3,データシート2!$A:$SI,MATCH($G$2&amp;"_"&amp;$B90,データシート2!$A$1:$SI$1,0),0)</f>
        <v>2</v>
      </c>
      <c r="R90" s="924">
        <f>VLOOKUP($D$3&amp;"_"&amp;R$3,データシート2!$A:$SI,MATCH($R$2&amp;"_"&amp;$B90,データシート2!$A$1:$SI$1,0),0)</f>
        <v>2.7320000000000002</v>
      </c>
      <c r="S90" s="925">
        <f>VLOOKUP($D$3&amp;"_"&amp;S$3,データシート2!$A:$SI,MATCH($R$2&amp;"_"&amp;$B90,データシート2!$A$1:$SI$1,0),0)</f>
        <v>6.8159999999999998</v>
      </c>
      <c r="T90" s="925">
        <f>VLOOKUP($D$3&amp;"_"&amp;T$3,データシート2!$A:$SI,MATCH($R$2&amp;"_"&amp;$B90,データシート2!$A$1:$SI$1,0),0)</f>
        <v>4.2530000000000001</v>
      </c>
      <c r="U90" s="925">
        <f>VLOOKUP($D$3&amp;"_"&amp;U$3,データシート2!$A:$SI,MATCH($R$2&amp;"_"&amp;$B90,データシート2!$A$1:$SI$1,0),0)</f>
        <v>4.3010000000000002</v>
      </c>
      <c r="V90" s="925">
        <f>VLOOKUP($D$3&amp;"_"&amp;V$3,データシート2!$A:$SI,MATCH($R$2&amp;"_"&amp;$B90,データシート2!$A$1:$SI$1,0),0)</f>
        <v>6.9550000000000001</v>
      </c>
      <c r="W90" s="925">
        <f>VLOOKUP($D$3&amp;"_"&amp;W$3,データシート2!$A:$SI,MATCH($R$2&amp;"_"&amp;$B90,データシート2!$A$1:$SI$1,0),0)</f>
        <v>8.718</v>
      </c>
      <c r="X90" s="925">
        <f>VLOOKUP($D$3&amp;"_"&amp;X$3,データシート2!$A:$SI,MATCH($R$2&amp;"_"&amp;$B90,データシート2!$A$1:$SI$1,0),0)</f>
        <v>9.0310000000000006</v>
      </c>
      <c r="Y90" s="925">
        <f>VLOOKUP($D$3&amp;"_"&amp;Y$3,データシート2!$A:$SI,MATCH($R$2&amp;"_"&amp;$B90,データシート2!$A$1:$SI$1,0),0)</f>
        <v>8.6679999999999993</v>
      </c>
      <c r="Z90" s="925">
        <f>VLOOKUP($D$3&amp;"_"&amp;Z$3,データシート2!$A:$SI,MATCH($R$2&amp;"_"&amp;$B90,データシート2!$A$1:$SI$1,0),0)</f>
        <v>5.9740000000000002</v>
      </c>
      <c r="AA90" s="925">
        <f>VLOOKUP($D$3&amp;"_"&amp;AA$3,データシート2!$A:$SI,MATCH($R$2&amp;"_"&amp;$B90,データシート2!$A$1:$SI$1,0),0)</f>
        <v>5.4260000000000002</v>
      </c>
      <c r="AB90" s="926">
        <f>VLOOKUP($D$3&amp;"_"&amp;AB$3,データシート2!$A:$SI,MATCH($R$2&amp;"_"&amp;$B90,データシート2!$A$1:$SI$1,0),0)</f>
        <v>5.0949999999999998</v>
      </c>
    </row>
    <row r="91" spans="2:28" s="745" customFormat="1" ht="16.5" customHeight="1">
      <c r="B91" s="737"/>
      <c r="C91" s="738">
        <v>62</v>
      </c>
      <c r="D91" s="739" t="s">
        <v>602</v>
      </c>
      <c r="E91" s="738"/>
      <c r="F91" s="740"/>
      <c r="G91" s="754">
        <f>VLOOKUP($D$3&amp;"_"&amp;G$3,データシート2!$A:$SI,MATCH($G$2&amp;"_"&amp;$C91,データシート2!$A$1:$SI$1,0),0)</f>
        <v>1</v>
      </c>
      <c r="H91" s="742">
        <f>VLOOKUP($D$3&amp;"_"&amp;H$3,データシート2!$A:$SI,MATCH($G$2&amp;"_"&amp;$C91,データシート2!$A$1:$SI$1,0),0)</f>
        <v>1</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1</v>
      </c>
      <c r="L91" s="743">
        <f>VLOOKUP($D$3&amp;"_"&amp;L$3,データシート2!$A:$SI,MATCH($G$2&amp;"_"&amp;$C91,データシート2!$A$1:$SI$1,0),0)</f>
        <v>1</v>
      </c>
      <c r="M91" s="743">
        <f>VLOOKUP($D$3&amp;"_"&amp;M$3,データシート2!$A:$SI,MATCH($G$2&amp;"_"&amp;$C91,データシート2!$A$1:$SI$1,0),0)</f>
        <v>1</v>
      </c>
      <c r="N91" s="743">
        <f>VLOOKUP($D$3&amp;"_"&amp;N$3,データシート2!$A:$SI,MATCH($G$2&amp;"_"&amp;$C91,データシート2!$A$1:$SI$1,0),0)</f>
        <v>1</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2.7320000000000002</v>
      </c>
      <c r="S91" s="928">
        <f>VLOOKUP($D$3&amp;"_"&amp;S$3,データシート2!$A:$SI,MATCH($R$2&amp;"_"&amp;$C91,データシート2!$A$1:$SI$1,0),0)</f>
        <v>3.0569999999999999</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3.1320000000000001</v>
      </c>
      <c r="W91" s="928">
        <f>VLOOKUP($D$3&amp;"_"&amp;W$3,データシート2!$A:$SI,MATCH($R$2&amp;"_"&amp;$C91,データシート2!$A$1:$SI$1,0),0)</f>
        <v>3.0089999999999999</v>
      </c>
      <c r="X91" s="928">
        <f>VLOOKUP($D$3&amp;"_"&amp;X$3,データシート2!$A:$SI,MATCH($R$2&amp;"_"&amp;$C91,データシート2!$A$1:$SI$1,0),0)</f>
        <v>2.919</v>
      </c>
      <c r="Y91" s="928">
        <f>VLOOKUP($D$3&amp;"_"&amp;Y$3,データシート2!$A:$SI,MATCH($R$2&amp;"_"&amp;$C91,データシート2!$A$1:$SI$1,0),0)</f>
        <v>2.5459999999999998</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1</v>
      </c>
      <c r="M93" s="767">
        <f>VLOOKUP($D$3&amp;"_"&amp;M$3,データシート2!$A:$SI,MATCH($G$2&amp;"_"&amp;$C93,データシート2!$A$1:$SI$1,0),0)</f>
        <v>1</v>
      </c>
      <c r="N93" s="767">
        <f>VLOOKUP($D$3&amp;"_"&amp;N$3,データシート2!$A:$SI,MATCH($G$2&amp;"_"&amp;$C93,データシート2!$A$1:$SI$1,0),0)</f>
        <v>1</v>
      </c>
      <c r="O93" s="767">
        <f>VLOOKUP($D$3&amp;"_"&amp;O$3,データシート2!$A:$SI,MATCH($G$2&amp;"_"&amp;$C93,データシート2!$A$1:$SI$1,0),0)</f>
        <v>1</v>
      </c>
      <c r="P93" s="767">
        <f>VLOOKUP($D$3&amp;"_"&amp;P$3,データシート2!$A:$SI,MATCH($G$2&amp;"_"&amp;$C93,データシート2!$A$1:$SI$1,0),0)</f>
        <v>1</v>
      </c>
      <c r="Q93" s="768">
        <f>VLOOKUP($D$3&amp;"_"&amp;Q$3,データシート2!$A:$SI,MATCH($G$2&amp;"_"&amp;$C93,データシート2!$A$1:$SI$1,0),0)</f>
        <v>1</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2.9620000000000002</v>
      </c>
      <c r="X93" s="938">
        <f>VLOOKUP($D$3&amp;"_"&amp;X$3,データシート2!$A:$SI,MATCH($R$2&amp;"_"&amp;$C93,データシート2!$A$1:$SI$1,0),0)</f>
        <v>2.86</v>
      </c>
      <c r="Y93" s="938">
        <f>VLOOKUP($D$3&amp;"_"&amp;Y$3,データシート2!$A:$SI,MATCH($R$2&amp;"_"&amp;$C93,データシート2!$A$1:$SI$1,0),0)</f>
        <v>2.8340000000000001</v>
      </c>
      <c r="Z93" s="938">
        <f>VLOOKUP($D$3&amp;"_"&amp;Z$3,データシート2!$A:$SI,MATCH($R$2&amp;"_"&amp;$C93,データシート2!$A$1:$SI$1,0),0)</f>
        <v>2.7440000000000002</v>
      </c>
      <c r="AA93" s="938">
        <f>VLOOKUP($D$3&amp;"_"&amp;AA$3,データシート2!$A:$SI,MATCH($R$2&amp;"_"&amp;$C93,データシート2!$A$1:$SI$1,0),0)</f>
        <v>2.3340000000000001</v>
      </c>
      <c r="AB93" s="939">
        <f>VLOOKUP($D$3&amp;"_"&amp;AB$3,データシート2!$A:$SI,MATCH($R$2&amp;"_"&amp;$C93,データシート2!$A$1:$SI$1,0),0)</f>
        <v>2.08</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1</v>
      </c>
      <c r="I94" s="766">
        <f>VLOOKUP($D$3&amp;"_"&amp;I$3,データシート2!$A:$SI,MATCH($G$2&amp;"_"&amp;$C94,データシート2!$A$1:$SI$1,0),0)</f>
        <v>1</v>
      </c>
      <c r="J94" s="766">
        <f>VLOOKUP($D$3&amp;"_"&amp;J$3,データシート2!$A:$SI,MATCH($G$2&amp;"_"&amp;$C94,データシート2!$A$1:$SI$1,0),0)</f>
        <v>1</v>
      </c>
      <c r="K94" s="767">
        <f>VLOOKUP($D$3&amp;"_"&amp;K$3,データシート2!$A:$SI,MATCH($G$2&amp;"_"&amp;$C94,データシート2!$A$1:$SI$1,0),0)</f>
        <v>1</v>
      </c>
      <c r="L94" s="767">
        <f>VLOOKUP($D$3&amp;"_"&amp;L$3,データシート2!$A:$SI,MATCH($G$2&amp;"_"&amp;$C94,データシート2!$A$1:$SI$1,0),0)</f>
        <v>1</v>
      </c>
      <c r="M94" s="767">
        <f>VLOOKUP($D$3&amp;"_"&amp;M$3,データシート2!$A:$SI,MATCH($G$2&amp;"_"&amp;$C94,データシート2!$A$1:$SI$1,0),0)</f>
        <v>1</v>
      </c>
      <c r="N94" s="767">
        <f>VLOOKUP($D$3&amp;"_"&amp;N$3,データシート2!$A:$SI,MATCH($G$2&amp;"_"&amp;$C94,データシート2!$A$1:$SI$1,0),0)</f>
        <v>1</v>
      </c>
      <c r="O94" s="767">
        <f>VLOOKUP($D$3&amp;"_"&amp;O$3,データシート2!$A:$SI,MATCH($G$2&amp;"_"&amp;$C94,データシート2!$A$1:$SI$1,0),0)</f>
        <v>1</v>
      </c>
      <c r="P94" s="767">
        <f>VLOOKUP($D$3&amp;"_"&amp;P$3,データシート2!$A:$SI,MATCH($G$2&amp;"_"&amp;$C94,データシート2!$A$1:$SI$1,0),0)</f>
        <v>1</v>
      </c>
      <c r="Q94" s="768">
        <f>VLOOKUP($D$3&amp;"_"&amp;Q$3,データシート2!$A:$SI,MATCH($G$2&amp;"_"&amp;$C94,データシート2!$A$1:$SI$1,0),0)</f>
        <v>1</v>
      </c>
      <c r="R94" s="937">
        <f>VLOOKUP($D$3&amp;"_"&amp;R$3,データシート2!$A:$SI,MATCH($R$2&amp;"_"&amp;$C94,データシート2!$A$1:$SI$1,0),0)</f>
        <v>0</v>
      </c>
      <c r="S94" s="938">
        <f>VLOOKUP($D$3&amp;"_"&amp;S$3,データシート2!$A:$SI,MATCH($R$2&amp;"_"&amp;$C94,データシート2!$A$1:$SI$1,0),0)</f>
        <v>3.7589999999999999</v>
      </c>
      <c r="T94" s="938">
        <f>VLOOKUP($D$3&amp;"_"&amp;T$3,データシート2!$A:$SI,MATCH($R$2&amp;"_"&amp;$C94,データシート2!$A$1:$SI$1,0),0)</f>
        <v>4.2530000000000001</v>
      </c>
      <c r="U94" s="938">
        <f>VLOOKUP($D$3&amp;"_"&amp;U$3,データシート2!$A:$SI,MATCH($R$2&amp;"_"&amp;$C94,データシート2!$A$1:$SI$1,0),0)</f>
        <v>4.3010000000000002</v>
      </c>
      <c r="V94" s="938">
        <f>VLOOKUP($D$3&amp;"_"&amp;V$3,データシート2!$A:$SI,MATCH($R$2&amp;"_"&amp;$C94,データシート2!$A$1:$SI$1,0),0)</f>
        <v>3.823</v>
      </c>
      <c r="W94" s="938">
        <f>VLOOKUP($D$3&amp;"_"&amp;W$3,データシート2!$A:$SI,MATCH($R$2&amp;"_"&amp;$C94,データシート2!$A$1:$SI$1,0),0)</f>
        <v>2.7469999999999999</v>
      </c>
      <c r="X94" s="938">
        <f>VLOOKUP($D$3&amp;"_"&amp;X$3,データシート2!$A:$SI,MATCH($R$2&amp;"_"&amp;$C94,データシート2!$A$1:$SI$1,0),0)</f>
        <v>3.2519999999999998</v>
      </c>
      <c r="Y94" s="938">
        <f>VLOOKUP($D$3&amp;"_"&amp;Y$3,データシート2!$A:$SI,MATCH($R$2&amp;"_"&amp;$C94,データシート2!$A$1:$SI$1,0),0)</f>
        <v>3.2879999999999998</v>
      </c>
      <c r="Z94" s="938">
        <f>VLOOKUP($D$3&amp;"_"&amp;Z$3,データシート2!$A:$SI,MATCH($R$2&amp;"_"&amp;$C94,データシート2!$A$1:$SI$1,0),0)</f>
        <v>3.23</v>
      </c>
      <c r="AA94" s="938">
        <f>VLOOKUP($D$3&amp;"_"&amp;AA$3,データシート2!$A:$SI,MATCH($R$2&amp;"_"&amp;$C94,データシート2!$A$1:$SI$1,0),0)</f>
        <v>3.0920000000000001</v>
      </c>
      <c r="AB94" s="939">
        <f>VLOOKUP($D$3&amp;"_"&amp;AB$3,データシート2!$A:$SI,MATCH($R$2&amp;"_"&amp;$C94,データシート2!$A$1:$SI$1,0),0)</f>
        <v>3.0150000000000001</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3</v>
      </c>
      <c r="I97" s="734">
        <f>VLOOKUP($D$3&amp;"_"&amp;I$3,データシート2!$A:$SI,MATCH($G$2&amp;"_"&amp;$B97,データシート2!$A$1:$SI$1,0),0)</f>
        <v>5</v>
      </c>
      <c r="J97" s="734">
        <f>VLOOKUP($D$3&amp;"_"&amp;J$3,データシート2!$A:$SI,MATCH($G$2&amp;"_"&amp;$B97,データシート2!$A$1:$SI$1,0),0)</f>
        <v>5</v>
      </c>
      <c r="K97" s="735">
        <f>VLOOKUP($D$3&amp;"_"&amp;K$3,データシート2!$A:$SI,MATCH($G$2&amp;"_"&amp;$B97,データシート2!$A$1:$SI$1,0),0)</f>
        <v>4</v>
      </c>
      <c r="L97" s="735">
        <f>VLOOKUP($D$3&amp;"_"&amp;L$3,データシート2!$A:$SI,MATCH($G$2&amp;"_"&amp;$B97,データシート2!$A$1:$SI$1,0),0)</f>
        <v>3</v>
      </c>
      <c r="M97" s="735">
        <f>VLOOKUP($D$3&amp;"_"&amp;M$3,データシート2!$A:$SI,MATCH($G$2&amp;"_"&amp;$B97,データシート2!$A$1:$SI$1,0),0)</f>
        <v>3</v>
      </c>
      <c r="N97" s="735">
        <f>VLOOKUP($D$3&amp;"_"&amp;N$3,データシート2!$A:$SI,MATCH($G$2&amp;"_"&amp;$B97,データシート2!$A$1:$SI$1,0),0)</f>
        <v>3</v>
      </c>
      <c r="O97" s="735">
        <f>VLOOKUP($D$3&amp;"_"&amp;O$3,データシート2!$A:$SI,MATCH($G$2&amp;"_"&amp;$B97,データシート2!$A$1:$SI$1,0),0)</f>
        <v>3</v>
      </c>
      <c r="P97" s="735">
        <f>VLOOKUP($D$3&amp;"_"&amp;P$3,データシート2!$A:$SI,MATCH($G$2&amp;"_"&amp;$B97,データシート2!$A$1:$SI$1,0),0)</f>
        <v>4</v>
      </c>
      <c r="Q97" s="736">
        <f>VLOOKUP($D$3&amp;"_"&amp;Q$3,データシート2!$A:$SI,MATCH($G$2&amp;"_"&amp;$B97,データシート2!$A$1:$SI$1,0),0)</f>
        <v>4</v>
      </c>
      <c r="R97" s="924">
        <f>VLOOKUP($D$3&amp;"_"&amp;R$3,データシート2!$A:$SI,MATCH($R$2&amp;"_"&amp;$B97,データシート2!$A$1:$SI$1,0),0)</f>
        <v>11.74</v>
      </c>
      <c r="S97" s="925">
        <f>VLOOKUP($D$3&amp;"_"&amp;S$3,データシート2!$A:$SI,MATCH($R$2&amp;"_"&amp;$B97,データシート2!$A$1:$SI$1,0),0)</f>
        <v>16.802</v>
      </c>
      <c r="T97" s="925">
        <f>VLOOKUP($D$3&amp;"_"&amp;T$3,データシート2!$A:$SI,MATCH($R$2&amp;"_"&amp;$B97,データシート2!$A$1:$SI$1,0),0)</f>
        <v>24.664999999999999</v>
      </c>
      <c r="U97" s="925">
        <f>VLOOKUP($D$3&amp;"_"&amp;U$3,データシート2!$A:$SI,MATCH($R$2&amp;"_"&amp;$B97,データシート2!$A$1:$SI$1,0),0)</f>
        <v>23.515999999999998</v>
      </c>
      <c r="V97" s="925">
        <f>VLOOKUP($D$3&amp;"_"&amp;V$3,データシート2!$A:$SI,MATCH($R$2&amp;"_"&amp;$B97,データシート2!$A$1:$SI$1,0),0)</f>
        <v>19.675000000000001</v>
      </c>
      <c r="W97" s="925">
        <f>VLOOKUP($D$3&amp;"_"&amp;W$3,データシート2!$A:$SI,MATCH($R$2&amp;"_"&amp;$B97,データシート2!$A$1:$SI$1,0),0)</f>
        <v>16.963000000000001</v>
      </c>
      <c r="X97" s="925">
        <f>VLOOKUP($D$3&amp;"_"&amp;X$3,データシート2!$A:$SI,MATCH($R$2&amp;"_"&amp;$B97,データシート2!$A$1:$SI$1,0),0)</f>
        <v>17.221</v>
      </c>
      <c r="Y97" s="925">
        <f>VLOOKUP($D$3&amp;"_"&amp;Y$3,データシート2!$A:$SI,MATCH($R$2&amp;"_"&amp;$B97,データシート2!$A$1:$SI$1,0),0)</f>
        <v>17.338999999999999</v>
      </c>
      <c r="Z97" s="925">
        <f>VLOOKUP($D$3&amp;"_"&amp;Z$3,データシート2!$A:$SI,MATCH($R$2&amp;"_"&amp;$B97,データシート2!$A$1:$SI$1,0),0)</f>
        <v>16.699000000000002</v>
      </c>
      <c r="AA97" s="925">
        <f>VLOOKUP($D$3&amp;"_"&amp;AA$3,データシート2!$A:$SI,MATCH($R$2&amp;"_"&amp;$B97,データシート2!$A$1:$SI$1,0),0)</f>
        <v>18.388999999999999</v>
      </c>
      <c r="AB97" s="926">
        <f>VLOOKUP($D$3&amp;"_"&amp;AB$3,データシート2!$A:$SI,MATCH($R$2&amp;"_"&amp;$B97,データシート2!$A$1:$SI$1,0),0)</f>
        <v>18.475000000000001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3</v>
      </c>
      <c r="I99" s="766">
        <f>VLOOKUP($D$3&amp;"_"&amp;I$3,データシート2!$A:$SI,MATCH($G$2&amp;"_"&amp;$C99,データシート2!$A$1:$SI$1,0),0)</f>
        <v>5</v>
      </c>
      <c r="J99" s="766">
        <f>VLOOKUP($D$3&amp;"_"&amp;J$3,データシート2!$A:$SI,MATCH($G$2&amp;"_"&amp;$C99,データシート2!$A$1:$SI$1,0),0)</f>
        <v>5</v>
      </c>
      <c r="K99" s="767">
        <f>VLOOKUP($D$3&amp;"_"&amp;K$3,データシート2!$A:$SI,MATCH($G$2&amp;"_"&amp;$C99,データシート2!$A$1:$SI$1,0),0)</f>
        <v>4</v>
      </c>
      <c r="L99" s="767">
        <f>VLOOKUP($D$3&amp;"_"&amp;L$3,データシート2!$A:$SI,MATCH($G$2&amp;"_"&amp;$C99,データシート2!$A$1:$SI$1,0),0)</f>
        <v>3</v>
      </c>
      <c r="M99" s="767">
        <f>VLOOKUP($D$3&amp;"_"&amp;M$3,データシート2!$A:$SI,MATCH($G$2&amp;"_"&amp;$C99,データシート2!$A$1:$SI$1,0),0)</f>
        <v>3</v>
      </c>
      <c r="N99" s="767">
        <f>VLOOKUP($D$3&amp;"_"&amp;N$3,データシート2!$A:$SI,MATCH($G$2&amp;"_"&amp;$C99,データシート2!$A$1:$SI$1,0),0)</f>
        <v>3</v>
      </c>
      <c r="O99" s="767">
        <f>VLOOKUP($D$3&amp;"_"&amp;O$3,データシート2!$A:$SI,MATCH($G$2&amp;"_"&amp;$C99,データシート2!$A$1:$SI$1,0),0)</f>
        <v>3</v>
      </c>
      <c r="P99" s="767">
        <f>VLOOKUP($D$3&amp;"_"&amp;P$3,データシート2!$A:$SI,MATCH($G$2&amp;"_"&amp;$C99,データシート2!$A$1:$SI$1,0),0)</f>
        <v>4</v>
      </c>
      <c r="Q99" s="768">
        <f>VLOOKUP($D$3&amp;"_"&amp;Q$3,データシート2!$A:$SI,MATCH($G$2&amp;"_"&amp;$C99,データシート2!$A$1:$SI$1,0),0)</f>
        <v>4</v>
      </c>
      <c r="R99" s="937">
        <f>VLOOKUP($D$3&amp;"_"&amp;R$3,データシート2!$A:$SI,MATCH($R$2&amp;"_"&amp;$C99,データシート2!$A$1:$SI$1,0),0)</f>
        <v>11.74</v>
      </c>
      <c r="S99" s="938">
        <f>VLOOKUP($D$3&amp;"_"&amp;S$3,データシート2!$A:$SI,MATCH($R$2&amp;"_"&amp;$C99,データシート2!$A$1:$SI$1,0),0)</f>
        <v>16.802</v>
      </c>
      <c r="T99" s="938">
        <f>VLOOKUP($D$3&amp;"_"&amp;T$3,データシート2!$A:$SI,MATCH($R$2&amp;"_"&amp;$C99,データシート2!$A$1:$SI$1,0),0)</f>
        <v>24.664999999999999</v>
      </c>
      <c r="U99" s="938">
        <f>VLOOKUP($D$3&amp;"_"&amp;U$3,データシート2!$A:$SI,MATCH($R$2&amp;"_"&amp;$C99,データシート2!$A$1:$SI$1,0),0)</f>
        <v>23.515999999999998</v>
      </c>
      <c r="V99" s="938">
        <f>VLOOKUP($D$3&amp;"_"&amp;V$3,データシート2!$A:$SI,MATCH($R$2&amp;"_"&amp;$C99,データシート2!$A$1:$SI$1,0),0)</f>
        <v>19.675000000000001</v>
      </c>
      <c r="W99" s="938">
        <f>VLOOKUP($D$3&amp;"_"&amp;W$3,データシート2!$A:$SI,MATCH($R$2&amp;"_"&amp;$C99,データシート2!$A$1:$SI$1,0),0)</f>
        <v>16.963000000000001</v>
      </c>
      <c r="X99" s="938">
        <f>VLOOKUP($D$3&amp;"_"&amp;X$3,データシート2!$A:$SI,MATCH($R$2&amp;"_"&amp;$C99,データシート2!$A$1:$SI$1,0),0)</f>
        <v>17.221</v>
      </c>
      <c r="Y99" s="938">
        <f>VLOOKUP($D$3&amp;"_"&amp;Y$3,データシート2!$A:$SI,MATCH($R$2&amp;"_"&amp;$C99,データシート2!$A$1:$SI$1,0),0)</f>
        <v>17.338999999999999</v>
      </c>
      <c r="Z99" s="938">
        <f>VLOOKUP($D$3&amp;"_"&amp;Z$3,データシート2!$A:$SI,MATCH($R$2&amp;"_"&amp;$C99,データシート2!$A$1:$SI$1,0),0)</f>
        <v>16.699000000000002</v>
      </c>
      <c r="AA99" s="938">
        <f>VLOOKUP($D$3&amp;"_"&amp;AA$3,データシート2!$A:$SI,MATCH($R$2&amp;"_"&amp;$C99,データシート2!$A$1:$SI$1,0),0)</f>
        <v>18.388999999999999</v>
      </c>
      <c r="AB99" s="939">
        <f>VLOOKUP($D$3&amp;"_"&amp;AB$3,データシート2!$A:$SI,MATCH($R$2&amp;"_"&amp;$C99,データシート2!$A$1:$SI$1,0),0)</f>
        <v>18.475000000000001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1</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7.5469999999999997</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1</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7.5469999999999997</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2</v>
      </c>
      <c r="I106" s="734">
        <f>VLOOKUP($D$3&amp;"_"&amp;I$3,データシート2!$A:$SI,MATCH($G$2&amp;"_"&amp;$B106,データシート2!$A$1:$SI$1,0),0)</f>
        <v>3</v>
      </c>
      <c r="J106" s="734">
        <f>VLOOKUP($D$3&amp;"_"&amp;J$3,データシート2!$A:$SI,MATCH($G$2&amp;"_"&amp;$B106,データシート2!$A$1:$SI$1,0),0)</f>
        <v>3</v>
      </c>
      <c r="K106" s="735">
        <f>VLOOKUP($D$3&amp;"_"&amp;K$3,データシート2!$A:$SI,MATCH($G$2&amp;"_"&amp;$B106,データシート2!$A$1:$SI$1,0),0)</f>
        <v>3</v>
      </c>
      <c r="L106" s="735">
        <f>VLOOKUP($D$3&amp;"_"&amp;L$3,データシート2!$A:$SI,MATCH($G$2&amp;"_"&amp;$B106,データシート2!$A$1:$SI$1,0),0)</f>
        <v>3</v>
      </c>
      <c r="M106" s="735">
        <f>VLOOKUP($D$3&amp;"_"&amp;M$3,データシート2!$A:$SI,MATCH($G$2&amp;"_"&amp;$B106,データシート2!$A$1:$SI$1,0),0)</f>
        <v>3</v>
      </c>
      <c r="N106" s="735">
        <f>VLOOKUP($D$3&amp;"_"&amp;N$3,データシート2!$A:$SI,MATCH($G$2&amp;"_"&amp;$B106,データシート2!$A$1:$SI$1,0),0)</f>
        <v>3</v>
      </c>
      <c r="O106" s="735">
        <f>VLOOKUP($D$3&amp;"_"&amp;O$3,データシート2!$A:$SI,MATCH($G$2&amp;"_"&amp;$B106,データシート2!$A$1:$SI$1,0),0)</f>
        <v>3</v>
      </c>
      <c r="P106" s="735">
        <f>VLOOKUP($D$3&amp;"_"&amp;P$3,データシート2!$A:$SI,MATCH($G$2&amp;"_"&amp;$B106,データシート2!$A$1:$SI$1,0),0)</f>
        <v>2</v>
      </c>
      <c r="Q106" s="736">
        <f>VLOOKUP($D$3&amp;"_"&amp;Q$3,データシート2!$A:$SI,MATCH($G$2&amp;"_"&amp;$B106,データシート2!$A$1:$SI$1,0),0)</f>
        <v>3</v>
      </c>
      <c r="R106" s="924">
        <f>VLOOKUP($D$3&amp;"_"&amp;R$3,データシート2!$A:$SI,MATCH($R$2&amp;"_"&amp;$B106,データシート2!$A$1:$SI$1,0),0)</f>
        <v>21.710999999999999</v>
      </c>
      <c r="S106" s="925">
        <f>VLOOKUP($D$3&amp;"_"&amp;S$3,データシート2!$A:$SI,MATCH($R$2&amp;"_"&amp;$B106,データシート2!$A$1:$SI$1,0),0)</f>
        <v>25.273</v>
      </c>
      <c r="T106" s="925">
        <f>VLOOKUP($D$3&amp;"_"&amp;T$3,データシート2!$A:$SI,MATCH($R$2&amp;"_"&amp;$B106,データシート2!$A$1:$SI$1,0),0)</f>
        <v>30.722000000000001</v>
      </c>
      <c r="U106" s="925">
        <f>VLOOKUP($D$3&amp;"_"&amp;U$3,データシート2!$A:$SI,MATCH($R$2&amp;"_"&amp;$B106,データシート2!$A$1:$SI$1,0),0)</f>
        <v>21.655000000000001</v>
      </c>
      <c r="V106" s="925">
        <f>VLOOKUP($D$3&amp;"_"&amp;V$3,データシート2!$A:$SI,MATCH($R$2&amp;"_"&amp;$B106,データシート2!$A$1:$SI$1,0),0)</f>
        <v>28.393000000000001</v>
      </c>
      <c r="W106" s="925">
        <f>VLOOKUP($D$3&amp;"_"&amp;W$3,データシート2!$A:$SI,MATCH($R$2&amp;"_"&amp;$B106,データシート2!$A$1:$SI$1,0),0)</f>
        <v>27.722000000000001</v>
      </c>
      <c r="X106" s="925">
        <f>VLOOKUP($D$3&amp;"_"&amp;X$3,データシート2!$A:$SI,MATCH($R$2&amp;"_"&amp;$B106,データシート2!$A$1:$SI$1,0),0)</f>
        <v>25.623000000000001</v>
      </c>
      <c r="Y106" s="925">
        <f>VLOOKUP($D$3&amp;"_"&amp;Y$3,データシート2!$A:$SI,MATCH($R$2&amp;"_"&amp;$B106,データシート2!$A$1:$SI$1,0),0)</f>
        <v>25.184000000000001</v>
      </c>
      <c r="Z106" s="925">
        <f>VLOOKUP($D$3&amp;"_"&amp;Z$3,データシート2!$A:$SI,MATCH($R$2&amp;"_"&amp;$B106,データシート2!$A$1:$SI$1,0),0)</f>
        <v>23.771000000000001</v>
      </c>
      <c r="AA106" s="925">
        <f>VLOOKUP($D$3&amp;"_"&amp;AA$3,データシート2!$A:$SI,MATCH($R$2&amp;"_"&amp;$B106,データシート2!$A$1:$SI$1,0),0)</f>
        <v>9.9039999999999999</v>
      </c>
      <c r="AB106" s="926">
        <f>VLOOKUP($D$3&amp;"_"&amp;AB$3,データシート2!$A:$SI,MATCH($R$2&amp;"_"&amp;$B106,データシート2!$A$1:$SI$1,0),0)</f>
        <v>20.202999999999999</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2</v>
      </c>
      <c r="I107" s="766">
        <f>VLOOKUP($D$3&amp;"_"&amp;I$3,データシート2!$A:$SI,MATCH($G$2&amp;"_"&amp;$C107,データシート2!$A$1:$SI$1,0),0)</f>
        <v>3</v>
      </c>
      <c r="J107" s="766">
        <f>VLOOKUP($D$3&amp;"_"&amp;J$3,データシート2!$A:$SI,MATCH($G$2&amp;"_"&amp;$C107,データシート2!$A$1:$SI$1,0),0)</f>
        <v>3</v>
      </c>
      <c r="K107" s="767">
        <f>VLOOKUP($D$3&amp;"_"&amp;K$3,データシート2!$A:$SI,MATCH($G$2&amp;"_"&amp;$C107,データシート2!$A$1:$SI$1,0),0)</f>
        <v>3</v>
      </c>
      <c r="L107" s="767">
        <f>VLOOKUP($D$3&amp;"_"&amp;L$3,データシート2!$A:$SI,MATCH($G$2&amp;"_"&amp;$C107,データシート2!$A$1:$SI$1,0),0)</f>
        <v>3</v>
      </c>
      <c r="M107" s="767">
        <f>VLOOKUP($D$3&amp;"_"&amp;M$3,データシート2!$A:$SI,MATCH($G$2&amp;"_"&amp;$C107,データシート2!$A$1:$SI$1,0),0)</f>
        <v>3</v>
      </c>
      <c r="N107" s="767">
        <f>VLOOKUP($D$3&amp;"_"&amp;N$3,データシート2!$A:$SI,MATCH($G$2&amp;"_"&amp;$C107,データシート2!$A$1:$SI$1,0),0)</f>
        <v>3</v>
      </c>
      <c r="O107" s="767">
        <f>VLOOKUP($D$3&amp;"_"&amp;O$3,データシート2!$A:$SI,MATCH($G$2&amp;"_"&amp;$C107,データシート2!$A$1:$SI$1,0),0)</f>
        <v>3</v>
      </c>
      <c r="P107" s="767">
        <f>VLOOKUP($D$3&amp;"_"&amp;P$3,データシート2!$A:$SI,MATCH($G$2&amp;"_"&amp;$C107,データシート2!$A$1:$SI$1,0),0)</f>
        <v>2</v>
      </c>
      <c r="Q107" s="768">
        <f>VLOOKUP($D$3&amp;"_"&amp;Q$3,データシート2!$A:$SI,MATCH($G$2&amp;"_"&amp;$C107,データシート2!$A$1:$SI$1,0),0)</f>
        <v>3</v>
      </c>
      <c r="R107" s="937">
        <f>VLOOKUP($D$3&amp;"_"&amp;R$3,データシート2!$A:$SI,MATCH($R$2&amp;"_"&amp;$C107,データシート2!$A$1:$SI$1,0),0)</f>
        <v>21.710999999999999</v>
      </c>
      <c r="S107" s="938">
        <f>VLOOKUP($D$3&amp;"_"&amp;S$3,データシート2!$A:$SI,MATCH($R$2&amp;"_"&amp;$C107,データシート2!$A$1:$SI$1,0),0)</f>
        <v>25.273</v>
      </c>
      <c r="T107" s="938">
        <f>VLOOKUP($D$3&amp;"_"&amp;T$3,データシート2!$A:$SI,MATCH($R$2&amp;"_"&amp;$C107,データシート2!$A$1:$SI$1,0),0)</f>
        <v>30.722000000000001</v>
      </c>
      <c r="U107" s="938">
        <f>VLOOKUP($D$3&amp;"_"&amp;U$3,データシート2!$A:$SI,MATCH($R$2&amp;"_"&amp;$C107,データシート2!$A$1:$SI$1,0),0)</f>
        <v>21.655000000000001</v>
      </c>
      <c r="V107" s="938">
        <f>VLOOKUP($D$3&amp;"_"&amp;V$3,データシート2!$A:$SI,MATCH($R$2&amp;"_"&amp;$C107,データシート2!$A$1:$SI$1,0),0)</f>
        <v>28.393000000000001</v>
      </c>
      <c r="W107" s="938">
        <f>VLOOKUP($D$3&amp;"_"&amp;W$3,データシート2!$A:$SI,MATCH($R$2&amp;"_"&amp;$C107,データシート2!$A$1:$SI$1,0),0)</f>
        <v>27.722000000000001</v>
      </c>
      <c r="X107" s="938">
        <f>VLOOKUP($D$3&amp;"_"&amp;X$3,データシート2!$A:$SI,MATCH($R$2&amp;"_"&amp;$C107,データシート2!$A$1:$SI$1,0),0)</f>
        <v>25.623000000000001</v>
      </c>
      <c r="Y107" s="938">
        <f>VLOOKUP($D$3&amp;"_"&amp;Y$3,データシート2!$A:$SI,MATCH($R$2&amp;"_"&amp;$C107,データシート2!$A$1:$SI$1,0),0)</f>
        <v>25.184000000000001</v>
      </c>
      <c r="Z107" s="938">
        <f>VLOOKUP($D$3&amp;"_"&amp;Z$3,データシート2!$A:$SI,MATCH($R$2&amp;"_"&amp;$C107,データシート2!$A$1:$SI$1,0),0)</f>
        <v>23.771000000000001</v>
      </c>
      <c r="AA107" s="938">
        <f>VLOOKUP($D$3&amp;"_"&amp;AA$3,データシート2!$A:$SI,MATCH($R$2&amp;"_"&amp;$C107,データシート2!$A$1:$SI$1,0),0)</f>
        <v>9.9039999999999999</v>
      </c>
      <c r="AB107" s="939">
        <f>VLOOKUP($D$3&amp;"_"&amp;AB$3,データシート2!$A:$SI,MATCH($R$2&amp;"_"&amp;$C107,データシート2!$A$1:$SI$1,0),0)</f>
        <v>20.202999999999999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39.024999999999999</v>
      </c>
      <c r="S110" s="925">
        <f>VLOOKUP($D$3&amp;"_"&amp;S$3,データシート2!$A:$SI,MATCH($R$2&amp;"_"&amp;$B110,データシート2!$A$1:$SI$1,0),0)</f>
        <v>48.784999999999997</v>
      </c>
      <c r="T110" s="925">
        <f>VLOOKUP($D$3&amp;"_"&amp;T$3,データシート2!$A:$SI,MATCH($R$2&amp;"_"&amp;$B110,データシート2!$A$1:$SI$1,0),0)</f>
        <v>52.191000000000003</v>
      </c>
      <c r="U110" s="925">
        <f>VLOOKUP($D$3&amp;"_"&amp;U$3,データシート2!$A:$SI,MATCH($R$2&amp;"_"&amp;$B110,データシート2!$A$1:$SI$1,0),0)</f>
        <v>49.034999999999997</v>
      </c>
      <c r="V110" s="925">
        <f>VLOOKUP($D$3&amp;"_"&amp;V$3,データシート2!$A:$SI,MATCH($R$2&amp;"_"&amp;$B110,データシート2!$A$1:$SI$1,0),0)</f>
        <v>47.063000000000002</v>
      </c>
      <c r="W110" s="925">
        <f>VLOOKUP($D$3&amp;"_"&amp;W$3,データシート2!$A:$SI,MATCH($R$2&amp;"_"&amp;$B110,データシート2!$A$1:$SI$1,0),0)</f>
        <v>35.308999999999997</v>
      </c>
      <c r="X110" s="925">
        <f>VLOOKUP($D$3&amp;"_"&amp;X$3,データシート2!$A:$SI,MATCH($R$2&amp;"_"&amp;$B110,データシート2!$A$1:$SI$1,0),0)</f>
        <v>40.43</v>
      </c>
      <c r="Y110" s="925">
        <f>VLOOKUP($D$3&amp;"_"&amp;Y$3,データシート2!$A:$SI,MATCH($R$2&amp;"_"&amp;$B110,データシート2!$A$1:$SI$1,0),0)</f>
        <v>41.281999999999996</v>
      </c>
      <c r="Z110" s="925">
        <f>VLOOKUP($D$3&amp;"_"&amp;Z$3,データシート2!$A:$SI,MATCH($R$2&amp;"_"&amp;$B110,データシート2!$A$1:$SI$1,0),0)</f>
        <v>39.593000000000004</v>
      </c>
      <c r="AA110" s="925">
        <f>VLOOKUP($D$3&amp;"_"&amp;AA$3,データシート2!$A:$SI,MATCH($R$2&amp;"_"&amp;$B110,データシート2!$A$1:$SI$1,0),0)</f>
        <v>29.13</v>
      </c>
      <c r="AB110" s="926">
        <f>VLOOKUP($D$3&amp;"_"&amp;AB$3,データシート2!$A:$SI,MATCH($R$2&amp;"_"&amp;$B110,データシート2!$A$1:$SI$1,0),0)</f>
        <v>32.551000000000002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7.8819999999999997</v>
      </c>
      <c r="Y111" s="928">
        <f>VLOOKUP($D$3&amp;"_"&amp;Y$3,データシート2!$A:$SI,MATCH($R$2&amp;"_"&amp;$C111,データシート2!$A$1:$SI$1,0),0)</f>
        <v>7.8769999999999998</v>
      </c>
      <c r="Z111" s="928">
        <f>VLOOKUP($D$3&amp;"_"&amp;Z$3,データシート2!$A:$SI,MATCH($R$2&amp;"_"&amp;$C111,データシート2!$A$1:$SI$1,0),0)</f>
        <v>6.9059999999999997</v>
      </c>
      <c r="AA111" s="928">
        <f>VLOOKUP($D$3&amp;"_"&amp;AA$3,データシート2!$A:$SI,MATCH($R$2&amp;"_"&amp;$C111,データシート2!$A$1:$SI$1,0),0)</f>
        <v>5.38</v>
      </c>
      <c r="AB111" s="929">
        <f>VLOOKUP($D$3&amp;"_"&amp;AB$3,データシート2!$A:$SI,MATCH($R$2&amp;"_"&amp;$C111,データシート2!$A$1:$SI$1,0),0)</f>
        <v>5.5389999999999997</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2</v>
      </c>
      <c r="H113" s="751">
        <f>VLOOKUP($D$3&amp;"_"&amp;H$3,データシート2!$A:$SI,MATCH($G$2&amp;"_"&amp;$C113,データシート2!$A$1:$SI$1,0),0)</f>
        <v>2</v>
      </c>
      <c r="I113" s="751">
        <f>VLOOKUP($D$3&amp;"_"&amp;I$3,データシート2!$A:$SI,MATCH($G$2&amp;"_"&amp;$C113,データシート2!$A$1:$SI$1,0),0)</f>
        <v>2</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39.024999999999999</v>
      </c>
      <c r="S113" s="931">
        <f>VLOOKUP($D$3&amp;"_"&amp;S$3,データシート2!$A:$SI,MATCH($R$2&amp;"_"&amp;$C113,データシート2!$A$1:$SI$1,0),0)</f>
        <v>48.784999999999997</v>
      </c>
      <c r="T113" s="931">
        <f>VLOOKUP($D$3&amp;"_"&amp;T$3,データシート2!$A:$SI,MATCH($R$2&amp;"_"&amp;$C113,データシート2!$A$1:$SI$1,0),0)</f>
        <v>52.191000000000003</v>
      </c>
      <c r="U113" s="931">
        <f>VLOOKUP($D$3&amp;"_"&amp;U$3,データシート2!$A:$SI,MATCH($R$2&amp;"_"&amp;$C113,データシート2!$A$1:$SI$1,0),0)</f>
        <v>49.034999999999997</v>
      </c>
      <c r="V113" s="931">
        <f>VLOOKUP($D$3&amp;"_"&amp;V$3,データシート2!$A:$SI,MATCH($R$2&amp;"_"&amp;$C113,データシート2!$A$1:$SI$1,0),0)</f>
        <v>47.063000000000002</v>
      </c>
      <c r="W113" s="931">
        <f>VLOOKUP($D$3&amp;"_"&amp;W$3,データシート2!$A:$SI,MATCH($R$2&amp;"_"&amp;$C113,データシート2!$A$1:$SI$1,0),0)</f>
        <v>35.308999999999997</v>
      </c>
      <c r="X113" s="931">
        <f>VLOOKUP($D$3&amp;"_"&amp;X$3,データシート2!$A:$SI,MATCH($R$2&amp;"_"&amp;$C113,データシート2!$A$1:$SI$1,0),0)</f>
        <v>32.548000000000002</v>
      </c>
      <c r="Y113" s="931">
        <f>VLOOKUP($D$3&amp;"_"&amp;Y$3,データシート2!$A:$SI,MATCH($R$2&amp;"_"&amp;$C113,データシート2!$A$1:$SI$1,0),0)</f>
        <v>33.405000000000001</v>
      </c>
      <c r="Z113" s="931">
        <f>VLOOKUP($D$3&amp;"_"&amp;Z$3,データシート2!$A:$SI,MATCH($R$2&amp;"_"&amp;$C113,データシート2!$A$1:$SI$1,0),0)</f>
        <v>32.686999999999998</v>
      </c>
      <c r="AA113" s="931">
        <f>VLOOKUP($D$3&amp;"_"&amp;AA$3,データシート2!$A:$SI,MATCH($R$2&amp;"_"&amp;$C113,データシート2!$A$1:$SI$1,0),0)</f>
        <v>23.75</v>
      </c>
      <c r="AB113" s="932">
        <f>VLOOKUP($D$3&amp;"_"&amp;AB$3,データシート2!$A:$SI,MATCH($R$2&amp;"_"&amp;$C113,データシート2!$A$1:$SI$1,0),0)</f>
        <v>27.012</v>
      </c>
    </row>
    <row r="114" spans="2:28" s="21" customFormat="1" ht="20.45" customHeight="1">
      <c r="B114" s="729" t="s">
        <v>629</v>
      </c>
      <c r="C114" s="730" t="s">
        <v>630</v>
      </c>
      <c r="D114" s="731"/>
      <c r="E114" s="732"/>
      <c r="F114" s="731"/>
      <c r="G114" s="733">
        <f>VLOOKUP($D$3&amp;"_"&amp;G$3,データシート2!$A:$SI,MATCH($G$2&amp;"_"&amp;$B114,データシート2!$A$1:$SI$1,0),0)</f>
        <v>8</v>
      </c>
      <c r="H114" s="734">
        <f>VLOOKUP($D$3&amp;"_"&amp;H$3,データシート2!$A:$SI,MATCH($G$2&amp;"_"&amp;$B114,データシート2!$A$1:$SI$1,0),0)</f>
        <v>8</v>
      </c>
      <c r="I114" s="734">
        <f>VLOOKUP($D$3&amp;"_"&amp;I$3,データシート2!$A:$SI,MATCH($G$2&amp;"_"&amp;$B114,データシート2!$A$1:$SI$1,0),0)</f>
        <v>8</v>
      </c>
      <c r="J114" s="734">
        <f>VLOOKUP($D$3&amp;"_"&amp;J$3,データシート2!$A:$SI,MATCH($G$2&amp;"_"&amp;$B114,データシート2!$A$1:$SI$1,0),0)</f>
        <v>8</v>
      </c>
      <c r="K114" s="735">
        <f>VLOOKUP($D$3&amp;"_"&amp;K$3,データシート2!$A:$SI,MATCH($G$2&amp;"_"&amp;$B114,データシート2!$A$1:$SI$1,0),0)</f>
        <v>8</v>
      </c>
      <c r="L114" s="735">
        <f>VLOOKUP($D$3&amp;"_"&amp;L$3,データシート2!$A:$SI,MATCH($G$2&amp;"_"&amp;$B114,データシート2!$A$1:$SI$1,0),0)</f>
        <v>8</v>
      </c>
      <c r="M114" s="735">
        <f>VLOOKUP($D$3&amp;"_"&amp;M$3,データシート2!$A:$SI,MATCH($G$2&amp;"_"&amp;$B114,データシート2!$A$1:$SI$1,0),0)</f>
        <v>8</v>
      </c>
      <c r="N114" s="735">
        <f>VLOOKUP($D$3&amp;"_"&amp;N$3,データシート2!$A:$SI,MATCH($G$2&amp;"_"&amp;$B114,データシート2!$A$1:$SI$1,0),0)</f>
        <v>8</v>
      </c>
      <c r="O114" s="735">
        <f>VLOOKUP($D$3&amp;"_"&amp;O$3,データシート2!$A:$SI,MATCH($G$2&amp;"_"&amp;$B114,データシート2!$A$1:$SI$1,0),0)</f>
        <v>8</v>
      </c>
      <c r="P114" s="735">
        <f>VLOOKUP($D$3&amp;"_"&amp;P$3,データシート2!$A:$SI,MATCH($G$2&amp;"_"&amp;$B114,データシート2!$A$1:$SI$1,0),0)</f>
        <v>8</v>
      </c>
      <c r="Q114" s="736">
        <f>VLOOKUP($D$3&amp;"_"&amp;Q$3,データシート2!$A:$SI,MATCH($G$2&amp;"_"&amp;$B114,データシート2!$A$1:$SI$1,0),0)</f>
        <v>8</v>
      </c>
      <c r="R114" s="924">
        <f>VLOOKUP($D$3&amp;"_"&amp;R$3,データシート2!$A:$SI,MATCH($R$2&amp;"_"&amp;$B114,データシート2!$A$1:$SI$1,0),0)</f>
        <v>151.352</v>
      </c>
      <c r="S114" s="925">
        <f>VLOOKUP($D$3&amp;"_"&amp;S$3,データシート2!$A:$SI,MATCH($R$2&amp;"_"&amp;$B114,データシート2!$A$1:$SI$1,0),0)</f>
        <v>178.84800000000001</v>
      </c>
      <c r="T114" s="925">
        <f>VLOOKUP($D$3&amp;"_"&amp;T$3,データシート2!$A:$SI,MATCH($R$2&amp;"_"&amp;$B114,データシート2!$A$1:$SI$1,0),0)</f>
        <v>201.066</v>
      </c>
      <c r="U114" s="925">
        <f>VLOOKUP($D$3&amp;"_"&amp;U$3,データシート2!$A:$SI,MATCH($R$2&amp;"_"&amp;$B114,データシート2!$A$1:$SI$1,0),0)</f>
        <v>197.285</v>
      </c>
      <c r="V114" s="925">
        <f>VLOOKUP($D$3&amp;"_"&amp;V$3,データシート2!$A:$SI,MATCH($R$2&amp;"_"&amp;$B114,データシート2!$A$1:$SI$1,0),0)</f>
        <v>183.09899999999999</v>
      </c>
      <c r="W114" s="925">
        <f>VLOOKUP($D$3&amp;"_"&amp;W$3,データシート2!$A:$SI,MATCH($R$2&amp;"_"&amp;$B114,データシート2!$A$1:$SI$1,0),0)</f>
        <v>185.34399999999999</v>
      </c>
      <c r="X114" s="925">
        <f>VLOOKUP($D$3&amp;"_"&amp;X$3,データシート2!$A:$SI,MATCH($R$2&amp;"_"&amp;$B114,データシート2!$A$1:$SI$1,0),0)</f>
        <v>181.20699999999999</v>
      </c>
      <c r="Y114" s="925">
        <f>VLOOKUP($D$3&amp;"_"&amp;Y$3,データシート2!$A:$SI,MATCH($R$2&amp;"_"&amp;$B114,データシート2!$A$1:$SI$1,0),0)</f>
        <v>178.75700000000001</v>
      </c>
      <c r="Z114" s="925">
        <f>VLOOKUP($D$3&amp;"_"&amp;Z$3,データシート2!$A:$SI,MATCH($R$2&amp;"_"&amp;$B114,データシート2!$A$1:$SI$1,0),0)</f>
        <v>175.34700000000001</v>
      </c>
      <c r="AA114" s="925">
        <f>VLOOKUP($D$3&amp;"_"&amp;AA$3,データシート2!$A:$SI,MATCH($R$2&amp;"_"&amp;$B114,データシート2!$A$1:$SI$1,0),0)</f>
        <v>164.738</v>
      </c>
      <c r="AB114" s="926">
        <f>VLOOKUP($D$3&amp;"_"&amp;AB$3,データシート2!$A:$SI,MATCH($R$2&amp;"_"&amp;$B114,データシート2!$A$1:$SI$1,0),0)</f>
        <v>164.95099999999999</v>
      </c>
    </row>
    <row r="115" spans="2:28" s="745" customFormat="1" ht="16.5" customHeight="1">
      <c r="B115" s="737"/>
      <c r="C115" s="738">
        <v>81</v>
      </c>
      <c r="D115" s="739" t="s">
        <v>631</v>
      </c>
      <c r="E115" s="738"/>
      <c r="F115" s="740"/>
      <c r="G115" s="754">
        <f>VLOOKUP($D$3&amp;"_"&amp;G$3,データシート2!$A:$SI,MATCH($G$2&amp;"_"&amp;$C115,データシート2!$A$1:$SI$1,0),0)</f>
        <v>8</v>
      </c>
      <c r="H115" s="742">
        <f>VLOOKUP($D$3&amp;"_"&amp;H$3,データシート2!$A:$SI,MATCH($G$2&amp;"_"&amp;$C115,データシート2!$A$1:$SI$1,0),0)</f>
        <v>8</v>
      </c>
      <c r="I115" s="742">
        <f>VLOOKUP($D$3&amp;"_"&amp;I$3,データシート2!$A:$SI,MATCH($G$2&amp;"_"&amp;$C115,データシート2!$A$1:$SI$1,0),0)</f>
        <v>8</v>
      </c>
      <c r="J115" s="742">
        <f>VLOOKUP($D$3&amp;"_"&amp;J$3,データシート2!$A:$SI,MATCH($G$2&amp;"_"&amp;$C115,データシート2!$A$1:$SI$1,0),0)</f>
        <v>8</v>
      </c>
      <c r="K115" s="743">
        <f>VLOOKUP($D$3&amp;"_"&amp;K$3,データシート2!$A:$SI,MATCH($G$2&amp;"_"&amp;$C115,データシート2!$A$1:$SI$1,0),0)</f>
        <v>8</v>
      </c>
      <c r="L115" s="743">
        <f>VLOOKUP($D$3&amp;"_"&amp;L$3,データシート2!$A:$SI,MATCH($G$2&amp;"_"&amp;$C115,データシート2!$A$1:$SI$1,0),0)</f>
        <v>8</v>
      </c>
      <c r="M115" s="743">
        <f>VLOOKUP($D$3&amp;"_"&amp;M$3,データシート2!$A:$SI,MATCH($G$2&amp;"_"&amp;$C115,データシート2!$A$1:$SI$1,0),0)</f>
        <v>8</v>
      </c>
      <c r="N115" s="743">
        <f>VLOOKUP($D$3&amp;"_"&amp;N$3,データシート2!$A:$SI,MATCH($G$2&amp;"_"&amp;$C115,データシート2!$A$1:$SI$1,0),0)</f>
        <v>8</v>
      </c>
      <c r="O115" s="743">
        <f>VLOOKUP($D$3&amp;"_"&amp;O$3,データシート2!$A:$SI,MATCH($G$2&amp;"_"&amp;$C115,データシート2!$A$1:$SI$1,0),0)</f>
        <v>8</v>
      </c>
      <c r="P115" s="743">
        <f>VLOOKUP($D$3&amp;"_"&amp;P$3,データシート2!$A:$SI,MATCH($G$2&amp;"_"&amp;$C115,データシート2!$A$1:$SI$1,0),0)</f>
        <v>8</v>
      </c>
      <c r="Q115" s="744">
        <f>VLOOKUP($D$3&amp;"_"&amp;Q$3,データシート2!$A:$SI,MATCH($G$2&amp;"_"&amp;$C115,データシート2!$A$1:$SI$1,0),0)</f>
        <v>8</v>
      </c>
      <c r="R115" s="933">
        <f>VLOOKUP($D$3&amp;"_"&amp;R$3,データシート2!$A:$SI,MATCH($R$2&amp;"_"&amp;$C115,データシート2!$A$1:$SI$1,0),0)</f>
        <v>151.352</v>
      </c>
      <c r="S115" s="928">
        <f>VLOOKUP($D$3&amp;"_"&amp;S$3,データシート2!$A:$SI,MATCH($R$2&amp;"_"&amp;$C115,データシート2!$A$1:$SI$1,0),0)</f>
        <v>178.84800000000001</v>
      </c>
      <c r="T115" s="928">
        <f>VLOOKUP($D$3&amp;"_"&amp;T$3,データシート2!$A:$SI,MATCH($R$2&amp;"_"&amp;$C115,データシート2!$A$1:$SI$1,0),0)</f>
        <v>201.066</v>
      </c>
      <c r="U115" s="928">
        <f>VLOOKUP($D$3&amp;"_"&amp;U$3,データシート2!$A:$SI,MATCH($R$2&amp;"_"&amp;$C115,データシート2!$A$1:$SI$1,0),0)</f>
        <v>197.285</v>
      </c>
      <c r="V115" s="928">
        <f>VLOOKUP($D$3&amp;"_"&amp;V$3,データシート2!$A:$SI,MATCH($R$2&amp;"_"&amp;$C115,データシート2!$A$1:$SI$1,0),0)</f>
        <v>183.09899999999999</v>
      </c>
      <c r="W115" s="928">
        <f>VLOOKUP($D$3&amp;"_"&amp;W$3,データシート2!$A:$SI,MATCH($R$2&amp;"_"&amp;$C115,データシート2!$A$1:$SI$1,0),0)</f>
        <v>185.34399999999999</v>
      </c>
      <c r="X115" s="928">
        <f>VLOOKUP($D$3&amp;"_"&amp;X$3,データシート2!$A:$SI,MATCH($R$2&amp;"_"&amp;$C115,データシート2!$A$1:$SI$1,0),0)</f>
        <v>181.20699999999999</v>
      </c>
      <c r="Y115" s="928">
        <f>VLOOKUP($D$3&amp;"_"&amp;Y$3,データシート2!$A:$SI,MATCH($R$2&amp;"_"&amp;$C115,データシート2!$A$1:$SI$1,0),0)</f>
        <v>178.75700000000001</v>
      </c>
      <c r="Z115" s="928">
        <f>VLOOKUP($D$3&amp;"_"&amp;Z$3,データシート2!$A:$SI,MATCH($R$2&amp;"_"&amp;$C115,データシート2!$A$1:$SI$1,0),0)</f>
        <v>175.34700000000001</v>
      </c>
      <c r="AA115" s="928">
        <f>VLOOKUP($D$3&amp;"_"&amp;AA$3,データシート2!$A:$SI,MATCH($R$2&amp;"_"&amp;$C115,データシート2!$A$1:$SI$1,0),0)</f>
        <v>164.738</v>
      </c>
      <c r="AB115" s="929">
        <f>VLOOKUP($D$3&amp;"_"&amp;AB$3,データシート2!$A:$SI,MATCH($R$2&amp;"_"&amp;$C115,データシート2!$A$1:$SI$1,0),0)</f>
        <v>164.95099999999999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3</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20.629000000000001</v>
      </c>
      <c r="S117" s="925">
        <f>VLOOKUP($D$3&amp;"_"&amp;S$3,データシート2!$A:$SI,MATCH($R$2&amp;"_"&amp;$B117,データシート2!$A$1:$SI$1,0),0)</f>
        <v>23.468</v>
      </c>
      <c r="T117" s="925">
        <f>VLOOKUP($D$3&amp;"_"&amp;T$3,データシート2!$A:$SI,MATCH($R$2&amp;"_"&amp;$B117,データシート2!$A$1:$SI$1,0),0)</f>
        <v>22.298999999999999</v>
      </c>
      <c r="U117" s="925">
        <f>VLOOKUP($D$3&amp;"_"&amp;U$3,データシート2!$A:$SI,MATCH($R$2&amp;"_"&amp;$B117,データシート2!$A$1:$SI$1,0),0)</f>
        <v>25.637</v>
      </c>
      <c r="V117" s="925">
        <f>VLOOKUP($D$3&amp;"_"&amp;V$3,データシート2!$A:$SI,MATCH($R$2&amp;"_"&amp;$B117,データシート2!$A$1:$SI$1,0),0)</f>
        <v>24.765999999999998</v>
      </c>
      <c r="W117" s="925">
        <f>VLOOKUP($D$3&amp;"_"&amp;W$3,データシート2!$A:$SI,MATCH($R$2&amp;"_"&amp;$B117,データシート2!$A$1:$SI$1,0),0)</f>
        <v>23.922000000000001</v>
      </c>
      <c r="X117" s="925">
        <f>VLOOKUP($D$3&amp;"_"&amp;X$3,データシート2!$A:$SI,MATCH($R$2&amp;"_"&amp;$B117,データシート2!$A$1:$SI$1,0),0)</f>
        <v>24.173999999999999</v>
      </c>
      <c r="Y117" s="925">
        <f>VLOOKUP($D$3&amp;"_"&amp;Y$3,データシート2!$A:$SI,MATCH($R$2&amp;"_"&amp;$B117,データシート2!$A$1:$SI$1,0),0)</f>
        <v>23.463999999999999</v>
      </c>
      <c r="Z117" s="925">
        <f>VLOOKUP($D$3&amp;"_"&amp;Z$3,データシート2!$A:$SI,MATCH($R$2&amp;"_"&amp;$B117,データシート2!$A$1:$SI$1,0),0)</f>
        <v>22.367000000000001</v>
      </c>
      <c r="AA117" s="925">
        <f>VLOOKUP($D$3&amp;"_"&amp;AA$3,データシート2!$A:$SI,MATCH($R$2&amp;"_"&amp;$B117,データシート2!$A$1:$SI$1,0),0)</f>
        <v>22.11</v>
      </c>
      <c r="AB117" s="926">
        <f>VLOOKUP($D$3&amp;"_"&amp;AB$3,データシート2!$A:$SI,MATCH($R$2&amp;"_"&amp;$B117,データシート2!$A$1:$SI$1,0),0)</f>
        <v>21.706</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17.611000000000001</v>
      </c>
      <c r="S118" s="928">
        <f>VLOOKUP($D$3&amp;"_"&amp;S$3,データシート2!$A:$SI,MATCH($R$2&amp;"_"&amp;$C118,データシート2!$A$1:$SI$1,0),0)</f>
        <v>20.228999999999999</v>
      </c>
      <c r="T118" s="928">
        <f>VLOOKUP($D$3&amp;"_"&amp;T$3,データシート2!$A:$SI,MATCH($R$2&amp;"_"&amp;$C118,データシート2!$A$1:$SI$1,0),0)</f>
        <v>22.298999999999999</v>
      </c>
      <c r="U118" s="928">
        <f>VLOOKUP($D$3&amp;"_"&amp;U$3,データシート2!$A:$SI,MATCH($R$2&amp;"_"&amp;$C118,データシート2!$A$1:$SI$1,0),0)</f>
        <v>25.637</v>
      </c>
      <c r="V118" s="928">
        <f>VLOOKUP($D$3&amp;"_"&amp;V$3,データシート2!$A:$SI,MATCH($R$2&amp;"_"&amp;$C118,データシート2!$A$1:$SI$1,0),0)</f>
        <v>24.765999999999998</v>
      </c>
      <c r="W118" s="928">
        <f>VLOOKUP($D$3&amp;"_"&amp;W$3,データシート2!$A:$SI,MATCH($R$2&amp;"_"&amp;$C118,データシート2!$A$1:$SI$1,0),0)</f>
        <v>23.922000000000001</v>
      </c>
      <c r="X118" s="928">
        <f>VLOOKUP($D$3&amp;"_"&amp;X$3,データシート2!$A:$SI,MATCH($R$2&amp;"_"&amp;$C118,データシート2!$A$1:$SI$1,0),0)</f>
        <v>24.173999999999999</v>
      </c>
      <c r="Y118" s="928">
        <f>VLOOKUP($D$3&amp;"_"&amp;Y$3,データシート2!$A:$SI,MATCH($R$2&amp;"_"&amp;$C118,データシート2!$A$1:$SI$1,0),0)</f>
        <v>23.463999999999999</v>
      </c>
      <c r="Z118" s="928">
        <f>VLOOKUP($D$3&amp;"_"&amp;Z$3,データシート2!$A:$SI,MATCH($R$2&amp;"_"&amp;$C118,データシート2!$A$1:$SI$1,0),0)</f>
        <v>22.367000000000001</v>
      </c>
      <c r="AA118" s="928">
        <f>VLOOKUP($D$3&amp;"_"&amp;AA$3,データシート2!$A:$SI,MATCH($R$2&amp;"_"&amp;$C118,データシート2!$A$1:$SI$1,0),0)</f>
        <v>22.11</v>
      </c>
      <c r="AB118" s="929">
        <f>VLOOKUP($D$3&amp;"_"&amp;AB$3,データシート2!$A:$SI,MATCH($R$2&amp;"_"&amp;$C118,データシート2!$A$1:$SI$1,0),0)</f>
        <v>21.706</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3.0179999999999998</v>
      </c>
      <c r="S120" s="931">
        <f>VLOOKUP($D$3&amp;"_"&amp;S$3,データシート2!$A:$SI,MATCH($R$2&amp;"_"&amp;$C120,データシート2!$A$1:$SI$1,0),0)</f>
        <v>3.2389999999999999</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4.5599999999999996</v>
      </c>
      <c r="S133" s="925">
        <f>VLOOKUP($D$3&amp;"_"&amp;S$3,データシート2!$A:$SI,MATCH($R$2&amp;"_"&amp;$B133,データシート2!$A$1:$SI$1,0),0)</f>
        <v>4.9870000000000001</v>
      </c>
      <c r="T133" s="925">
        <f>VLOOKUP($D$3&amp;"_"&amp;T$3,データシート2!$A:$SI,MATCH($R$2&amp;"_"&amp;$B133,データシート2!$A$1:$SI$1,0),0)</f>
        <v>4.4989999999999997</v>
      </c>
      <c r="U133" s="925">
        <f>VLOOKUP($D$3&amp;"_"&amp;U$3,データシート2!$A:$SI,MATCH($R$2&amp;"_"&amp;$B133,データシート2!$A$1:$SI$1,0),0)</f>
        <v>4.3490000000000002</v>
      </c>
      <c r="V133" s="925">
        <f>VLOOKUP($D$3&amp;"_"&amp;V$3,データシート2!$A:$SI,MATCH($R$2&amp;"_"&amp;$B133,データシート2!$A$1:$SI$1,0),0)</f>
        <v>4.5199999999999996</v>
      </c>
      <c r="W133" s="925">
        <f>VLOOKUP($D$3&amp;"_"&amp;W$3,データシート2!$A:$SI,MATCH($R$2&amp;"_"&amp;$B133,データシート2!$A$1:$SI$1,0),0)</f>
        <v>5.1180000000000003</v>
      </c>
      <c r="X133" s="925">
        <f>VLOOKUP($D$3&amp;"_"&amp;X$3,データシート2!$A:$SI,MATCH($R$2&amp;"_"&amp;$B133,データシート2!$A$1:$SI$1,0),0)</f>
        <v>4.9809999999999999</v>
      </c>
      <c r="Y133" s="925">
        <f>VLOOKUP($D$3&amp;"_"&amp;Y$3,データシート2!$A:$SI,MATCH($R$2&amp;"_"&amp;$B133,データシート2!$A$1:$SI$1,0),0)</f>
        <v>5.1109999999999998</v>
      </c>
      <c r="Z133" s="925">
        <f>VLOOKUP($D$3&amp;"_"&amp;Z$3,データシート2!$A:$SI,MATCH($R$2&amp;"_"&amp;$B133,データシート2!$A$1:$SI$1,0),0)</f>
        <v>4.7859999999999996</v>
      </c>
      <c r="AA133" s="925">
        <f>VLOOKUP($D$3&amp;"_"&amp;AA$3,データシート2!$A:$SI,MATCH($R$2&amp;"_"&amp;$B133,データシート2!$A$1:$SI$1,0),0)</f>
        <v>3.4039999999999999</v>
      </c>
      <c r="AB133" s="926">
        <f>VLOOKUP($D$3&amp;"_"&amp;AB$3,データシート2!$A:$SI,MATCH($R$2&amp;"_"&amp;$B133,データシート2!$A$1:$SI$1,0),0)</f>
        <v>3.2429999999999999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4.5599999999999996</v>
      </c>
      <c r="S136" s="931">
        <f>VLOOKUP($D$3&amp;"_"&amp;S$3,データシート2!$A:$SI,MATCH($R$2&amp;"_"&amp;$C136,データシート2!$A$1:$SI$1,0),0)</f>
        <v>4.9870000000000001</v>
      </c>
      <c r="T136" s="931">
        <f>VLOOKUP($D$3&amp;"_"&amp;T$3,データシート2!$A:$SI,MATCH($R$2&amp;"_"&amp;$C136,データシート2!$A$1:$SI$1,0),0)</f>
        <v>4.4989999999999997</v>
      </c>
      <c r="U136" s="931">
        <f>VLOOKUP($D$3&amp;"_"&amp;U$3,データシート2!$A:$SI,MATCH($R$2&amp;"_"&amp;$C136,データシート2!$A$1:$SI$1,0),0)</f>
        <v>4.3490000000000002</v>
      </c>
      <c r="V136" s="931">
        <f>VLOOKUP($D$3&amp;"_"&amp;V$3,データシート2!$A:$SI,MATCH($R$2&amp;"_"&amp;$C136,データシート2!$A$1:$SI$1,0),0)</f>
        <v>4.5199999999999996</v>
      </c>
      <c r="W136" s="931">
        <f>VLOOKUP($D$3&amp;"_"&amp;W$3,データシート2!$A:$SI,MATCH($R$2&amp;"_"&amp;$C136,データシート2!$A$1:$SI$1,0),0)</f>
        <v>5.1180000000000003</v>
      </c>
      <c r="X136" s="931">
        <f>VLOOKUP($D$3&amp;"_"&amp;X$3,データシート2!$A:$SI,MATCH($R$2&amp;"_"&amp;$C136,データシート2!$A$1:$SI$1,0),0)</f>
        <v>4.9809999999999999</v>
      </c>
      <c r="Y136" s="931">
        <f>VLOOKUP($D$3&amp;"_"&amp;Y$3,データシート2!$A:$SI,MATCH($R$2&amp;"_"&amp;$C136,データシート2!$A$1:$SI$1,0),0)</f>
        <v>5.1109999999999998</v>
      </c>
      <c r="Z136" s="931">
        <f>VLOOKUP($D$3&amp;"_"&amp;Z$3,データシート2!$A:$SI,MATCH($R$2&amp;"_"&amp;$C136,データシート2!$A$1:$SI$1,0),0)</f>
        <v>4.7859999999999996</v>
      </c>
      <c r="AA136" s="931">
        <f>VLOOKUP($D$3&amp;"_"&amp;AA$3,データシート2!$A:$SI,MATCH($R$2&amp;"_"&amp;$C136,データシート2!$A$1:$SI$1,0),0)</f>
        <v>3.4039999999999999</v>
      </c>
      <c r="AB136" s="932">
        <f>VLOOKUP($D$3&amp;"_"&amp;AB$3,データシート2!$A:$SI,MATCH($R$2&amp;"_"&amp;$C136,データシート2!$A$1:$SI$1,0),0)</f>
        <v>3.2429999999999999</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120</v>
      </c>
      <c r="C9" s="70">
        <v>1</v>
      </c>
      <c r="D9" s="70">
        <v>8</v>
      </c>
      <c r="E9" s="70">
        <v>1990</v>
      </c>
      <c r="F9" s="70" t="s">
        <v>787</v>
      </c>
      <c r="G9" s="70" t="s">
        <v>1653</v>
      </c>
      <c r="H9" s="70" t="s">
        <v>1654</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121</v>
      </c>
      <c r="C10" s="70">
        <v>2</v>
      </c>
      <c r="D10" s="70">
        <v>8</v>
      </c>
      <c r="E10" s="70">
        <v>2005</v>
      </c>
      <c r="F10" s="70" t="s">
        <v>789</v>
      </c>
      <c r="G10" s="70" t="s">
        <v>1653</v>
      </c>
      <c r="H10" s="70" t="s">
        <v>1654</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122</v>
      </c>
      <c r="C11" s="70">
        <v>3</v>
      </c>
      <c r="D11" s="70">
        <v>8</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123</v>
      </c>
      <c r="C12" s="70">
        <v>4</v>
      </c>
      <c r="D12" s="70">
        <v>8</v>
      </c>
      <c r="E12" s="70">
        <v>2007</v>
      </c>
      <c r="F12" s="70" t="s">
        <v>791</v>
      </c>
      <c r="G12" s="70" t="s">
        <v>1653</v>
      </c>
      <c r="H12" s="70" t="s">
        <v>1654</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124</v>
      </c>
      <c r="C13" s="70">
        <v>5</v>
      </c>
      <c r="D13" s="70">
        <v>8</v>
      </c>
      <c r="E13" s="70">
        <v>2008</v>
      </c>
      <c r="F13" s="70" t="s">
        <v>792</v>
      </c>
      <c r="G13" s="70" t="s">
        <v>1653</v>
      </c>
      <c r="H13" s="70" t="s">
        <v>1654</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125</v>
      </c>
      <c r="C14" s="70">
        <v>6</v>
      </c>
      <c r="D14" s="70">
        <v>8</v>
      </c>
      <c r="E14" s="70">
        <v>2009</v>
      </c>
      <c r="F14" s="70" t="s">
        <v>176</v>
      </c>
      <c r="G14" s="70" t="s">
        <v>1653</v>
      </c>
      <c r="H14" s="70" t="s">
        <v>1654</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1660</v>
      </c>
      <c r="B15" s="70">
        <v>126</v>
      </c>
      <c r="C15" s="70">
        <v>7</v>
      </c>
      <c r="D15" s="70">
        <v>8</v>
      </c>
      <c r="E15" s="70">
        <v>2010</v>
      </c>
      <c r="F15" s="70" t="s">
        <v>177</v>
      </c>
      <c r="G15" s="70" t="s">
        <v>1653</v>
      </c>
      <c r="H15" s="70" t="s">
        <v>1654</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1661</v>
      </c>
      <c r="B16" s="70">
        <v>127</v>
      </c>
      <c r="C16" s="70">
        <v>8</v>
      </c>
      <c r="D16" s="70">
        <v>8</v>
      </c>
      <c r="E16" s="70">
        <v>2011</v>
      </c>
      <c r="F16" s="70" t="s">
        <v>178</v>
      </c>
      <c r="G16" s="70" t="s">
        <v>1653</v>
      </c>
      <c r="H16" s="70" t="s">
        <v>1654</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1662</v>
      </c>
      <c r="B17" s="70">
        <v>128</v>
      </c>
      <c r="C17" s="70">
        <v>9</v>
      </c>
      <c r="D17" s="70">
        <v>8</v>
      </c>
      <c r="E17" s="70">
        <v>2012</v>
      </c>
      <c r="F17" s="70" t="s">
        <v>179</v>
      </c>
      <c r="G17" s="70" t="s">
        <v>1653</v>
      </c>
      <c r="H17" s="70" t="s">
        <v>1654</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1663</v>
      </c>
      <c r="B18" s="70">
        <v>129</v>
      </c>
      <c r="C18" s="70">
        <v>10</v>
      </c>
      <c r="D18" s="70">
        <v>8</v>
      </c>
      <c r="E18" s="70">
        <v>2013</v>
      </c>
      <c r="F18" s="70" t="s">
        <v>180</v>
      </c>
      <c r="G18" s="70" t="s">
        <v>1653</v>
      </c>
      <c r="H18" s="70" t="s">
        <v>1654</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1664</v>
      </c>
      <c r="B19" s="70">
        <v>130</v>
      </c>
      <c r="C19" s="70">
        <v>11</v>
      </c>
      <c r="D19" s="70">
        <v>8</v>
      </c>
      <c r="E19" s="70">
        <v>2014</v>
      </c>
      <c r="F19" s="70" t="s">
        <v>181</v>
      </c>
      <c r="G19" s="70" t="s">
        <v>1653</v>
      </c>
      <c r="H19" s="70" t="s">
        <v>1654</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1665</v>
      </c>
      <c r="B20" s="70">
        <v>131</v>
      </c>
      <c r="C20" s="70">
        <v>12</v>
      </c>
      <c r="D20" s="70">
        <v>8</v>
      </c>
      <c r="E20" s="70">
        <v>2015</v>
      </c>
      <c r="F20" s="70" t="s">
        <v>182</v>
      </c>
      <c r="G20" s="70" t="s">
        <v>1653</v>
      </c>
      <c r="H20" s="70" t="s">
        <v>1654</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1666</v>
      </c>
      <c r="B21" s="70">
        <v>132</v>
      </c>
      <c r="C21" s="70">
        <v>13</v>
      </c>
      <c r="D21" s="70">
        <v>8</v>
      </c>
      <c r="E21" s="70">
        <v>2016</v>
      </c>
      <c r="F21" s="70" t="s">
        <v>155</v>
      </c>
      <c r="G21" s="70" t="s">
        <v>1653</v>
      </c>
      <c r="H21" s="70" t="s">
        <v>1654</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1667</v>
      </c>
      <c r="B22" s="70">
        <v>133</v>
      </c>
      <c r="C22" s="70">
        <v>14</v>
      </c>
      <c r="D22" s="70">
        <v>8</v>
      </c>
      <c r="E22" s="70">
        <v>2017</v>
      </c>
      <c r="F22" s="70" t="s">
        <v>156</v>
      </c>
      <c r="G22" s="70" t="s">
        <v>1653</v>
      </c>
      <c r="H22" s="70" t="s">
        <v>1654</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1668</v>
      </c>
      <c r="B23" s="70">
        <v>134</v>
      </c>
      <c r="C23" s="70">
        <v>15</v>
      </c>
      <c r="D23" s="70">
        <v>8</v>
      </c>
      <c r="E23" s="70">
        <v>2018</v>
      </c>
      <c r="F23" s="70" t="s">
        <v>183</v>
      </c>
      <c r="G23" s="70" t="s">
        <v>1653</v>
      </c>
      <c r="H23" s="70" t="s">
        <v>1654</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1669</v>
      </c>
      <c r="B24" s="70">
        <v>135</v>
      </c>
      <c r="C24" s="70">
        <v>16</v>
      </c>
      <c r="D24" s="70">
        <v>8</v>
      </c>
      <c r="E24" s="70">
        <v>2019</v>
      </c>
      <c r="F24" s="70" t="s">
        <v>158</v>
      </c>
      <c r="G24" s="70" t="s">
        <v>1653</v>
      </c>
      <c r="H24" s="70" t="s">
        <v>1654</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1670</v>
      </c>
      <c r="B25" s="70">
        <v>136</v>
      </c>
      <c r="C25" s="70">
        <v>17</v>
      </c>
      <c r="D25" s="70">
        <v>8</v>
      </c>
      <c r="E25" s="70">
        <v>2020</v>
      </c>
      <c r="F25" s="70" t="s">
        <v>159</v>
      </c>
      <c r="G25" s="70" t="s">
        <v>1653</v>
      </c>
      <c r="H25" s="70" t="s">
        <v>1654</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1671</v>
      </c>
      <c r="B26" s="70">
        <v>136</v>
      </c>
      <c r="C26" s="70">
        <v>18</v>
      </c>
      <c r="D26" s="70">
        <v>8</v>
      </c>
      <c r="E26" s="70">
        <v>2021</v>
      </c>
      <c r="F26" s="70" t="s">
        <v>160</v>
      </c>
      <c r="G26" s="1064" t="s">
        <v>1653</v>
      </c>
      <c r="H26" s="70" t="s">
        <v>1654</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1672</v>
      </c>
      <c r="B27" s="70">
        <v>136</v>
      </c>
      <c r="C27" s="70">
        <v>19</v>
      </c>
      <c r="D27" s="70">
        <v>8</v>
      </c>
      <c r="E27" s="70">
        <v>2022</v>
      </c>
      <c r="F27" s="70" t="s">
        <v>161</v>
      </c>
      <c r="G27" s="1064" t="s">
        <v>1653</v>
      </c>
      <c r="H27" s="70" t="s">
        <v>1654</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136</v>
      </c>
      <c r="C28" s="70">
        <v>20</v>
      </c>
      <c r="D28" s="70">
        <v>8</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136</v>
      </c>
      <c r="C29" s="70">
        <v>21</v>
      </c>
      <c r="D29" s="70">
        <v>8</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460</v>
      </c>
      <c r="C30" s="70">
        <v>1</v>
      </c>
      <c r="D30" s="70">
        <v>28</v>
      </c>
      <c r="E30" s="70">
        <v>1990</v>
      </c>
      <c r="F30" s="70" t="s">
        <v>787</v>
      </c>
      <c r="G30" s="70" t="s">
        <v>1676</v>
      </c>
      <c r="H30" s="70" t="s">
        <v>1677</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461</v>
      </c>
      <c r="C31" s="70">
        <v>2</v>
      </c>
      <c r="D31" s="70">
        <v>28</v>
      </c>
      <c r="E31" s="70">
        <v>2005</v>
      </c>
      <c r="F31" s="70" t="s">
        <v>789</v>
      </c>
      <c r="G31" s="70" t="s">
        <v>1676</v>
      </c>
      <c r="H31" s="70" t="s">
        <v>1677</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462</v>
      </c>
      <c r="C32" s="70">
        <v>3</v>
      </c>
      <c r="D32" s="70">
        <v>28</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463</v>
      </c>
      <c r="C33" s="70">
        <v>4</v>
      </c>
      <c r="D33" s="70">
        <v>28</v>
      </c>
      <c r="E33" s="70">
        <v>2007</v>
      </c>
      <c r="F33" s="70" t="s">
        <v>791</v>
      </c>
      <c r="G33" s="70" t="s">
        <v>1676</v>
      </c>
      <c r="H33" s="70" t="s">
        <v>1677</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464</v>
      </c>
      <c r="C34" s="70">
        <v>5</v>
      </c>
      <c r="D34" s="70">
        <v>28</v>
      </c>
      <c r="E34" s="70">
        <v>2008</v>
      </c>
      <c r="F34" s="70" t="s">
        <v>792</v>
      </c>
      <c r="G34" s="70" t="s">
        <v>1676</v>
      </c>
      <c r="H34" s="70" t="s">
        <v>1677</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465</v>
      </c>
      <c r="C35" s="70">
        <v>6</v>
      </c>
      <c r="D35" s="70">
        <v>28</v>
      </c>
      <c r="E35" s="70">
        <v>2009</v>
      </c>
      <c r="F35" s="70" t="s">
        <v>176</v>
      </c>
      <c r="G35" s="70" t="s">
        <v>1676</v>
      </c>
      <c r="H35" s="70" t="s">
        <v>1677</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1683</v>
      </c>
      <c r="B36" s="70">
        <v>466</v>
      </c>
      <c r="C36" s="70">
        <v>7</v>
      </c>
      <c r="D36" s="70">
        <v>28</v>
      </c>
      <c r="E36" s="70">
        <v>2010</v>
      </c>
      <c r="F36" s="70" t="s">
        <v>177</v>
      </c>
      <c r="G36" s="70" t="s">
        <v>1676</v>
      </c>
      <c r="H36" s="70" t="s">
        <v>1677</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1684</v>
      </c>
      <c r="B37" s="70">
        <v>467</v>
      </c>
      <c r="C37" s="70">
        <v>8</v>
      </c>
      <c r="D37" s="70">
        <v>28</v>
      </c>
      <c r="E37" s="70">
        <v>2011</v>
      </c>
      <c r="F37" s="70" t="s">
        <v>178</v>
      </c>
      <c r="G37" s="70" t="s">
        <v>1676</v>
      </c>
      <c r="H37" s="70" t="s">
        <v>1677</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1685</v>
      </c>
      <c r="B38" s="70">
        <v>468</v>
      </c>
      <c r="C38" s="70">
        <v>9</v>
      </c>
      <c r="D38" s="70">
        <v>28</v>
      </c>
      <c r="E38" s="70">
        <v>2012</v>
      </c>
      <c r="F38" s="70" t="s">
        <v>179</v>
      </c>
      <c r="G38" s="70" t="s">
        <v>1676</v>
      </c>
      <c r="H38" s="70" t="s">
        <v>1677</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1686</v>
      </c>
      <c r="B39" s="70">
        <v>469</v>
      </c>
      <c r="C39" s="70">
        <v>10</v>
      </c>
      <c r="D39" s="70">
        <v>28</v>
      </c>
      <c r="E39" s="70">
        <v>2013</v>
      </c>
      <c r="F39" s="70" t="s">
        <v>180</v>
      </c>
      <c r="G39" s="70" t="s">
        <v>1676</v>
      </c>
      <c r="H39" s="70" t="s">
        <v>1677</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1687</v>
      </c>
      <c r="B40" s="70">
        <v>470</v>
      </c>
      <c r="C40" s="70">
        <v>11</v>
      </c>
      <c r="D40" s="70">
        <v>28</v>
      </c>
      <c r="E40" s="70">
        <v>2014</v>
      </c>
      <c r="F40" s="70" t="s">
        <v>181</v>
      </c>
      <c r="G40" s="70" t="s">
        <v>1676</v>
      </c>
      <c r="H40" s="70" t="s">
        <v>1677</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1688</v>
      </c>
      <c r="B41" s="70">
        <v>471</v>
      </c>
      <c r="C41" s="70">
        <v>12</v>
      </c>
      <c r="D41" s="70">
        <v>28</v>
      </c>
      <c r="E41" s="70">
        <v>2015</v>
      </c>
      <c r="F41" s="70" t="s">
        <v>182</v>
      </c>
      <c r="G41" s="70" t="s">
        <v>1676</v>
      </c>
      <c r="H41" s="70" t="s">
        <v>1677</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1689</v>
      </c>
      <c r="B42" s="70">
        <v>472</v>
      </c>
      <c r="C42" s="70">
        <v>13</v>
      </c>
      <c r="D42" s="70">
        <v>28</v>
      </c>
      <c r="E42" s="70">
        <v>2016</v>
      </c>
      <c r="F42" s="70" t="s">
        <v>155</v>
      </c>
      <c r="G42" s="70" t="s">
        <v>1676</v>
      </c>
      <c r="H42" s="70" t="s">
        <v>1677</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1690</v>
      </c>
      <c r="B43" s="70">
        <v>473</v>
      </c>
      <c r="C43" s="70">
        <v>14</v>
      </c>
      <c r="D43" s="70">
        <v>28</v>
      </c>
      <c r="E43" s="70">
        <v>2017</v>
      </c>
      <c r="F43" s="70" t="s">
        <v>156</v>
      </c>
      <c r="G43" s="70" t="s">
        <v>1676</v>
      </c>
      <c r="H43" s="70" t="s">
        <v>1677</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1691</v>
      </c>
      <c r="B44" s="70">
        <v>474</v>
      </c>
      <c r="C44" s="70">
        <v>15</v>
      </c>
      <c r="D44" s="70">
        <v>28</v>
      </c>
      <c r="E44" s="70">
        <v>2018</v>
      </c>
      <c r="F44" s="70" t="s">
        <v>183</v>
      </c>
      <c r="G44" s="70" t="s">
        <v>1676</v>
      </c>
      <c r="H44" s="70" t="s">
        <v>1677</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1692</v>
      </c>
      <c r="B45" s="70">
        <v>475</v>
      </c>
      <c r="C45" s="70">
        <v>16</v>
      </c>
      <c r="D45" s="70">
        <v>28</v>
      </c>
      <c r="E45" s="70">
        <v>2019</v>
      </c>
      <c r="F45" s="70" t="s">
        <v>158</v>
      </c>
      <c r="G45" s="1064" t="s">
        <v>1676</v>
      </c>
      <c r="H45" s="70" t="s">
        <v>1677</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1693</v>
      </c>
      <c r="B46" s="70">
        <v>476</v>
      </c>
      <c r="C46" s="70">
        <v>17</v>
      </c>
      <c r="D46" s="70">
        <v>28</v>
      </c>
      <c r="E46" s="70">
        <v>2020</v>
      </c>
      <c r="F46" s="70" t="s">
        <v>159</v>
      </c>
      <c r="G46" s="1064" t="s">
        <v>1676</v>
      </c>
      <c r="H46" s="70" t="s">
        <v>1677</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1694</v>
      </c>
      <c r="B47" s="70">
        <v>476</v>
      </c>
      <c r="C47" s="70">
        <v>18</v>
      </c>
      <c r="D47" s="70">
        <v>28</v>
      </c>
      <c r="E47" s="70">
        <v>2021</v>
      </c>
      <c r="F47" s="70" t="s">
        <v>160</v>
      </c>
      <c r="G47" s="70" t="s">
        <v>1676</v>
      </c>
      <c r="H47" s="70" t="s">
        <v>1677</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1695</v>
      </c>
      <c r="B48" s="70">
        <v>476</v>
      </c>
      <c r="C48" s="70">
        <v>19</v>
      </c>
      <c r="D48" s="70">
        <v>28</v>
      </c>
      <c r="E48" s="70">
        <v>2022</v>
      </c>
      <c r="F48" s="70" t="s">
        <v>161</v>
      </c>
      <c r="G48" s="70" t="s">
        <v>1676</v>
      </c>
      <c r="H48" s="70" t="s">
        <v>1677</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476</v>
      </c>
      <c r="C49" s="70">
        <v>20</v>
      </c>
      <c r="D49" s="70">
        <v>28</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476</v>
      </c>
      <c r="C50" s="70">
        <v>21</v>
      </c>
      <c r="D50" s="70">
        <v>28</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52</v>
      </c>
      <c r="C51" s="70">
        <v>1</v>
      </c>
      <c r="D51" s="70">
        <v>4</v>
      </c>
      <c r="E51" s="70">
        <v>1990</v>
      </c>
      <c r="F51" s="70" t="s">
        <v>787</v>
      </c>
      <c r="G51" s="70" t="s">
        <v>1699</v>
      </c>
      <c r="H51" s="70" t="s">
        <v>1700</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53</v>
      </c>
      <c r="C52" s="70">
        <v>2</v>
      </c>
      <c r="D52" s="70">
        <v>4</v>
      </c>
      <c r="E52" s="70">
        <v>2005</v>
      </c>
      <c r="F52" s="70" t="s">
        <v>789</v>
      </c>
      <c r="G52" s="70" t="s">
        <v>1699</v>
      </c>
      <c r="H52" s="70" t="s">
        <v>1700</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54</v>
      </c>
      <c r="C53" s="70">
        <v>3</v>
      </c>
      <c r="D53" s="70">
        <v>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55</v>
      </c>
      <c r="C54" s="70">
        <v>4</v>
      </c>
      <c r="D54" s="70">
        <v>4</v>
      </c>
      <c r="E54" s="70">
        <v>2007</v>
      </c>
      <c r="F54" s="70" t="s">
        <v>791</v>
      </c>
      <c r="G54" s="70" t="s">
        <v>1699</v>
      </c>
      <c r="H54" s="70" t="s">
        <v>1700</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56</v>
      </c>
      <c r="C55" s="70">
        <v>5</v>
      </c>
      <c r="D55" s="70">
        <v>4</v>
      </c>
      <c r="E55" s="70">
        <v>2008</v>
      </c>
      <c r="F55" s="70" t="s">
        <v>792</v>
      </c>
      <c r="G55" s="70" t="s">
        <v>1699</v>
      </c>
      <c r="H55" s="70" t="s">
        <v>1700</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57</v>
      </c>
      <c r="C56" s="70">
        <v>6</v>
      </c>
      <c r="D56" s="70">
        <v>4</v>
      </c>
      <c r="E56" s="70">
        <v>2009</v>
      </c>
      <c r="F56" s="70" t="s">
        <v>176</v>
      </c>
      <c r="G56" s="70" t="s">
        <v>1699</v>
      </c>
      <c r="H56" s="70" t="s">
        <v>1700</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1706</v>
      </c>
      <c r="B57" s="70">
        <v>58</v>
      </c>
      <c r="C57" s="70">
        <v>7</v>
      </c>
      <c r="D57" s="70">
        <v>4</v>
      </c>
      <c r="E57" s="70">
        <v>2010</v>
      </c>
      <c r="F57" s="70" t="s">
        <v>177</v>
      </c>
      <c r="G57" s="70" t="s">
        <v>1699</v>
      </c>
      <c r="H57" s="70" t="s">
        <v>1700</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1707</v>
      </c>
      <c r="B58" s="70">
        <v>59</v>
      </c>
      <c r="C58" s="70">
        <v>8</v>
      </c>
      <c r="D58" s="70">
        <v>4</v>
      </c>
      <c r="E58" s="70">
        <v>2011</v>
      </c>
      <c r="F58" s="70" t="s">
        <v>178</v>
      </c>
      <c r="G58" s="70" t="s">
        <v>1699</v>
      </c>
      <c r="H58" s="70" t="s">
        <v>1700</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1708</v>
      </c>
      <c r="B59" s="70">
        <v>60</v>
      </c>
      <c r="C59" s="70">
        <v>9</v>
      </c>
      <c r="D59" s="70">
        <v>4</v>
      </c>
      <c r="E59" s="70">
        <v>2012</v>
      </c>
      <c r="F59" s="70" t="s">
        <v>179</v>
      </c>
      <c r="G59" s="70" t="s">
        <v>1699</v>
      </c>
      <c r="H59" s="70" t="s">
        <v>1700</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1709</v>
      </c>
      <c r="B60" s="70">
        <v>61</v>
      </c>
      <c r="C60" s="70">
        <v>10</v>
      </c>
      <c r="D60" s="70">
        <v>4</v>
      </c>
      <c r="E60" s="70">
        <v>2013</v>
      </c>
      <c r="F60" s="70" t="s">
        <v>180</v>
      </c>
      <c r="G60" s="70" t="s">
        <v>1699</v>
      </c>
      <c r="H60" s="70" t="s">
        <v>1700</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1710</v>
      </c>
      <c r="B61" s="70">
        <v>62</v>
      </c>
      <c r="C61" s="70">
        <v>11</v>
      </c>
      <c r="D61" s="70">
        <v>4</v>
      </c>
      <c r="E61" s="70">
        <v>2014</v>
      </c>
      <c r="F61" s="70" t="s">
        <v>181</v>
      </c>
      <c r="G61" s="70" t="s">
        <v>1699</v>
      </c>
      <c r="H61" s="70" t="s">
        <v>1700</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1711</v>
      </c>
      <c r="B62" s="70">
        <v>63</v>
      </c>
      <c r="C62" s="70">
        <v>12</v>
      </c>
      <c r="D62" s="70">
        <v>4</v>
      </c>
      <c r="E62" s="70">
        <v>2015</v>
      </c>
      <c r="F62" s="70" t="s">
        <v>182</v>
      </c>
      <c r="G62" s="70" t="s">
        <v>1699</v>
      </c>
      <c r="H62" s="70" t="s">
        <v>1700</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1712</v>
      </c>
      <c r="B63" s="70">
        <v>64</v>
      </c>
      <c r="C63" s="70">
        <v>13</v>
      </c>
      <c r="D63" s="70">
        <v>4</v>
      </c>
      <c r="E63" s="70">
        <v>2016</v>
      </c>
      <c r="F63" s="70" t="s">
        <v>155</v>
      </c>
      <c r="G63" s="70" t="s">
        <v>1699</v>
      </c>
      <c r="H63" s="70" t="s">
        <v>1700</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1713</v>
      </c>
      <c r="B64" s="70">
        <v>65</v>
      </c>
      <c r="C64" s="70">
        <v>14</v>
      </c>
      <c r="D64" s="70">
        <v>4</v>
      </c>
      <c r="E64" s="70">
        <v>2017</v>
      </c>
      <c r="F64" s="70" t="s">
        <v>156</v>
      </c>
      <c r="G64" s="1064" t="s">
        <v>1699</v>
      </c>
      <c r="H64" s="70" t="s">
        <v>1700</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1714</v>
      </c>
      <c r="B65" s="70">
        <v>66</v>
      </c>
      <c r="C65" s="70">
        <v>15</v>
      </c>
      <c r="D65" s="70">
        <v>4</v>
      </c>
      <c r="E65" s="70">
        <v>2018</v>
      </c>
      <c r="F65" s="70" t="s">
        <v>183</v>
      </c>
      <c r="G65" s="1064" t="s">
        <v>1699</v>
      </c>
      <c r="H65" s="70" t="s">
        <v>1700</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1715</v>
      </c>
      <c r="B66" s="70">
        <v>67</v>
      </c>
      <c r="C66" s="70">
        <v>16</v>
      </c>
      <c r="D66" s="70">
        <v>4</v>
      </c>
      <c r="E66" s="70">
        <v>2019</v>
      </c>
      <c r="F66" s="70" t="s">
        <v>158</v>
      </c>
      <c r="G66" s="70" t="s">
        <v>1699</v>
      </c>
      <c r="H66" s="70" t="s">
        <v>1700</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1716</v>
      </c>
      <c r="B67" s="70">
        <v>68</v>
      </c>
      <c r="C67" s="70">
        <v>17</v>
      </c>
      <c r="D67" s="70">
        <v>4</v>
      </c>
      <c r="E67" s="70">
        <v>2020</v>
      </c>
      <c r="F67" s="70" t="s">
        <v>159</v>
      </c>
      <c r="G67" s="70" t="s">
        <v>1699</v>
      </c>
      <c r="H67" s="70" t="s">
        <v>1700</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1717</v>
      </c>
      <c r="B68" s="70">
        <v>68</v>
      </c>
      <c r="C68" s="70">
        <v>18</v>
      </c>
      <c r="D68" s="70">
        <v>4</v>
      </c>
      <c r="E68" s="70">
        <v>2021</v>
      </c>
      <c r="F68" s="70" t="s">
        <v>160</v>
      </c>
      <c r="G68" s="70" t="s">
        <v>1699</v>
      </c>
      <c r="H68" s="70" t="s">
        <v>1700</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1718</v>
      </c>
      <c r="B69" s="70">
        <v>68</v>
      </c>
      <c r="C69" s="70">
        <v>19</v>
      </c>
      <c r="D69" s="70">
        <v>4</v>
      </c>
      <c r="E69" s="70">
        <v>2022</v>
      </c>
      <c r="F69" s="70" t="s">
        <v>161</v>
      </c>
      <c r="G69" s="70" t="s">
        <v>1699</v>
      </c>
      <c r="H69" s="70" t="s">
        <v>1700</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68</v>
      </c>
      <c r="C70" s="70">
        <v>20</v>
      </c>
      <c r="D70" s="70">
        <v>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68</v>
      </c>
      <c r="C71" s="70">
        <v>21</v>
      </c>
      <c r="D71" s="70">
        <v>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35</v>
      </c>
      <c r="C72" s="70">
        <v>1</v>
      </c>
      <c r="D72" s="70">
        <v>3</v>
      </c>
      <c r="E72" s="70">
        <v>1990</v>
      </c>
      <c r="F72" s="70" t="s">
        <v>787</v>
      </c>
      <c r="G72" s="70" t="s">
        <v>1722</v>
      </c>
      <c r="H72" s="70" t="s">
        <v>1723</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36</v>
      </c>
      <c r="C73" s="70">
        <v>2</v>
      </c>
      <c r="D73" s="70">
        <v>3</v>
      </c>
      <c r="E73" s="70">
        <v>2005</v>
      </c>
      <c r="F73" s="70" t="s">
        <v>789</v>
      </c>
      <c r="G73" s="70" t="s">
        <v>1722</v>
      </c>
      <c r="H73" s="70" t="s">
        <v>1723</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37</v>
      </c>
      <c r="C74" s="70">
        <v>3</v>
      </c>
      <c r="D74" s="70">
        <v>3</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38</v>
      </c>
      <c r="C75" s="70">
        <v>4</v>
      </c>
      <c r="D75" s="70">
        <v>3</v>
      </c>
      <c r="E75" s="70">
        <v>2007</v>
      </c>
      <c r="F75" s="70" t="s">
        <v>791</v>
      </c>
      <c r="G75" s="70" t="s">
        <v>1722</v>
      </c>
      <c r="H75" s="70" t="s">
        <v>1723</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39</v>
      </c>
      <c r="C76" s="70">
        <v>5</v>
      </c>
      <c r="D76" s="70">
        <v>3</v>
      </c>
      <c r="E76" s="70">
        <v>2008</v>
      </c>
      <c r="F76" s="70" t="s">
        <v>792</v>
      </c>
      <c r="G76" s="70" t="s">
        <v>1722</v>
      </c>
      <c r="H76" s="70" t="s">
        <v>1723</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40</v>
      </c>
      <c r="C77" s="70">
        <v>6</v>
      </c>
      <c r="D77" s="70">
        <v>3</v>
      </c>
      <c r="E77" s="70">
        <v>2009</v>
      </c>
      <c r="F77" s="70" t="s">
        <v>176</v>
      </c>
      <c r="G77" s="70" t="s">
        <v>1722</v>
      </c>
      <c r="H77" s="70" t="s">
        <v>1723</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1729</v>
      </c>
      <c r="B78" s="70">
        <v>41</v>
      </c>
      <c r="C78" s="70">
        <v>7</v>
      </c>
      <c r="D78" s="70">
        <v>3</v>
      </c>
      <c r="E78" s="70">
        <v>2010</v>
      </c>
      <c r="F78" s="70" t="s">
        <v>177</v>
      </c>
      <c r="G78" s="70" t="s">
        <v>1722</v>
      </c>
      <c r="H78" s="70" t="s">
        <v>1723</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1730</v>
      </c>
      <c r="B79" s="70">
        <v>42</v>
      </c>
      <c r="C79" s="70">
        <v>8</v>
      </c>
      <c r="D79" s="70">
        <v>3</v>
      </c>
      <c r="E79" s="70">
        <v>2011</v>
      </c>
      <c r="F79" s="70" t="s">
        <v>178</v>
      </c>
      <c r="G79" s="70" t="s">
        <v>1722</v>
      </c>
      <c r="H79" s="70" t="s">
        <v>1723</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1731</v>
      </c>
      <c r="B80" s="70">
        <v>43</v>
      </c>
      <c r="C80" s="70">
        <v>9</v>
      </c>
      <c r="D80" s="70">
        <v>3</v>
      </c>
      <c r="E80" s="70">
        <v>2012</v>
      </c>
      <c r="F80" s="70" t="s">
        <v>179</v>
      </c>
      <c r="G80" s="70" t="s">
        <v>1722</v>
      </c>
      <c r="H80" s="70" t="s">
        <v>1723</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1732</v>
      </c>
      <c r="B81" s="70">
        <v>44</v>
      </c>
      <c r="C81" s="70">
        <v>10</v>
      </c>
      <c r="D81" s="70">
        <v>3</v>
      </c>
      <c r="E81" s="70">
        <v>2013</v>
      </c>
      <c r="F81" s="70" t="s">
        <v>180</v>
      </c>
      <c r="G81" s="70" t="s">
        <v>1722</v>
      </c>
      <c r="H81" s="70" t="s">
        <v>1723</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1733</v>
      </c>
      <c r="B82" s="70">
        <v>45</v>
      </c>
      <c r="C82" s="70">
        <v>11</v>
      </c>
      <c r="D82" s="70">
        <v>3</v>
      </c>
      <c r="E82" s="70">
        <v>2014</v>
      </c>
      <c r="F82" s="70" t="s">
        <v>181</v>
      </c>
      <c r="G82" s="70" t="s">
        <v>1722</v>
      </c>
      <c r="H82" s="70" t="s">
        <v>1723</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1734</v>
      </c>
      <c r="B83" s="70">
        <v>46</v>
      </c>
      <c r="C83" s="70">
        <v>12</v>
      </c>
      <c r="D83" s="70">
        <v>3</v>
      </c>
      <c r="E83" s="70">
        <v>2015</v>
      </c>
      <c r="F83" s="70" t="s">
        <v>182</v>
      </c>
      <c r="G83" s="1064" t="s">
        <v>1722</v>
      </c>
      <c r="H83" s="70" t="s">
        <v>1723</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1735</v>
      </c>
      <c r="B84" s="70">
        <v>47</v>
      </c>
      <c r="C84" s="70">
        <v>13</v>
      </c>
      <c r="D84" s="70">
        <v>3</v>
      </c>
      <c r="E84" s="70">
        <v>2016</v>
      </c>
      <c r="F84" s="70" t="s">
        <v>155</v>
      </c>
      <c r="G84" s="1064" t="s">
        <v>1722</v>
      </c>
      <c r="H84" s="70" t="s">
        <v>1723</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1736</v>
      </c>
      <c r="B85" s="70">
        <v>48</v>
      </c>
      <c r="C85" s="70">
        <v>14</v>
      </c>
      <c r="D85" s="70">
        <v>3</v>
      </c>
      <c r="E85" s="70">
        <v>2017</v>
      </c>
      <c r="F85" s="70" t="s">
        <v>156</v>
      </c>
      <c r="G85" s="70" t="s">
        <v>1722</v>
      </c>
      <c r="H85" s="70" t="s">
        <v>1723</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1737</v>
      </c>
      <c r="B86" s="70">
        <v>49</v>
      </c>
      <c r="C86" s="70">
        <v>15</v>
      </c>
      <c r="D86" s="70">
        <v>3</v>
      </c>
      <c r="E86" s="70">
        <v>2018</v>
      </c>
      <c r="F86" s="70" t="s">
        <v>183</v>
      </c>
      <c r="G86" s="70" t="s">
        <v>1722</v>
      </c>
      <c r="H86" s="70" t="s">
        <v>1723</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1738</v>
      </c>
      <c r="B87" s="70">
        <v>50</v>
      </c>
      <c r="C87" s="70">
        <v>16</v>
      </c>
      <c r="D87" s="70">
        <v>3</v>
      </c>
      <c r="E87" s="70">
        <v>2019</v>
      </c>
      <c r="F87" s="70" t="s">
        <v>158</v>
      </c>
      <c r="G87" s="70" t="s">
        <v>1722</v>
      </c>
      <c r="H87" s="70" t="s">
        <v>1723</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1739</v>
      </c>
      <c r="B88" s="70">
        <v>51</v>
      </c>
      <c r="C88" s="70">
        <v>17</v>
      </c>
      <c r="D88" s="70">
        <v>3</v>
      </c>
      <c r="E88" s="70">
        <v>2020</v>
      </c>
      <c r="F88" s="70" t="s">
        <v>159</v>
      </c>
      <c r="G88" s="70" t="s">
        <v>1722</v>
      </c>
      <c r="H88" s="70" t="s">
        <v>1723</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1740</v>
      </c>
      <c r="B89" s="70">
        <v>51</v>
      </c>
      <c r="C89" s="70">
        <v>18</v>
      </c>
      <c r="D89" s="70">
        <v>3</v>
      </c>
      <c r="E89" s="70">
        <v>2021</v>
      </c>
      <c r="F89" s="70" t="s">
        <v>160</v>
      </c>
      <c r="G89" s="70" t="s">
        <v>1722</v>
      </c>
      <c r="H89" s="70" t="s">
        <v>1723</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1741</v>
      </c>
      <c r="B90" s="70">
        <v>51</v>
      </c>
      <c r="C90" s="70">
        <v>19</v>
      </c>
      <c r="D90" s="70">
        <v>3</v>
      </c>
      <c r="E90" s="70">
        <v>2022</v>
      </c>
      <c r="F90" s="70" t="s">
        <v>161</v>
      </c>
      <c r="G90" s="70" t="s">
        <v>1722</v>
      </c>
      <c r="H90" s="70" t="s">
        <v>1723</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51</v>
      </c>
      <c r="C91" s="70">
        <v>20</v>
      </c>
      <c r="D91" s="70">
        <v>3</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51</v>
      </c>
      <c r="C92" s="70">
        <v>21</v>
      </c>
      <c r="D92" s="70">
        <v>3</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103</v>
      </c>
      <c r="C93" s="70">
        <v>1</v>
      </c>
      <c r="D93" s="70">
        <v>7</v>
      </c>
      <c r="E93" s="70">
        <v>1990</v>
      </c>
      <c r="F93" s="70" t="s">
        <v>787</v>
      </c>
      <c r="G93" s="70" t="s">
        <v>1745</v>
      </c>
      <c r="H93" s="70" t="s">
        <v>1746</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104</v>
      </c>
      <c r="C94" s="70">
        <v>2</v>
      </c>
      <c r="D94" s="70">
        <v>7</v>
      </c>
      <c r="E94" s="70">
        <v>2005</v>
      </c>
      <c r="F94" s="70" t="s">
        <v>789</v>
      </c>
      <c r="G94" s="70" t="s">
        <v>1745</v>
      </c>
      <c r="H94" s="70" t="s">
        <v>1746</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105</v>
      </c>
      <c r="C95" s="70">
        <v>3</v>
      </c>
      <c r="D95" s="70">
        <v>7</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106</v>
      </c>
      <c r="C96" s="70">
        <v>4</v>
      </c>
      <c r="D96" s="70">
        <v>7</v>
      </c>
      <c r="E96" s="70">
        <v>2007</v>
      </c>
      <c r="F96" s="70" t="s">
        <v>791</v>
      </c>
      <c r="G96" s="70" t="s">
        <v>1745</v>
      </c>
      <c r="H96" s="70" t="s">
        <v>1746</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107</v>
      </c>
      <c r="C97" s="70">
        <v>5</v>
      </c>
      <c r="D97" s="70">
        <v>7</v>
      </c>
      <c r="E97" s="70">
        <v>2008</v>
      </c>
      <c r="F97" s="70" t="s">
        <v>792</v>
      </c>
      <c r="G97" s="70" t="s">
        <v>1745</v>
      </c>
      <c r="H97" s="70" t="s">
        <v>1746</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108</v>
      </c>
      <c r="C98" s="70">
        <v>6</v>
      </c>
      <c r="D98" s="70">
        <v>7</v>
      </c>
      <c r="E98" s="70">
        <v>2009</v>
      </c>
      <c r="F98" s="70" t="s">
        <v>176</v>
      </c>
      <c r="G98" s="70" t="s">
        <v>1745</v>
      </c>
      <c r="H98" s="70" t="s">
        <v>1746</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1752</v>
      </c>
      <c r="B99" s="70">
        <v>109</v>
      </c>
      <c r="C99" s="70">
        <v>7</v>
      </c>
      <c r="D99" s="70">
        <v>7</v>
      </c>
      <c r="E99" s="70">
        <v>2010</v>
      </c>
      <c r="F99" s="70" t="s">
        <v>177</v>
      </c>
      <c r="G99" s="70" t="s">
        <v>1745</v>
      </c>
      <c r="H99" s="70" t="s">
        <v>1746</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1753</v>
      </c>
      <c r="B100" s="70">
        <v>110</v>
      </c>
      <c r="C100" s="70">
        <v>8</v>
      </c>
      <c r="D100" s="70">
        <v>7</v>
      </c>
      <c r="E100" s="70">
        <v>2011</v>
      </c>
      <c r="F100" s="70" t="s">
        <v>178</v>
      </c>
      <c r="G100" s="70" t="s">
        <v>1745</v>
      </c>
      <c r="H100" s="70" t="s">
        <v>1746</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1754</v>
      </c>
      <c r="B101" s="70">
        <v>111</v>
      </c>
      <c r="C101" s="70">
        <v>9</v>
      </c>
      <c r="D101" s="70">
        <v>7</v>
      </c>
      <c r="E101" s="70">
        <v>2012</v>
      </c>
      <c r="F101" s="70" t="s">
        <v>179</v>
      </c>
      <c r="G101" s="70" t="s">
        <v>1745</v>
      </c>
      <c r="H101" s="70" t="s">
        <v>1746</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1755</v>
      </c>
      <c r="B102" s="70">
        <v>112</v>
      </c>
      <c r="C102" s="70">
        <v>10</v>
      </c>
      <c r="D102" s="70">
        <v>7</v>
      </c>
      <c r="E102" s="70">
        <v>2013</v>
      </c>
      <c r="F102" s="70" t="s">
        <v>180</v>
      </c>
      <c r="G102" s="1064" t="s">
        <v>1745</v>
      </c>
      <c r="H102" s="70" t="s">
        <v>1746</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1756</v>
      </c>
      <c r="B103" s="70">
        <v>113</v>
      </c>
      <c r="C103" s="70">
        <v>11</v>
      </c>
      <c r="D103" s="70">
        <v>7</v>
      </c>
      <c r="E103" s="70">
        <v>2014</v>
      </c>
      <c r="F103" s="70" t="s">
        <v>181</v>
      </c>
      <c r="G103" s="1064" t="s">
        <v>1745</v>
      </c>
      <c r="H103" s="70" t="s">
        <v>1746</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1757</v>
      </c>
      <c r="B104" s="70">
        <v>114</v>
      </c>
      <c r="C104" s="70">
        <v>12</v>
      </c>
      <c r="D104" s="70">
        <v>7</v>
      </c>
      <c r="E104" s="70">
        <v>2015</v>
      </c>
      <c r="F104" s="70" t="s">
        <v>182</v>
      </c>
      <c r="G104" s="70" t="s">
        <v>1745</v>
      </c>
      <c r="H104" s="70" t="s">
        <v>1746</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1758</v>
      </c>
      <c r="B105" s="70">
        <v>115</v>
      </c>
      <c r="C105" s="70">
        <v>13</v>
      </c>
      <c r="D105" s="70">
        <v>7</v>
      </c>
      <c r="E105" s="70">
        <v>2016</v>
      </c>
      <c r="F105" s="70" t="s">
        <v>155</v>
      </c>
      <c r="G105" s="70" t="s">
        <v>1745</v>
      </c>
      <c r="H105" s="70" t="s">
        <v>1746</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1759</v>
      </c>
      <c r="B106" s="70">
        <v>116</v>
      </c>
      <c r="C106" s="70">
        <v>14</v>
      </c>
      <c r="D106" s="70">
        <v>7</v>
      </c>
      <c r="E106" s="70">
        <v>2017</v>
      </c>
      <c r="F106" s="70" t="s">
        <v>156</v>
      </c>
      <c r="G106" s="70" t="s">
        <v>1745</v>
      </c>
      <c r="H106" s="70" t="s">
        <v>1746</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1760</v>
      </c>
      <c r="B107" s="70">
        <v>117</v>
      </c>
      <c r="C107" s="70">
        <v>15</v>
      </c>
      <c r="D107" s="70">
        <v>7</v>
      </c>
      <c r="E107" s="70">
        <v>2018</v>
      </c>
      <c r="F107" s="70" t="s">
        <v>183</v>
      </c>
      <c r="G107" s="70" t="s">
        <v>1745</v>
      </c>
      <c r="H107" s="70" t="s">
        <v>1746</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1761</v>
      </c>
      <c r="B108" s="70">
        <v>118</v>
      </c>
      <c r="C108" s="70">
        <v>16</v>
      </c>
      <c r="D108" s="70">
        <v>7</v>
      </c>
      <c r="E108" s="70">
        <v>2019</v>
      </c>
      <c r="F108" s="70" t="s">
        <v>158</v>
      </c>
      <c r="G108" s="70" t="s">
        <v>1745</v>
      </c>
      <c r="H108" s="70" t="s">
        <v>1746</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1762</v>
      </c>
      <c r="B109" s="70">
        <v>119</v>
      </c>
      <c r="C109" s="70">
        <v>17</v>
      </c>
      <c r="D109" s="70">
        <v>7</v>
      </c>
      <c r="E109" s="70">
        <v>2020</v>
      </c>
      <c r="F109" s="70" t="s">
        <v>159</v>
      </c>
      <c r="G109" s="70" t="s">
        <v>1745</v>
      </c>
      <c r="H109" s="70" t="s">
        <v>1746</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1763</v>
      </c>
      <c r="B110" s="70">
        <v>119</v>
      </c>
      <c r="C110" s="70">
        <v>18</v>
      </c>
      <c r="D110" s="70">
        <v>7</v>
      </c>
      <c r="E110" s="70">
        <v>2021</v>
      </c>
      <c r="F110" s="70" t="s">
        <v>160</v>
      </c>
      <c r="G110" s="70" t="s">
        <v>1745</v>
      </c>
      <c r="H110" s="70" t="s">
        <v>1746</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1764</v>
      </c>
      <c r="B111" s="70">
        <v>119</v>
      </c>
      <c r="C111" s="70">
        <v>19</v>
      </c>
      <c r="D111" s="70">
        <v>7</v>
      </c>
      <c r="E111" s="70">
        <v>2022</v>
      </c>
      <c r="F111" s="70" t="s">
        <v>161</v>
      </c>
      <c r="G111" s="70" t="s">
        <v>1745</v>
      </c>
      <c r="H111" s="70" t="s">
        <v>1746</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119</v>
      </c>
      <c r="C112" s="70">
        <v>20</v>
      </c>
      <c r="D112" s="70">
        <v>7</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119</v>
      </c>
      <c r="C113" s="70">
        <v>21</v>
      </c>
      <c r="D113" s="70">
        <v>7</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86</v>
      </c>
      <c r="C114" s="70">
        <v>1</v>
      </c>
      <c r="D114" s="70">
        <v>6</v>
      </c>
      <c r="E114" s="70">
        <v>1990</v>
      </c>
      <c r="F114" s="70" t="s">
        <v>787</v>
      </c>
      <c r="G114" s="70" t="s">
        <v>1768</v>
      </c>
      <c r="H114" s="70" t="s">
        <v>1769</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87</v>
      </c>
      <c r="C115" s="70">
        <v>2</v>
      </c>
      <c r="D115" s="70">
        <v>6</v>
      </c>
      <c r="E115" s="70">
        <v>2005</v>
      </c>
      <c r="F115" s="70" t="s">
        <v>789</v>
      </c>
      <c r="G115" s="70" t="s">
        <v>1768</v>
      </c>
      <c r="H115" s="70" t="s">
        <v>1769</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88</v>
      </c>
      <c r="C116" s="70">
        <v>3</v>
      </c>
      <c r="D116" s="70">
        <v>6</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89</v>
      </c>
      <c r="C117" s="70">
        <v>4</v>
      </c>
      <c r="D117" s="70">
        <v>6</v>
      </c>
      <c r="E117" s="70">
        <v>2007</v>
      </c>
      <c r="F117" s="70" t="s">
        <v>791</v>
      </c>
      <c r="G117" s="70" t="s">
        <v>1768</v>
      </c>
      <c r="H117" s="70" t="s">
        <v>1769</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90</v>
      </c>
      <c r="C118" s="70">
        <v>5</v>
      </c>
      <c r="D118" s="70">
        <v>6</v>
      </c>
      <c r="E118" s="70">
        <v>2008</v>
      </c>
      <c r="F118" s="70" t="s">
        <v>792</v>
      </c>
      <c r="G118" s="70" t="s">
        <v>1768</v>
      </c>
      <c r="H118" s="70" t="s">
        <v>1769</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91</v>
      </c>
      <c r="C119" s="70">
        <v>6</v>
      </c>
      <c r="D119" s="70">
        <v>6</v>
      </c>
      <c r="E119" s="70">
        <v>2009</v>
      </c>
      <c r="F119" s="70" t="s">
        <v>176</v>
      </c>
      <c r="G119" s="70" t="s">
        <v>1768</v>
      </c>
      <c r="H119" s="70" t="s">
        <v>1769</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1775</v>
      </c>
      <c r="B120" s="70">
        <v>92</v>
      </c>
      <c r="C120" s="70">
        <v>7</v>
      </c>
      <c r="D120" s="70">
        <v>6</v>
      </c>
      <c r="E120" s="70">
        <v>2010</v>
      </c>
      <c r="F120" s="70" t="s">
        <v>177</v>
      </c>
      <c r="G120" s="70" t="s">
        <v>1768</v>
      </c>
      <c r="H120" s="70" t="s">
        <v>1769</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1776</v>
      </c>
      <c r="B121" s="70">
        <v>93</v>
      </c>
      <c r="C121" s="70">
        <v>8</v>
      </c>
      <c r="D121" s="70">
        <v>6</v>
      </c>
      <c r="E121" s="70">
        <v>2011</v>
      </c>
      <c r="F121" s="70" t="s">
        <v>178</v>
      </c>
      <c r="G121" s="1064" t="s">
        <v>1768</v>
      </c>
      <c r="H121" s="70" t="s">
        <v>1769</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1777</v>
      </c>
      <c r="B122" s="70">
        <v>94</v>
      </c>
      <c r="C122" s="70">
        <v>9</v>
      </c>
      <c r="D122" s="70">
        <v>6</v>
      </c>
      <c r="E122" s="70">
        <v>2012</v>
      </c>
      <c r="F122" s="70" t="s">
        <v>179</v>
      </c>
      <c r="G122" s="1064" t="s">
        <v>1768</v>
      </c>
      <c r="H122" s="70" t="s">
        <v>1769</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1778</v>
      </c>
      <c r="B123" s="70">
        <v>95</v>
      </c>
      <c r="C123" s="70">
        <v>10</v>
      </c>
      <c r="D123" s="70">
        <v>6</v>
      </c>
      <c r="E123" s="70">
        <v>2013</v>
      </c>
      <c r="F123" s="70" t="s">
        <v>180</v>
      </c>
      <c r="G123" s="70" t="s">
        <v>1768</v>
      </c>
      <c r="H123" s="70" t="s">
        <v>1769</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1779</v>
      </c>
      <c r="B124" s="70">
        <v>96</v>
      </c>
      <c r="C124" s="70">
        <v>11</v>
      </c>
      <c r="D124" s="70">
        <v>6</v>
      </c>
      <c r="E124" s="70">
        <v>2014</v>
      </c>
      <c r="F124" s="70" t="s">
        <v>181</v>
      </c>
      <c r="G124" s="70" t="s">
        <v>1768</v>
      </c>
      <c r="H124" s="70" t="s">
        <v>1769</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1780</v>
      </c>
      <c r="B125" s="70">
        <v>97</v>
      </c>
      <c r="C125" s="70">
        <v>12</v>
      </c>
      <c r="D125" s="70">
        <v>6</v>
      </c>
      <c r="E125" s="70">
        <v>2015</v>
      </c>
      <c r="F125" s="70" t="s">
        <v>182</v>
      </c>
      <c r="G125" s="70" t="s">
        <v>1768</v>
      </c>
      <c r="H125" s="70" t="s">
        <v>1769</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1781</v>
      </c>
      <c r="B126" s="70">
        <v>98</v>
      </c>
      <c r="C126" s="70">
        <v>13</v>
      </c>
      <c r="D126" s="70">
        <v>6</v>
      </c>
      <c r="E126" s="70">
        <v>2016</v>
      </c>
      <c r="F126" s="70" t="s">
        <v>155</v>
      </c>
      <c r="G126" s="70" t="s">
        <v>1768</v>
      </c>
      <c r="H126" s="70" t="s">
        <v>1769</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1782</v>
      </c>
      <c r="B127" s="70">
        <v>99</v>
      </c>
      <c r="C127" s="70">
        <v>14</v>
      </c>
      <c r="D127" s="70">
        <v>6</v>
      </c>
      <c r="E127" s="70">
        <v>2017</v>
      </c>
      <c r="F127" s="70" t="s">
        <v>156</v>
      </c>
      <c r="G127" s="70" t="s">
        <v>1768</v>
      </c>
      <c r="H127" s="70" t="s">
        <v>1769</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1783</v>
      </c>
      <c r="B128" s="70">
        <v>100</v>
      </c>
      <c r="C128" s="70">
        <v>15</v>
      </c>
      <c r="D128" s="70">
        <v>6</v>
      </c>
      <c r="E128" s="70">
        <v>2018</v>
      </c>
      <c r="F128" s="70" t="s">
        <v>183</v>
      </c>
      <c r="G128" s="70" t="s">
        <v>1768</v>
      </c>
      <c r="H128" s="70" t="s">
        <v>1769</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1784</v>
      </c>
      <c r="B129" s="70">
        <v>101</v>
      </c>
      <c r="C129" s="70">
        <v>16</v>
      </c>
      <c r="D129" s="70">
        <v>6</v>
      </c>
      <c r="E129" s="70">
        <v>2019</v>
      </c>
      <c r="F129" s="70" t="s">
        <v>158</v>
      </c>
      <c r="G129" s="70" t="s">
        <v>1768</v>
      </c>
      <c r="H129" s="70" t="s">
        <v>1769</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1785</v>
      </c>
      <c r="B130" s="70">
        <v>102</v>
      </c>
      <c r="C130" s="70">
        <v>17</v>
      </c>
      <c r="D130" s="70">
        <v>6</v>
      </c>
      <c r="E130" s="70">
        <v>2020</v>
      </c>
      <c r="F130" s="70" t="s">
        <v>159</v>
      </c>
      <c r="G130" s="70" t="s">
        <v>1768</v>
      </c>
      <c r="H130" s="70" t="s">
        <v>1769</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1786</v>
      </c>
      <c r="B131" s="70">
        <v>102</v>
      </c>
      <c r="C131" s="70">
        <v>18</v>
      </c>
      <c r="D131" s="70">
        <v>6</v>
      </c>
      <c r="E131" s="70">
        <v>2021</v>
      </c>
      <c r="F131" s="70" t="s">
        <v>160</v>
      </c>
      <c r="G131" s="70" t="s">
        <v>1768</v>
      </c>
      <c r="H131" s="70" t="s">
        <v>1769</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1787</v>
      </c>
      <c r="B132" s="70">
        <v>102</v>
      </c>
      <c r="C132" s="70">
        <v>19</v>
      </c>
      <c r="D132" s="70">
        <v>6</v>
      </c>
      <c r="E132" s="70">
        <v>2022</v>
      </c>
      <c r="F132" s="70" t="s">
        <v>161</v>
      </c>
      <c r="G132" s="70" t="s">
        <v>1768</v>
      </c>
      <c r="H132" s="70" t="s">
        <v>1769</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102</v>
      </c>
      <c r="C133" s="70">
        <v>20</v>
      </c>
      <c r="D133" s="70">
        <v>6</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102</v>
      </c>
      <c r="C134" s="70">
        <v>21</v>
      </c>
      <c r="D134" s="70">
        <v>6</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69</v>
      </c>
      <c r="C135" s="70">
        <v>1</v>
      </c>
      <c r="D135" s="70">
        <v>5</v>
      </c>
      <c r="E135" s="70">
        <v>1990</v>
      </c>
      <c r="F135" s="70" t="s">
        <v>787</v>
      </c>
      <c r="G135" s="70" t="s">
        <v>1791</v>
      </c>
      <c r="H135" s="70" t="s">
        <v>1792</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70</v>
      </c>
      <c r="C136" s="70">
        <v>2</v>
      </c>
      <c r="D136" s="70">
        <v>5</v>
      </c>
      <c r="E136" s="70">
        <v>2005</v>
      </c>
      <c r="F136" s="70" t="s">
        <v>789</v>
      </c>
      <c r="G136" s="70" t="s">
        <v>1791</v>
      </c>
      <c r="H136" s="70" t="s">
        <v>1792</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71</v>
      </c>
      <c r="C137" s="70">
        <v>3</v>
      </c>
      <c r="D137" s="70">
        <v>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72</v>
      </c>
      <c r="C138" s="70">
        <v>4</v>
      </c>
      <c r="D138" s="70">
        <v>5</v>
      </c>
      <c r="E138" s="70">
        <v>2007</v>
      </c>
      <c r="F138" s="70" t="s">
        <v>791</v>
      </c>
      <c r="G138" s="70" t="s">
        <v>1791</v>
      </c>
      <c r="H138" s="70" t="s">
        <v>1792</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73</v>
      </c>
      <c r="C139" s="70">
        <v>5</v>
      </c>
      <c r="D139" s="70">
        <v>5</v>
      </c>
      <c r="E139" s="70">
        <v>2008</v>
      </c>
      <c r="F139" s="70" t="s">
        <v>792</v>
      </c>
      <c r="G139" s="70" t="s">
        <v>1791</v>
      </c>
      <c r="H139" s="70" t="s">
        <v>1792</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74</v>
      </c>
      <c r="C140" s="70">
        <v>6</v>
      </c>
      <c r="D140" s="70">
        <v>5</v>
      </c>
      <c r="E140" s="70">
        <v>2009</v>
      </c>
      <c r="F140" s="70" t="s">
        <v>176</v>
      </c>
      <c r="G140" s="1064" t="s">
        <v>1791</v>
      </c>
      <c r="H140" s="70" t="s">
        <v>1792</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1798</v>
      </c>
      <c r="B141" s="70">
        <v>75</v>
      </c>
      <c r="C141" s="70">
        <v>7</v>
      </c>
      <c r="D141" s="70">
        <v>5</v>
      </c>
      <c r="E141" s="70">
        <v>2010</v>
      </c>
      <c r="F141" s="70" t="s">
        <v>177</v>
      </c>
      <c r="G141" s="1064" t="s">
        <v>1791</v>
      </c>
      <c r="H141" s="70" t="s">
        <v>1792</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1799</v>
      </c>
      <c r="B142" s="70">
        <v>76</v>
      </c>
      <c r="C142" s="70">
        <v>8</v>
      </c>
      <c r="D142" s="70">
        <v>5</v>
      </c>
      <c r="E142" s="70">
        <v>2011</v>
      </c>
      <c r="F142" s="70" t="s">
        <v>178</v>
      </c>
      <c r="G142" s="70" t="s">
        <v>1791</v>
      </c>
      <c r="H142" s="70" t="s">
        <v>1792</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1800</v>
      </c>
      <c r="B143" s="70">
        <v>77</v>
      </c>
      <c r="C143" s="70">
        <v>9</v>
      </c>
      <c r="D143" s="70">
        <v>5</v>
      </c>
      <c r="E143" s="70">
        <v>2012</v>
      </c>
      <c r="F143" s="70" t="s">
        <v>179</v>
      </c>
      <c r="G143" s="70" t="s">
        <v>1791</v>
      </c>
      <c r="H143" s="70" t="s">
        <v>1792</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1801</v>
      </c>
      <c r="B144" s="70">
        <v>78</v>
      </c>
      <c r="C144" s="70">
        <v>10</v>
      </c>
      <c r="D144" s="70">
        <v>5</v>
      </c>
      <c r="E144" s="70">
        <v>2013</v>
      </c>
      <c r="F144" s="70" t="s">
        <v>180</v>
      </c>
      <c r="G144" s="70" t="s">
        <v>1791</v>
      </c>
      <c r="H144" s="70" t="s">
        <v>1792</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1802</v>
      </c>
      <c r="B145" s="70">
        <v>79</v>
      </c>
      <c r="C145" s="70">
        <v>11</v>
      </c>
      <c r="D145" s="70">
        <v>5</v>
      </c>
      <c r="E145" s="70">
        <v>2014</v>
      </c>
      <c r="F145" s="70" t="s">
        <v>181</v>
      </c>
      <c r="G145" s="70" t="s">
        <v>1791</v>
      </c>
      <c r="H145" s="70" t="s">
        <v>1792</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1803</v>
      </c>
      <c r="B146" s="70">
        <v>80</v>
      </c>
      <c r="C146" s="70">
        <v>12</v>
      </c>
      <c r="D146" s="70">
        <v>5</v>
      </c>
      <c r="E146" s="70">
        <v>2015</v>
      </c>
      <c r="F146" s="70" t="s">
        <v>182</v>
      </c>
      <c r="G146" s="70" t="s">
        <v>1791</v>
      </c>
      <c r="H146" s="70" t="s">
        <v>1792</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1804</v>
      </c>
      <c r="B147" s="70">
        <v>81</v>
      </c>
      <c r="C147" s="70">
        <v>13</v>
      </c>
      <c r="D147" s="70">
        <v>5</v>
      </c>
      <c r="E147" s="70">
        <v>2016</v>
      </c>
      <c r="F147" s="70" t="s">
        <v>155</v>
      </c>
      <c r="G147" s="70" t="s">
        <v>1791</v>
      </c>
      <c r="H147" s="70" t="s">
        <v>1792</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1805</v>
      </c>
      <c r="B148" s="70">
        <v>82</v>
      </c>
      <c r="C148" s="70">
        <v>14</v>
      </c>
      <c r="D148" s="70">
        <v>5</v>
      </c>
      <c r="E148" s="70">
        <v>2017</v>
      </c>
      <c r="F148" s="70" t="s">
        <v>156</v>
      </c>
      <c r="G148" s="70" t="s">
        <v>1791</v>
      </c>
      <c r="H148" s="70" t="s">
        <v>1792</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1806</v>
      </c>
      <c r="B149" s="70">
        <v>83</v>
      </c>
      <c r="C149" s="70">
        <v>15</v>
      </c>
      <c r="D149" s="70">
        <v>5</v>
      </c>
      <c r="E149" s="70">
        <v>2018</v>
      </c>
      <c r="F149" s="70" t="s">
        <v>183</v>
      </c>
      <c r="G149" s="70" t="s">
        <v>1791</v>
      </c>
      <c r="H149" s="70" t="s">
        <v>1792</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1807</v>
      </c>
      <c r="B150" s="70">
        <v>84</v>
      </c>
      <c r="C150" s="70">
        <v>16</v>
      </c>
      <c r="D150" s="70">
        <v>5</v>
      </c>
      <c r="E150" s="70">
        <v>2019</v>
      </c>
      <c r="F150" s="70" t="s">
        <v>158</v>
      </c>
      <c r="G150" s="70" t="s">
        <v>1791</v>
      </c>
      <c r="H150" s="70" t="s">
        <v>1792</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1808</v>
      </c>
      <c r="B151" s="70">
        <v>85</v>
      </c>
      <c r="C151" s="70">
        <v>17</v>
      </c>
      <c r="D151" s="70">
        <v>5</v>
      </c>
      <c r="E151" s="70">
        <v>2020</v>
      </c>
      <c r="F151" s="70" t="s">
        <v>159</v>
      </c>
      <c r="G151" s="70" t="s">
        <v>1791</v>
      </c>
      <c r="H151" s="70" t="s">
        <v>1792</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1809</v>
      </c>
      <c r="B152" s="70">
        <v>85</v>
      </c>
      <c r="C152" s="70">
        <v>18</v>
      </c>
      <c r="D152" s="70">
        <v>5</v>
      </c>
      <c r="E152" s="70">
        <v>2021</v>
      </c>
      <c r="F152" s="70" t="s">
        <v>160</v>
      </c>
      <c r="G152" s="70" t="s">
        <v>1791</v>
      </c>
      <c r="H152" s="70" t="s">
        <v>1792</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1810</v>
      </c>
      <c r="B153" s="70">
        <v>85</v>
      </c>
      <c r="C153" s="70">
        <v>19</v>
      </c>
      <c r="D153" s="70">
        <v>5</v>
      </c>
      <c r="E153" s="70">
        <v>2022</v>
      </c>
      <c r="F153" s="70" t="s">
        <v>161</v>
      </c>
      <c r="G153" s="70" t="s">
        <v>1791</v>
      </c>
      <c r="H153" s="70" t="s">
        <v>1792</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85</v>
      </c>
      <c r="C154" s="70">
        <v>20</v>
      </c>
      <c r="D154" s="70">
        <v>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85</v>
      </c>
      <c r="C155" s="70">
        <v>21</v>
      </c>
      <c r="D155" s="70">
        <v>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v>
      </c>
      <c r="C156" s="70">
        <v>1</v>
      </c>
      <c r="D156" s="70">
        <v>1</v>
      </c>
      <c r="E156" s="70">
        <v>1990</v>
      </c>
      <c r="F156" s="70" t="s">
        <v>787</v>
      </c>
      <c r="G156" s="70" t="s">
        <v>1814</v>
      </c>
      <c r="H156" s="70" t="s">
        <v>1815</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v>
      </c>
      <c r="C157" s="70">
        <v>2</v>
      </c>
      <c r="D157" s="70">
        <v>1</v>
      </c>
      <c r="E157" s="70">
        <v>2005</v>
      </c>
      <c r="F157" s="70" t="s">
        <v>789</v>
      </c>
      <c r="G157" s="70" t="s">
        <v>1814</v>
      </c>
      <c r="H157" s="70" t="s">
        <v>1815</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v>
      </c>
      <c r="C158" s="70">
        <v>3</v>
      </c>
      <c r="D158" s="70">
        <v>1</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4</v>
      </c>
      <c r="C159" s="70">
        <v>4</v>
      </c>
      <c r="D159" s="70">
        <v>1</v>
      </c>
      <c r="E159" s="70">
        <v>2007</v>
      </c>
      <c r="F159" s="70" t="s">
        <v>791</v>
      </c>
      <c r="G159" s="1064" t="s">
        <v>1814</v>
      </c>
      <c r="H159" s="70" t="s">
        <v>1815</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5</v>
      </c>
      <c r="C160" s="70">
        <v>5</v>
      </c>
      <c r="D160" s="70">
        <v>1</v>
      </c>
      <c r="E160" s="70">
        <v>2008</v>
      </c>
      <c r="F160" s="70" t="s">
        <v>792</v>
      </c>
      <c r="G160" s="70" t="s">
        <v>1814</v>
      </c>
      <c r="H160" s="70" t="s">
        <v>1815</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6</v>
      </c>
      <c r="C161" s="70">
        <v>6</v>
      </c>
      <c r="D161" s="70">
        <v>1</v>
      </c>
      <c r="E161" s="70">
        <v>2009</v>
      </c>
      <c r="F161" s="70" t="s">
        <v>176</v>
      </c>
      <c r="G161" s="70" t="s">
        <v>1814</v>
      </c>
      <c r="H161" s="70" t="s">
        <v>1815</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1821</v>
      </c>
      <c r="B162" s="70">
        <v>7</v>
      </c>
      <c r="C162" s="70">
        <v>7</v>
      </c>
      <c r="D162" s="70">
        <v>1</v>
      </c>
      <c r="E162" s="70">
        <v>2010</v>
      </c>
      <c r="F162" s="70" t="s">
        <v>177</v>
      </c>
      <c r="G162" s="70" t="s">
        <v>1814</v>
      </c>
      <c r="H162" s="70" t="s">
        <v>1815</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1822</v>
      </c>
      <c r="B163" s="70">
        <v>8</v>
      </c>
      <c r="C163" s="70">
        <v>8</v>
      </c>
      <c r="D163" s="70">
        <v>1</v>
      </c>
      <c r="E163" s="70">
        <v>2011</v>
      </c>
      <c r="F163" s="70" t="s">
        <v>178</v>
      </c>
      <c r="G163" s="70" t="s">
        <v>1814</v>
      </c>
      <c r="H163" s="70" t="s">
        <v>1815</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1823</v>
      </c>
      <c r="B164" s="70">
        <v>9</v>
      </c>
      <c r="C164" s="70">
        <v>9</v>
      </c>
      <c r="D164" s="70">
        <v>1</v>
      </c>
      <c r="E164" s="70">
        <v>2012</v>
      </c>
      <c r="F164" s="70" t="s">
        <v>179</v>
      </c>
      <c r="G164" s="70" t="s">
        <v>1814</v>
      </c>
      <c r="H164" s="70" t="s">
        <v>1815</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1824</v>
      </c>
      <c r="B165" s="70">
        <v>10</v>
      </c>
      <c r="C165" s="70">
        <v>10</v>
      </c>
      <c r="D165" s="70">
        <v>1</v>
      </c>
      <c r="E165" s="70">
        <v>2013</v>
      </c>
      <c r="F165" s="70" t="s">
        <v>180</v>
      </c>
      <c r="G165" s="70" t="s">
        <v>1814</v>
      </c>
      <c r="H165" s="70" t="s">
        <v>1815</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1825</v>
      </c>
      <c r="B166" s="70">
        <v>11</v>
      </c>
      <c r="C166" s="70">
        <v>11</v>
      </c>
      <c r="D166" s="70">
        <v>1</v>
      </c>
      <c r="E166" s="70">
        <v>2014</v>
      </c>
      <c r="F166" s="70" t="s">
        <v>181</v>
      </c>
      <c r="G166" s="70" t="s">
        <v>1814</v>
      </c>
      <c r="H166" s="70" t="s">
        <v>1815</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1826</v>
      </c>
      <c r="B167" s="70">
        <v>12</v>
      </c>
      <c r="C167" s="70">
        <v>12</v>
      </c>
      <c r="D167" s="70">
        <v>1</v>
      </c>
      <c r="E167" s="70">
        <v>2015</v>
      </c>
      <c r="F167" s="70" t="s">
        <v>182</v>
      </c>
      <c r="G167" s="70" t="s">
        <v>1814</v>
      </c>
      <c r="H167" s="70" t="s">
        <v>1815</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1827</v>
      </c>
      <c r="B168" s="70">
        <v>13</v>
      </c>
      <c r="C168" s="70">
        <v>13</v>
      </c>
      <c r="D168" s="70">
        <v>1</v>
      </c>
      <c r="E168" s="70">
        <v>2016</v>
      </c>
      <c r="F168" s="70" t="s">
        <v>155</v>
      </c>
      <c r="G168" s="70" t="s">
        <v>1814</v>
      </c>
      <c r="H168" s="70" t="s">
        <v>1815</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1828</v>
      </c>
      <c r="B169" s="70">
        <v>14</v>
      </c>
      <c r="C169" s="70">
        <v>14</v>
      </c>
      <c r="D169" s="70">
        <v>1</v>
      </c>
      <c r="E169" s="70">
        <v>2017</v>
      </c>
      <c r="F169" s="70" t="s">
        <v>156</v>
      </c>
      <c r="G169" s="70" t="s">
        <v>1814</v>
      </c>
      <c r="H169" s="70" t="s">
        <v>1815</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1829</v>
      </c>
      <c r="B170" s="70">
        <v>15</v>
      </c>
      <c r="C170" s="70">
        <v>15</v>
      </c>
      <c r="D170" s="70">
        <v>1</v>
      </c>
      <c r="E170" s="70">
        <v>2018</v>
      </c>
      <c r="F170" s="70" t="s">
        <v>183</v>
      </c>
      <c r="G170" s="70" t="s">
        <v>1814</v>
      </c>
      <c r="H170" s="70" t="s">
        <v>1815</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1830</v>
      </c>
      <c r="B171" s="70">
        <v>16</v>
      </c>
      <c r="C171" s="70">
        <v>16</v>
      </c>
      <c r="D171" s="70">
        <v>1</v>
      </c>
      <c r="E171" s="70">
        <v>2019</v>
      </c>
      <c r="F171" s="70" t="s">
        <v>158</v>
      </c>
      <c r="G171" s="70" t="s">
        <v>1814</v>
      </c>
      <c r="H171" s="70" t="s">
        <v>1815</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1831</v>
      </c>
      <c r="B172" s="70">
        <v>17</v>
      </c>
      <c r="C172" s="70">
        <v>17</v>
      </c>
      <c r="D172" s="70">
        <v>1</v>
      </c>
      <c r="E172" s="70">
        <v>2020</v>
      </c>
      <c r="F172" s="70" t="s">
        <v>159</v>
      </c>
      <c r="G172" s="70" t="s">
        <v>1814</v>
      </c>
      <c r="H172" s="70" t="s">
        <v>1815</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1832</v>
      </c>
      <c r="B173" s="70">
        <v>17</v>
      </c>
      <c r="C173" s="70">
        <v>18</v>
      </c>
      <c r="D173" s="70">
        <v>1</v>
      </c>
      <c r="E173" s="70">
        <v>2021</v>
      </c>
      <c r="F173" s="70" t="s">
        <v>160</v>
      </c>
      <c r="G173" s="70" t="s">
        <v>1814</v>
      </c>
      <c r="H173" s="70" t="s">
        <v>1815</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1833</v>
      </c>
      <c r="B174" s="70">
        <v>17</v>
      </c>
      <c r="C174" s="70">
        <v>19</v>
      </c>
      <c r="D174" s="70">
        <v>1</v>
      </c>
      <c r="E174" s="70">
        <v>2022</v>
      </c>
      <c r="F174" s="70" t="s">
        <v>161</v>
      </c>
      <c r="G174" s="70" t="s">
        <v>1814</v>
      </c>
      <c r="H174" s="70" t="s">
        <v>1815</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17</v>
      </c>
      <c r="C175" s="70">
        <v>20</v>
      </c>
      <c r="D175" s="70">
        <v>1</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17</v>
      </c>
      <c r="C176" s="70">
        <v>21</v>
      </c>
      <c r="D176" s="70">
        <v>1</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256</v>
      </c>
      <c r="C177" s="70">
        <v>1</v>
      </c>
      <c r="D177" s="70">
        <v>16</v>
      </c>
      <c r="E177" s="70">
        <v>1990</v>
      </c>
      <c r="F177" s="70" t="s">
        <v>787</v>
      </c>
      <c r="G177" s="70" t="s">
        <v>1837</v>
      </c>
      <c r="H177" s="70" t="s">
        <v>1838</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257</v>
      </c>
      <c r="C178" s="70">
        <v>2</v>
      </c>
      <c r="D178" s="70">
        <v>16</v>
      </c>
      <c r="E178" s="70">
        <v>2005</v>
      </c>
      <c r="F178" s="70" t="s">
        <v>789</v>
      </c>
      <c r="G178" s="1064" t="s">
        <v>1837</v>
      </c>
      <c r="H178" s="70" t="s">
        <v>1838</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258</v>
      </c>
      <c r="C179" s="70">
        <v>3</v>
      </c>
      <c r="D179" s="70">
        <v>16</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259</v>
      </c>
      <c r="C180" s="70">
        <v>4</v>
      </c>
      <c r="D180" s="70">
        <v>16</v>
      </c>
      <c r="E180" s="70">
        <v>2007</v>
      </c>
      <c r="F180" s="70" t="s">
        <v>791</v>
      </c>
      <c r="G180" s="70" t="s">
        <v>1837</v>
      </c>
      <c r="H180" s="70" t="s">
        <v>1838</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260</v>
      </c>
      <c r="C181" s="70">
        <v>5</v>
      </c>
      <c r="D181" s="70">
        <v>16</v>
      </c>
      <c r="E181" s="70">
        <v>2008</v>
      </c>
      <c r="F181" s="70" t="s">
        <v>792</v>
      </c>
      <c r="G181" s="70" t="s">
        <v>1837</v>
      </c>
      <c r="H181" s="70" t="s">
        <v>1838</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261</v>
      </c>
      <c r="C182" s="70">
        <v>6</v>
      </c>
      <c r="D182" s="70">
        <v>16</v>
      </c>
      <c r="E182" s="70">
        <v>2009</v>
      </c>
      <c r="F182" s="70" t="s">
        <v>176</v>
      </c>
      <c r="G182" s="70" t="s">
        <v>1837</v>
      </c>
      <c r="H182" s="70" t="s">
        <v>1838</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1844</v>
      </c>
      <c r="B183" s="70">
        <v>262</v>
      </c>
      <c r="C183" s="70">
        <v>7</v>
      </c>
      <c r="D183" s="70">
        <v>16</v>
      </c>
      <c r="E183" s="70">
        <v>2010</v>
      </c>
      <c r="F183" s="70" t="s">
        <v>177</v>
      </c>
      <c r="G183" s="70" t="s">
        <v>1837</v>
      </c>
      <c r="H183" s="70" t="s">
        <v>1838</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1845</v>
      </c>
      <c r="B184" s="70">
        <v>263</v>
      </c>
      <c r="C184" s="70">
        <v>8</v>
      </c>
      <c r="D184" s="70">
        <v>16</v>
      </c>
      <c r="E184" s="70">
        <v>2011</v>
      </c>
      <c r="F184" s="70" t="s">
        <v>178</v>
      </c>
      <c r="G184" s="70" t="s">
        <v>1837</v>
      </c>
      <c r="H184" s="70" t="s">
        <v>1838</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1846</v>
      </c>
      <c r="B185" s="70">
        <v>264</v>
      </c>
      <c r="C185" s="70">
        <v>9</v>
      </c>
      <c r="D185" s="70">
        <v>16</v>
      </c>
      <c r="E185" s="70">
        <v>2012</v>
      </c>
      <c r="F185" s="70" t="s">
        <v>179</v>
      </c>
      <c r="G185" s="70" t="s">
        <v>1837</v>
      </c>
      <c r="H185" s="70" t="s">
        <v>1838</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1847</v>
      </c>
      <c r="B186" s="70">
        <v>265</v>
      </c>
      <c r="C186" s="70">
        <v>10</v>
      </c>
      <c r="D186" s="70">
        <v>16</v>
      </c>
      <c r="E186" s="70">
        <v>2013</v>
      </c>
      <c r="F186" s="70" t="s">
        <v>180</v>
      </c>
      <c r="G186" s="70" t="s">
        <v>1837</v>
      </c>
      <c r="H186" s="70" t="s">
        <v>1838</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1848</v>
      </c>
      <c r="B187" s="70">
        <v>266</v>
      </c>
      <c r="C187" s="70">
        <v>11</v>
      </c>
      <c r="D187" s="70">
        <v>16</v>
      </c>
      <c r="E187" s="70">
        <v>2014</v>
      </c>
      <c r="F187" s="70" t="s">
        <v>181</v>
      </c>
      <c r="G187" s="70" t="s">
        <v>1837</v>
      </c>
      <c r="H187" s="70" t="s">
        <v>1838</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1849</v>
      </c>
      <c r="B188" s="70">
        <v>267</v>
      </c>
      <c r="C188" s="70">
        <v>12</v>
      </c>
      <c r="D188" s="70">
        <v>16</v>
      </c>
      <c r="E188" s="70">
        <v>2015</v>
      </c>
      <c r="F188" s="70" t="s">
        <v>182</v>
      </c>
      <c r="G188" s="70" t="s">
        <v>1837</v>
      </c>
      <c r="H188" s="70" t="s">
        <v>1838</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1850</v>
      </c>
      <c r="B189" s="70">
        <v>268</v>
      </c>
      <c r="C189" s="70">
        <v>13</v>
      </c>
      <c r="D189" s="70">
        <v>16</v>
      </c>
      <c r="E189" s="70">
        <v>2016</v>
      </c>
      <c r="F189" s="70" t="s">
        <v>155</v>
      </c>
      <c r="G189" s="70" t="s">
        <v>1837</v>
      </c>
      <c r="H189" s="70" t="s">
        <v>1838</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1851</v>
      </c>
      <c r="B190" s="70">
        <v>269</v>
      </c>
      <c r="C190" s="70">
        <v>14</v>
      </c>
      <c r="D190" s="70">
        <v>16</v>
      </c>
      <c r="E190" s="70">
        <v>2017</v>
      </c>
      <c r="F190" s="70" t="s">
        <v>156</v>
      </c>
      <c r="G190" s="70" t="s">
        <v>1837</v>
      </c>
      <c r="H190" s="70" t="s">
        <v>1838</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1852</v>
      </c>
      <c r="B191" s="70">
        <v>270</v>
      </c>
      <c r="C191" s="70">
        <v>15</v>
      </c>
      <c r="D191" s="70">
        <v>16</v>
      </c>
      <c r="E191" s="70">
        <v>2018</v>
      </c>
      <c r="F191" s="70" t="s">
        <v>183</v>
      </c>
      <c r="G191" s="70" t="s">
        <v>1837</v>
      </c>
      <c r="H191" s="70" t="s">
        <v>1838</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1853</v>
      </c>
      <c r="B192" s="70">
        <v>271</v>
      </c>
      <c r="C192" s="70">
        <v>16</v>
      </c>
      <c r="D192" s="70">
        <v>16</v>
      </c>
      <c r="E192" s="70">
        <v>2019</v>
      </c>
      <c r="F192" s="70" t="s">
        <v>158</v>
      </c>
      <c r="G192" s="70" t="s">
        <v>1837</v>
      </c>
      <c r="H192" s="70" t="s">
        <v>1838</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1854</v>
      </c>
      <c r="B193" s="70">
        <v>272</v>
      </c>
      <c r="C193" s="70">
        <v>17</v>
      </c>
      <c r="D193" s="70">
        <v>16</v>
      </c>
      <c r="E193" s="70">
        <v>2020</v>
      </c>
      <c r="F193" s="70" t="s">
        <v>159</v>
      </c>
      <c r="G193" s="70" t="s">
        <v>1837</v>
      </c>
      <c r="H193" s="70" t="s">
        <v>1838</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1855</v>
      </c>
      <c r="B194" s="70">
        <v>272</v>
      </c>
      <c r="C194" s="70">
        <v>18</v>
      </c>
      <c r="D194" s="70">
        <v>16</v>
      </c>
      <c r="E194" s="70">
        <v>2021</v>
      </c>
      <c r="F194" s="70" t="s">
        <v>160</v>
      </c>
      <c r="G194" s="70" t="s">
        <v>1837</v>
      </c>
      <c r="H194" s="70" t="s">
        <v>1838</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1856</v>
      </c>
      <c r="B195" s="70">
        <v>272</v>
      </c>
      <c r="C195" s="70">
        <v>19</v>
      </c>
      <c r="D195" s="70">
        <v>16</v>
      </c>
      <c r="E195" s="70">
        <v>2022</v>
      </c>
      <c r="F195" s="70" t="s">
        <v>161</v>
      </c>
      <c r="G195" s="70" t="s">
        <v>1837</v>
      </c>
      <c r="H195" s="70" t="s">
        <v>1838</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272</v>
      </c>
      <c r="C196" s="70">
        <v>20</v>
      </c>
      <c r="D196" s="70">
        <v>16</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272</v>
      </c>
      <c r="C197" s="70">
        <v>21</v>
      </c>
      <c r="D197" s="70">
        <v>16</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222</v>
      </c>
      <c r="C219" s="70">
        <v>1</v>
      </c>
      <c r="D219" s="70">
        <v>14</v>
      </c>
      <c r="E219" s="70">
        <v>1990</v>
      </c>
      <c r="F219" s="70" t="s">
        <v>787</v>
      </c>
      <c r="G219" s="70" t="s">
        <v>1883</v>
      </c>
      <c r="H219" s="70" t="s">
        <v>1884</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223</v>
      </c>
      <c r="C220" s="70">
        <v>2</v>
      </c>
      <c r="D220" s="70">
        <v>14</v>
      </c>
      <c r="E220" s="70">
        <v>2005</v>
      </c>
      <c r="F220" s="70" t="s">
        <v>789</v>
      </c>
      <c r="G220" s="70" t="s">
        <v>1883</v>
      </c>
      <c r="H220" s="70" t="s">
        <v>1884</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224</v>
      </c>
      <c r="C221" s="70">
        <v>3</v>
      </c>
      <c r="D221" s="70">
        <v>14</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225</v>
      </c>
      <c r="C222" s="70">
        <v>4</v>
      </c>
      <c r="D222" s="70">
        <v>14</v>
      </c>
      <c r="E222" s="70">
        <v>2007</v>
      </c>
      <c r="F222" s="70" t="s">
        <v>791</v>
      </c>
      <c r="G222" s="70" t="s">
        <v>1883</v>
      </c>
      <c r="H222" s="70" t="s">
        <v>1884</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226</v>
      </c>
      <c r="C223" s="70">
        <v>5</v>
      </c>
      <c r="D223" s="70">
        <v>14</v>
      </c>
      <c r="E223" s="70">
        <v>2008</v>
      </c>
      <c r="F223" s="70" t="s">
        <v>792</v>
      </c>
      <c r="G223" s="70" t="s">
        <v>1883</v>
      </c>
      <c r="H223" s="70" t="s">
        <v>1884</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227</v>
      </c>
      <c r="C224" s="70">
        <v>6</v>
      </c>
      <c r="D224" s="70">
        <v>14</v>
      </c>
      <c r="E224" s="70">
        <v>2009</v>
      </c>
      <c r="F224" s="70" t="s">
        <v>176</v>
      </c>
      <c r="G224" s="70" t="s">
        <v>1883</v>
      </c>
      <c r="H224" s="70" t="s">
        <v>1884</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1890</v>
      </c>
      <c r="B225" s="70">
        <v>228</v>
      </c>
      <c r="C225" s="70">
        <v>7</v>
      </c>
      <c r="D225" s="70">
        <v>14</v>
      </c>
      <c r="E225" s="70">
        <v>2010</v>
      </c>
      <c r="F225" s="70" t="s">
        <v>177</v>
      </c>
      <c r="G225" s="70" t="s">
        <v>1883</v>
      </c>
      <c r="H225" s="70" t="s">
        <v>1884</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1891</v>
      </c>
      <c r="B226" s="70">
        <v>229</v>
      </c>
      <c r="C226" s="70">
        <v>8</v>
      </c>
      <c r="D226" s="70">
        <v>14</v>
      </c>
      <c r="E226" s="70">
        <v>2011</v>
      </c>
      <c r="F226" s="70" t="s">
        <v>178</v>
      </c>
      <c r="G226" s="70" t="s">
        <v>1883</v>
      </c>
      <c r="H226" s="70" t="s">
        <v>1884</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1892</v>
      </c>
      <c r="B227" s="70">
        <v>230</v>
      </c>
      <c r="C227" s="70">
        <v>9</v>
      </c>
      <c r="D227" s="70">
        <v>14</v>
      </c>
      <c r="E227" s="70">
        <v>2012</v>
      </c>
      <c r="F227" s="70" t="s">
        <v>179</v>
      </c>
      <c r="G227" s="70" t="s">
        <v>1883</v>
      </c>
      <c r="H227" s="70" t="s">
        <v>1884</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1893</v>
      </c>
      <c r="B228" s="70">
        <v>231</v>
      </c>
      <c r="C228" s="70">
        <v>10</v>
      </c>
      <c r="D228" s="70">
        <v>14</v>
      </c>
      <c r="E228" s="70">
        <v>2013</v>
      </c>
      <c r="F228" s="70" t="s">
        <v>180</v>
      </c>
      <c r="G228" s="70" t="s">
        <v>1883</v>
      </c>
      <c r="H228" s="70" t="s">
        <v>1884</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1894</v>
      </c>
      <c r="B229" s="70">
        <v>232</v>
      </c>
      <c r="C229" s="70">
        <v>11</v>
      </c>
      <c r="D229" s="70">
        <v>14</v>
      </c>
      <c r="E229" s="70">
        <v>2014</v>
      </c>
      <c r="F229" s="70" t="s">
        <v>181</v>
      </c>
      <c r="G229" s="70" t="s">
        <v>1883</v>
      </c>
      <c r="H229" s="70" t="s">
        <v>1884</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1895</v>
      </c>
      <c r="B230" s="70">
        <v>233</v>
      </c>
      <c r="C230" s="70">
        <v>12</v>
      </c>
      <c r="D230" s="70">
        <v>14</v>
      </c>
      <c r="E230" s="70">
        <v>2015</v>
      </c>
      <c r="F230" s="70" t="s">
        <v>182</v>
      </c>
      <c r="G230" s="70" t="s">
        <v>1883</v>
      </c>
      <c r="H230" s="70" t="s">
        <v>1884</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1896</v>
      </c>
      <c r="B231" s="70">
        <v>234</v>
      </c>
      <c r="C231" s="70">
        <v>13</v>
      </c>
      <c r="D231" s="70">
        <v>14</v>
      </c>
      <c r="E231" s="70">
        <v>2016</v>
      </c>
      <c r="F231" s="70" t="s">
        <v>155</v>
      </c>
      <c r="G231" s="70" t="s">
        <v>1883</v>
      </c>
      <c r="H231" s="70" t="s">
        <v>1884</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1897</v>
      </c>
      <c r="B232" s="70">
        <v>235</v>
      </c>
      <c r="C232" s="70">
        <v>14</v>
      </c>
      <c r="D232" s="70">
        <v>14</v>
      </c>
      <c r="E232" s="70">
        <v>2017</v>
      </c>
      <c r="F232" s="70" t="s">
        <v>156</v>
      </c>
      <c r="G232" s="70" t="s">
        <v>1883</v>
      </c>
      <c r="H232" s="70" t="s">
        <v>1884</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1898</v>
      </c>
      <c r="B233" s="70">
        <v>236</v>
      </c>
      <c r="C233" s="70">
        <v>15</v>
      </c>
      <c r="D233" s="70">
        <v>14</v>
      </c>
      <c r="E233" s="70">
        <v>2018</v>
      </c>
      <c r="F233" s="70" t="s">
        <v>183</v>
      </c>
      <c r="G233" s="70" t="s">
        <v>1883</v>
      </c>
      <c r="H233" s="70" t="s">
        <v>1884</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1899</v>
      </c>
      <c r="B234" s="70">
        <v>237</v>
      </c>
      <c r="C234" s="70">
        <v>16</v>
      </c>
      <c r="D234" s="70">
        <v>14</v>
      </c>
      <c r="E234" s="70">
        <v>2019</v>
      </c>
      <c r="F234" s="70" t="s">
        <v>158</v>
      </c>
      <c r="G234" s="70" t="s">
        <v>1883</v>
      </c>
      <c r="H234" s="70" t="s">
        <v>1884</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1900</v>
      </c>
      <c r="B235" s="70">
        <v>238</v>
      </c>
      <c r="C235" s="70">
        <v>17</v>
      </c>
      <c r="D235" s="70">
        <v>14</v>
      </c>
      <c r="E235" s="70">
        <v>2020</v>
      </c>
      <c r="F235" s="70" t="s">
        <v>159</v>
      </c>
      <c r="G235" s="1064" t="s">
        <v>1883</v>
      </c>
      <c r="H235" s="70" t="s">
        <v>1884</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1901</v>
      </c>
      <c r="B236" s="70">
        <v>238</v>
      </c>
      <c r="C236" s="70">
        <v>18</v>
      </c>
      <c r="D236" s="70">
        <v>14</v>
      </c>
      <c r="E236" s="70">
        <v>2021</v>
      </c>
      <c r="F236" s="70" t="s">
        <v>160</v>
      </c>
      <c r="G236" s="1064" t="s">
        <v>1883</v>
      </c>
      <c r="H236" s="70" t="s">
        <v>1884</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1902</v>
      </c>
      <c r="B237" s="70">
        <v>238</v>
      </c>
      <c r="C237" s="70">
        <v>19</v>
      </c>
      <c r="D237" s="70">
        <v>14</v>
      </c>
      <c r="E237" s="70">
        <v>2022</v>
      </c>
      <c r="F237" s="70" t="s">
        <v>161</v>
      </c>
      <c r="G237" s="70" t="s">
        <v>1883</v>
      </c>
      <c r="H237" s="70" t="s">
        <v>1884</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238</v>
      </c>
      <c r="C238" s="70">
        <v>20</v>
      </c>
      <c r="D238" s="70">
        <v>14</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238</v>
      </c>
      <c r="C239" s="70">
        <v>21</v>
      </c>
      <c r="D239" s="70">
        <v>14</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171</v>
      </c>
      <c r="C240" s="70">
        <v>1</v>
      </c>
      <c r="D240" s="70">
        <v>11</v>
      </c>
      <c r="E240" s="70">
        <v>1990</v>
      </c>
      <c r="F240" s="70" t="s">
        <v>787</v>
      </c>
      <c r="G240" s="70" t="s">
        <v>1906</v>
      </c>
      <c r="H240" s="70" t="s">
        <v>1907</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172</v>
      </c>
      <c r="C241" s="70">
        <v>2</v>
      </c>
      <c r="D241" s="70">
        <v>11</v>
      </c>
      <c r="E241" s="70">
        <v>2005</v>
      </c>
      <c r="F241" s="70" t="s">
        <v>789</v>
      </c>
      <c r="G241" s="70" t="s">
        <v>1906</v>
      </c>
      <c r="H241" s="70" t="s">
        <v>1907</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173</v>
      </c>
      <c r="C242" s="70">
        <v>3</v>
      </c>
      <c r="D242" s="70">
        <v>11</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174</v>
      </c>
      <c r="C243" s="70">
        <v>4</v>
      </c>
      <c r="D243" s="70">
        <v>11</v>
      </c>
      <c r="E243" s="70">
        <v>2007</v>
      </c>
      <c r="F243" s="70" t="s">
        <v>791</v>
      </c>
      <c r="G243" s="70" t="s">
        <v>1906</v>
      </c>
      <c r="H243" s="70" t="s">
        <v>1907</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175</v>
      </c>
      <c r="C244" s="70">
        <v>5</v>
      </c>
      <c r="D244" s="70">
        <v>11</v>
      </c>
      <c r="E244" s="70">
        <v>2008</v>
      </c>
      <c r="F244" s="70" t="s">
        <v>792</v>
      </c>
      <c r="G244" s="70" t="s">
        <v>1906</v>
      </c>
      <c r="H244" s="70" t="s">
        <v>1907</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176</v>
      </c>
      <c r="C245" s="70">
        <v>6</v>
      </c>
      <c r="D245" s="70">
        <v>11</v>
      </c>
      <c r="E245" s="70">
        <v>2009</v>
      </c>
      <c r="F245" s="70" t="s">
        <v>176</v>
      </c>
      <c r="G245" s="70" t="s">
        <v>1906</v>
      </c>
      <c r="H245" s="70" t="s">
        <v>1907</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1913</v>
      </c>
      <c r="B246" s="70">
        <v>177</v>
      </c>
      <c r="C246" s="70">
        <v>7</v>
      </c>
      <c r="D246" s="70">
        <v>11</v>
      </c>
      <c r="E246" s="70">
        <v>2010</v>
      </c>
      <c r="F246" s="70" t="s">
        <v>177</v>
      </c>
      <c r="G246" s="70" t="s">
        <v>1906</v>
      </c>
      <c r="H246" s="70" t="s">
        <v>1907</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1914</v>
      </c>
      <c r="B247" s="70">
        <v>178</v>
      </c>
      <c r="C247" s="70">
        <v>8</v>
      </c>
      <c r="D247" s="70">
        <v>11</v>
      </c>
      <c r="E247" s="70">
        <v>2011</v>
      </c>
      <c r="F247" s="70" t="s">
        <v>178</v>
      </c>
      <c r="G247" s="70" t="s">
        <v>1906</v>
      </c>
      <c r="H247" s="70" t="s">
        <v>1907</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1915</v>
      </c>
      <c r="B248" s="70">
        <v>179</v>
      </c>
      <c r="C248" s="70">
        <v>9</v>
      </c>
      <c r="D248" s="70">
        <v>11</v>
      </c>
      <c r="E248" s="70">
        <v>2012</v>
      </c>
      <c r="F248" s="70" t="s">
        <v>179</v>
      </c>
      <c r="G248" s="70" t="s">
        <v>1906</v>
      </c>
      <c r="H248" s="70" t="s">
        <v>1907</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1916</v>
      </c>
      <c r="B249" s="70">
        <v>180</v>
      </c>
      <c r="C249" s="70">
        <v>10</v>
      </c>
      <c r="D249" s="70">
        <v>11</v>
      </c>
      <c r="E249" s="70">
        <v>2013</v>
      </c>
      <c r="F249" s="70" t="s">
        <v>180</v>
      </c>
      <c r="G249" s="70" t="s">
        <v>1906</v>
      </c>
      <c r="H249" s="70" t="s">
        <v>1907</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1917</v>
      </c>
      <c r="B250" s="70">
        <v>181</v>
      </c>
      <c r="C250" s="70">
        <v>11</v>
      </c>
      <c r="D250" s="70">
        <v>11</v>
      </c>
      <c r="E250" s="70">
        <v>2014</v>
      </c>
      <c r="F250" s="70" t="s">
        <v>181</v>
      </c>
      <c r="G250" s="70" t="s">
        <v>1906</v>
      </c>
      <c r="H250" s="70" t="s">
        <v>1907</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1918</v>
      </c>
      <c r="B251" s="70">
        <v>182</v>
      </c>
      <c r="C251" s="70">
        <v>12</v>
      </c>
      <c r="D251" s="70">
        <v>11</v>
      </c>
      <c r="E251" s="70">
        <v>2015</v>
      </c>
      <c r="F251" s="70" t="s">
        <v>182</v>
      </c>
      <c r="G251" s="70" t="s">
        <v>1906</v>
      </c>
      <c r="H251" s="70" t="s">
        <v>1907</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1919</v>
      </c>
      <c r="B252" s="70">
        <v>183</v>
      </c>
      <c r="C252" s="70">
        <v>13</v>
      </c>
      <c r="D252" s="70">
        <v>11</v>
      </c>
      <c r="E252" s="70">
        <v>2016</v>
      </c>
      <c r="F252" s="70" t="s">
        <v>155</v>
      </c>
      <c r="G252" s="70" t="s">
        <v>1906</v>
      </c>
      <c r="H252" s="70" t="s">
        <v>1907</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1920</v>
      </c>
      <c r="B253" s="70">
        <v>184</v>
      </c>
      <c r="C253" s="70">
        <v>14</v>
      </c>
      <c r="D253" s="70">
        <v>11</v>
      </c>
      <c r="E253" s="70">
        <v>2017</v>
      </c>
      <c r="F253" s="70" t="s">
        <v>156</v>
      </c>
      <c r="G253" s="70" t="s">
        <v>1906</v>
      </c>
      <c r="H253" s="70" t="s">
        <v>1907</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1921</v>
      </c>
      <c r="B254" s="70">
        <v>185</v>
      </c>
      <c r="C254" s="70">
        <v>15</v>
      </c>
      <c r="D254" s="70">
        <v>11</v>
      </c>
      <c r="E254" s="70">
        <v>2018</v>
      </c>
      <c r="F254" s="70" t="s">
        <v>183</v>
      </c>
      <c r="G254" s="1064" t="s">
        <v>1906</v>
      </c>
      <c r="H254" s="70" t="s">
        <v>1907</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1922</v>
      </c>
      <c r="B255" s="70">
        <v>186</v>
      </c>
      <c r="C255" s="70">
        <v>16</v>
      </c>
      <c r="D255" s="70">
        <v>11</v>
      </c>
      <c r="E255" s="70">
        <v>2019</v>
      </c>
      <c r="F255" s="70" t="s">
        <v>158</v>
      </c>
      <c r="G255" s="1064" t="s">
        <v>1906</v>
      </c>
      <c r="H255" s="70" t="s">
        <v>1907</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1923</v>
      </c>
      <c r="B256" s="70">
        <v>187</v>
      </c>
      <c r="C256" s="70">
        <v>17</v>
      </c>
      <c r="D256" s="70">
        <v>11</v>
      </c>
      <c r="E256" s="70">
        <v>2020</v>
      </c>
      <c r="F256" s="70" t="s">
        <v>159</v>
      </c>
      <c r="G256" s="70" t="s">
        <v>1906</v>
      </c>
      <c r="H256" s="70" t="s">
        <v>1907</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1924</v>
      </c>
      <c r="B257" s="70">
        <v>187</v>
      </c>
      <c r="C257" s="70">
        <v>18</v>
      </c>
      <c r="D257" s="70">
        <v>11</v>
      </c>
      <c r="E257" s="70">
        <v>2021</v>
      </c>
      <c r="F257" s="70" t="s">
        <v>160</v>
      </c>
      <c r="G257" s="70" t="s">
        <v>1906</v>
      </c>
      <c r="H257" s="70" t="s">
        <v>1907</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1925</v>
      </c>
      <c r="B258" s="70">
        <v>187</v>
      </c>
      <c r="C258" s="70">
        <v>19</v>
      </c>
      <c r="D258" s="70">
        <v>11</v>
      </c>
      <c r="E258" s="70">
        <v>2022</v>
      </c>
      <c r="F258" s="70" t="s">
        <v>161</v>
      </c>
      <c r="G258" s="70" t="s">
        <v>1906</v>
      </c>
      <c r="H258" s="70" t="s">
        <v>1907</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187</v>
      </c>
      <c r="C259" s="70">
        <v>20</v>
      </c>
      <c r="D259" s="70">
        <v>11</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187</v>
      </c>
      <c r="C260" s="70">
        <v>21</v>
      </c>
      <c r="D260" s="70">
        <v>11</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1936</v>
      </c>
      <c r="B267" s="70">
        <v>143</v>
      </c>
      <c r="C267" s="70">
        <v>7</v>
      </c>
      <c r="D267" s="70">
        <v>9</v>
      </c>
      <c r="E267" s="70">
        <v>2010</v>
      </c>
      <c r="F267" s="70" t="s">
        <v>177</v>
      </c>
      <c r="G267" s="70" t="s">
        <v>1929</v>
      </c>
      <c r="H267" s="70" t="s">
        <v>1930</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1937</v>
      </c>
      <c r="B268" s="70">
        <v>144</v>
      </c>
      <c r="C268" s="70">
        <v>8</v>
      </c>
      <c r="D268" s="70">
        <v>9</v>
      </c>
      <c r="E268" s="70">
        <v>2011</v>
      </c>
      <c r="F268" s="70" t="s">
        <v>178</v>
      </c>
      <c r="G268" s="70" t="s">
        <v>1929</v>
      </c>
      <c r="H268" s="70" t="s">
        <v>1930</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1938</v>
      </c>
      <c r="B269" s="70">
        <v>145</v>
      </c>
      <c r="C269" s="70">
        <v>9</v>
      </c>
      <c r="D269" s="70">
        <v>9</v>
      </c>
      <c r="E269" s="70">
        <v>2012</v>
      </c>
      <c r="F269" s="70" t="s">
        <v>179</v>
      </c>
      <c r="G269" s="70" t="s">
        <v>1929</v>
      </c>
      <c r="H269" s="70" t="s">
        <v>1930</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1940</v>
      </c>
      <c r="B271" s="70">
        <v>147</v>
      </c>
      <c r="C271" s="70">
        <v>11</v>
      </c>
      <c r="D271" s="70">
        <v>9</v>
      </c>
      <c r="E271" s="70">
        <v>2014</v>
      </c>
      <c r="F271" s="70" t="s">
        <v>181</v>
      </c>
      <c r="G271" s="70" t="s">
        <v>1929</v>
      </c>
      <c r="H271" s="70" t="s">
        <v>1930</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1943</v>
      </c>
      <c r="B274" s="70">
        <v>150</v>
      </c>
      <c r="C274" s="70">
        <v>14</v>
      </c>
      <c r="D274" s="70">
        <v>9</v>
      </c>
      <c r="E274" s="70">
        <v>2017</v>
      </c>
      <c r="F274" s="70" t="s">
        <v>156</v>
      </c>
      <c r="G274" s="1064" t="s">
        <v>1929</v>
      </c>
      <c r="H274" s="70" t="s">
        <v>1930</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1944</v>
      </c>
      <c r="B275" s="70">
        <v>151</v>
      </c>
      <c r="C275" s="70">
        <v>15</v>
      </c>
      <c r="D275" s="70">
        <v>9</v>
      </c>
      <c r="E275" s="70">
        <v>2018</v>
      </c>
      <c r="F275" s="70" t="s">
        <v>183</v>
      </c>
      <c r="G275" s="70" t="s">
        <v>1929</v>
      </c>
      <c r="H275" s="70" t="s">
        <v>1930</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1945</v>
      </c>
      <c r="B276" s="70">
        <v>152</v>
      </c>
      <c r="C276" s="70">
        <v>16</v>
      </c>
      <c r="D276" s="70">
        <v>9</v>
      </c>
      <c r="E276" s="70">
        <v>2019</v>
      </c>
      <c r="F276" s="70" t="s">
        <v>158</v>
      </c>
      <c r="G276" s="70" t="s">
        <v>1929</v>
      </c>
      <c r="H276" s="70" t="s">
        <v>1930</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1946</v>
      </c>
      <c r="B277" s="70">
        <v>153</v>
      </c>
      <c r="C277" s="70">
        <v>17</v>
      </c>
      <c r="D277" s="70">
        <v>9</v>
      </c>
      <c r="E277" s="70">
        <v>2020</v>
      </c>
      <c r="F277" s="70" t="s">
        <v>159</v>
      </c>
      <c r="G277" s="70" t="s">
        <v>1929</v>
      </c>
      <c r="H277" s="70" t="s">
        <v>1930</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1947</v>
      </c>
      <c r="B278" s="70">
        <v>153</v>
      </c>
      <c r="C278" s="70">
        <v>18</v>
      </c>
      <c r="D278" s="70">
        <v>9</v>
      </c>
      <c r="E278" s="70">
        <v>2021</v>
      </c>
      <c r="F278" s="70" t="s">
        <v>160</v>
      </c>
      <c r="G278" s="70" t="s">
        <v>1929</v>
      </c>
      <c r="H278" s="70" t="s">
        <v>1930</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1948</v>
      </c>
      <c r="B279" s="70">
        <v>153</v>
      </c>
      <c r="C279" s="70">
        <v>19</v>
      </c>
      <c r="D279" s="70">
        <v>9</v>
      </c>
      <c r="E279" s="70">
        <v>2022</v>
      </c>
      <c r="F279" s="70" t="s">
        <v>161</v>
      </c>
      <c r="G279" s="70" t="s">
        <v>1929</v>
      </c>
      <c r="H279" s="70" t="s">
        <v>1930</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273</v>
      </c>
      <c r="C282" s="70">
        <v>1</v>
      </c>
      <c r="D282" s="70">
        <v>17</v>
      </c>
      <c r="E282" s="70">
        <v>1990</v>
      </c>
      <c r="F282" s="70" t="s">
        <v>787</v>
      </c>
      <c r="G282" s="70" t="s">
        <v>1952</v>
      </c>
      <c r="H282" s="70" t="s">
        <v>1953</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274</v>
      </c>
      <c r="C283" s="70">
        <v>2</v>
      </c>
      <c r="D283" s="70">
        <v>17</v>
      </c>
      <c r="E283" s="70">
        <v>2005</v>
      </c>
      <c r="F283" s="70" t="s">
        <v>789</v>
      </c>
      <c r="G283" s="70" t="s">
        <v>1952</v>
      </c>
      <c r="H283" s="70" t="s">
        <v>1953</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275</v>
      </c>
      <c r="C284" s="70">
        <v>3</v>
      </c>
      <c r="D284" s="70">
        <v>17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276</v>
      </c>
      <c r="C285" s="70">
        <v>4</v>
      </c>
      <c r="D285" s="70">
        <v>17</v>
      </c>
      <c r="E285" s="70">
        <v>2007</v>
      </c>
      <c r="F285" s="70" t="s">
        <v>791</v>
      </c>
      <c r="G285" s="70" t="s">
        <v>1952</v>
      </c>
      <c r="H285" s="70" t="s">
        <v>1953</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277</v>
      </c>
      <c r="C286" s="70">
        <v>5</v>
      </c>
      <c r="D286" s="70">
        <v>17</v>
      </c>
      <c r="E286" s="70">
        <v>2008</v>
      </c>
      <c r="F286" s="70" t="s">
        <v>792</v>
      </c>
      <c r="G286" s="70" t="s">
        <v>1952</v>
      </c>
      <c r="H286" s="70" t="s">
        <v>1953</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278</v>
      </c>
      <c r="C287" s="70">
        <v>6</v>
      </c>
      <c r="D287" s="70">
        <v>17</v>
      </c>
      <c r="E287" s="70">
        <v>2009</v>
      </c>
      <c r="F287" s="70" t="s">
        <v>176</v>
      </c>
      <c r="G287" s="70" t="s">
        <v>1952</v>
      </c>
      <c r="H287" s="70" t="s">
        <v>1953</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1959</v>
      </c>
      <c r="B288" s="70">
        <v>279</v>
      </c>
      <c r="C288" s="70">
        <v>7</v>
      </c>
      <c r="D288" s="70">
        <v>17</v>
      </c>
      <c r="E288" s="70">
        <v>2010</v>
      </c>
      <c r="F288" s="70" t="s">
        <v>177</v>
      </c>
      <c r="G288" s="70" t="s">
        <v>1952</v>
      </c>
      <c r="H288" s="70" t="s">
        <v>1953</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1960</v>
      </c>
      <c r="B289" s="70">
        <v>280</v>
      </c>
      <c r="C289" s="70">
        <v>8</v>
      </c>
      <c r="D289" s="70">
        <v>17</v>
      </c>
      <c r="E289" s="70">
        <v>2011</v>
      </c>
      <c r="F289" s="70" t="s">
        <v>178</v>
      </c>
      <c r="G289" s="70" t="s">
        <v>1952</v>
      </c>
      <c r="H289" s="70" t="s">
        <v>1953</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1961</v>
      </c>
      <c r="B290" s="70">
        <v>281</v>
      </c>
      <c r="C290" s="70">
        <v>9</v>
      </c>
      <c r="D290" s="70">
        <v>17</v>
      </c>
      <c r="E290" s="70">
        <v>2012</v>
      </c>
      <c r="F290" s="70" t="s">
        <v>179</v>
      </c>
      <c r="G290" s="70" t="s">
        <v>1952</v>
      </c>
      <c r="H290" s="70" t="s">
        <v>1953</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1962</v>
      </c>
      <c r="B291" s="70">
        <v>282</v>
      </c>
      <c r="C291" s="70">
        <v>10</v>
      </c>
      <c r="D291" s="70">
        <v>17</v>
      </c>
      <c r="E291" s="70">
        <v>2013</v>
      </c>
      <c r="F291" s="70" t="s">
        <v>180</v>
      </c>
      <c r="G291" s="70" t="s">
        <v>1952</v>
      </c>
      <c r="H291" s="70" t="s">
        <v>1953</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1963</v>
      </c>
      <c r="B292" s="70">
        <v>283</v>
      </c>
      <c r="C292" s="70">
        <v>11</v>
      </c>
      <c r="D292" s="70">
        <v>17</v>
      </c>
      <c r="E292" s="70">
        <v>2014</v>
      </c>
      <c r="F292" s="70" t="s">
        <v>181</v>
      </c>
      <c r="G292" s="1064" t="s">
        <v>1952</v>
      </c>
      <c r="H292" s="70" t="s">
        <v>1953</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1964</v>
      </c>
      <c r="B293" s="70">
        <v>284</v>
      </c>
      <c r="C293" s="70">
        <v>12</v>
      </c>
      <c r="D293" s="70">
        <v>17</v>
      </c>
      <c r="E293" s="70">
        <v>2015</v>
      </c>
      <c r="F293" s="70" t="s">
        <v>182</v>
      </c>
      <c r="G293" s="1064" t="s">
        <v>1952</v>
      </c>
      <c r="H293" s="70" t="s">
        <v>1953</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1965</v>
      </c>
      <c r="B294" s="70">
        <v>285</v>
      </c>
      <c r="C294" s="70">
        <v>13</v>
      </c>
      <c r="D294" s="70">
        <v>17</v>
      </c>
      <c r="E294" s="70">
        <v>2016</v>
      </c>
      <c r="F294" s="70" t="s">
        <v>155</v>
      </c>
      <c r="G294" s="70" t="s">
        <v>1952</v>
      </c>
      <c r="H294" s="70" t="s">
        <v>1953</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1966</v>
      </c>
      <c r="B295" s="70">
        <v>286</v>
      </c>
      <c r="C295" s="70">
        <v>14</v>
      </c>
      <c r="D295" s="70">
        <v>17</v>
      </c>
      <c r="E295" s="70">
        <v>2017</v>
      </c>
      <c r="F295" s="70" t="s">
        <v>156</v>
      </c>
      <c r="G295" s="70" t="s">
        <v>1952</v>
      </c>
      <c r="H295" s="70" t="s">
        <v>1953</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1967</v>
      </c>
      <c r="B296" s="70">
        <v>287</v>
      </c>
      <c r="C296" s="70">
        <v>15</v>
      </c>
      <c r="D296" s="70">
        <v>17</v>
      </c>
      <c r="E296" s="70">
        <v>2018</v>
      </c>
      <c r="F296" s="70" t="s">
        <v>183</v>
      </c>
      <c r="G296" s="70" t="s">
        <v>1952</v>
      </c>
      <c r="H296" s="70" t="s">
        <v>1953</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1968</v>
      </c>
      <c r="B297" s="70">
        <v>288</v>
      </c>
      <c r="C297" s="70">
        <v>16</v>
      </c>
      <c r="D297" s="70">
        <v>17</v>
      </c>
      <c r="E297" s="70">
        <v>2019</v>
      </c>
      <c r="F297" s="70" t="s">
        <v>158</v>
      </c>
      <c r="G297" s="70" t="s">
        <v>1952</v>
      </c>
      <c r="H297" s="70" t="s">
        <v>1953</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1969</v>
      </c>
      <c r="B298" s="70">
        <v>289</v>
      </c>
      <c r="C298" s="70">
        <v>17</v>
      </c>
      <c r="D298" s="70">
        <v>17</v>
      </c>
      <c r="E298" s="70">
        <v>2020</v>
      </c>
      <c r="F298" s="70" t="s">
        <v>159</v>
      </c>
      <c r="G298" s="70" t="s">
        <v>1952</v>
      </c>
      <c r="H298" s="70" t="s">
        <v>1953</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1970</v>
      </c>
      <c r="B299" s="70">
        <v>289</v>
      </c>
      <c r="C299" s="70">
        <v>18</v>
      </c>
      <c r="D299" s="70">
        <v>17</v>
      </c>
      <c r="E299" s="70">
        <v>2021</v>
      </c>
      <c r="F299" s="70" t="s">
        <v>160</v>
      </c>
      <c r="G299" s="70" t="s">
        <v>1952</v>
      </c>
      <c r="H299" s="70" t="s">
        <v>1953</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1971</v>
      </c>
      <c r="B300" s="70">
        <v>289</v>
      </c>
      <c r="C300" s="70">
        <v>19</v>
      </c>
      <c r="D300" s="70">
        <v>17</v>
      </c>
      <c r="E300" s="70">
        <v>2022</v>
      </c>
      <c r="F300" s="70" t="s">
        <v>161</v>
      </c>
      <c r="G300" s="70" t="s">
        <v>1952</v>
      </c>
      <c r="H300" s="70" t="s">
        <v>1953</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289</v>
      </c>
      <c r="C301" s="70">
        <v>20</v>
      </c>
      <c r="D301" s="70">
        <v>17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289</v>
      </c>
      <c r="C302" s="70">
        <v>21</v>
      </c>
      <c r="D302" s="70">
        <v>17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188</v>
      </c>
      <c r="C303" s="70">
        <v>1</v>
      </c>
      <c r="D303" s="70">
        <v>12</v>
      </c>
      <c r="E303" s="70">
        <v>1990</v>
      </c>
      <c r="F303" s="70" t="s">
        <v>787</v>
      </c>
      <c r="G303" s="70" t="s">
        <v>1975</v>
      </c>
      <c r="H303" s="70" t="s">
        <v>1976</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189</v>
      </c>
      <c r="C304" s="70">
        <v>2</v>
      </c>
      <c r="D304" s="70">
        <v>12</v>
      </c>
      <c r="E304" s="70">
        <v>2005</v>
      </c>
      <c r="F304" s="70" t="s">
        <v>789</v>
      </c>
      <c r="G304" s="70" t="s">
        <v>1975</v>
      </c>
      <c r="H304" s="70" t="s">
        <v>1976</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190</v>
      </c>
      <c r="C305" s="70">
        <v>3</v>
      </c>
      <c r="D305" s="70">
        <v>12</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191</v>
      </c>
      <c r="C306" s="70">
        <v>4</v>
      </c>
      <c r="D306" s="70">
        <v>12</v>
      </c>
      <c r="E306" s="70">
        <v>2007</v>
      </c>
      <c r="F306" s="70" t="s">
        <v>791</v>
      </c>
      <c r="G306" s="70" t="s">
        <v>1975</v>
      </c>
      <c r="H306" s="70" t="s">
        <v>1976</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192</v>
      </c>
      <c r="C307" s="70">
        <v>5</v>
      </c>
      <c r="D307" s="70">
        <v>12</v>
      </c>
      <c r="E307" s="70">
        <v>2008</v>
      </c>
      <c r="F307" s="70" t="s">
        <v>792</v>
      </c>
      <c r="G307" s="70" t="s">
        <v>1975</v>
      </c>
      <c r="H307" s="70" t="s">
        <v>1976</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193</v>
      </c>
      <c r="C308" s="70">
        <v>6</v>
      </c>
      <c r="D308" s="70">
        <v>12</v>
      </c>
      <c r="E308" s="70">
        <v>2009</v>
      </c>
      <c r="F308" s="70" t="s">
        <v>176</v>
      </c>
      <c r="G308" s="70" t="s">
        <v>1975</v>
      </c>
      <c r="H308" s="70" t="s">
        <v>1976</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1982</v>
      </c>
      <c r="B309" s="70">
        <v>194</v>
      </c>
      <c r="C309" s="70">
        <v>7</v>
      </c>
      <c r="D309" s="70">
        <v>12</v>
      </c>
      <c r="E309" s="70">
        <v>2010</v>
      </c>
      <c r="F309" s="70" t="s">
        <v>177</v>
      </c>
      <c r="G309" s="70" t="s">
        <v>1975</v>
      </c>
      <c r="H309" s="70" t="s">
        <v>1976</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1983</v>
      </c>
      <c r="B310" s="70">
        <v>195</v>
      </c>
      <c r="C310" s="70">
        <v>8</v>
      </c>
      <c r="D310" s="70">
        <v>12</v>
      </c>
      <c r="E310" s="70">
        <v>2011</v>
      </c>
      <c r="F310" s="70" t="s">
        <v>178</v>
      </c>
      <c r="G310" s="70" t="s">
        <v>1975</v>
      </c>
      <c r="H310" s="70" t="s">
        <v>1976</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1984</v>
      </c>
      <c r="B311" s="70">
        <v>196</v>
      </c>
      <c r="C311" s="70">
        <v>9</v>
      </c>
      <c r="D311" s="70">
        <v>12</v>
      </c>
      <c r="E311" s="70">
        <v>2012</v>
      </c>
      <c r="F311" s="70" t="s">
        <v>179</v>
      </c>
      <c r="G311" s="1064" t="s">
        <v>1975</v>
      </c>
      <c r="H311" s="70" t="s">
        <v>1976</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1985</v>
      </c>
      <c r="B312" s="70">
        <v>197</v>
      </c>
      <c r="C312" s="70">
        <v>10</v>
      </c>
      <c r="D312" s="70">
        <v>12</v>
      </c>
      <c r="E312" s="70">
        <v>2013</v>
      </c>
      <c r="F312" s="70" t="s">
        <v>180</v>
      </c>
      <c r="G312" s="1064" t="s">
        <v>1975</v>
      </c>
      <c r="H312" s="70" t="s">
        <v>1976</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1986</v>
      </c>
      <c r="B313" s="70">
        <v>198</v>
      </c>
      <c r="C313" s="70">
        <v>11</v>
      </c>
      <c r="D313" s="70">
        <v>12</v>
      </c>
      <c r="E313" s="70">
        <v>2014</v>
      </c>
      <c r="F313" s="70" t="s">
        <v>181</v>
      </c>
      <c r="G313" s="70" t="s">
        <v>1975</v>
      </c>
      <c r="H313" s="70" t="s">
        <v>1976</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1987</v>
      </c>
      <c r="B314" s="70">
        <v>199</v>
      </c>
      <c r="C314" s="70">
        <v>12</v>
      </c>
      <c r="D314" s="70">
        <v>12</v>
      </c>
      <c r="E314" s="70">
        <v>2015</v>
      </c>
      <c r="F314" s="70" t="s">
        <v>182</v>
      </c>
      <c r="G314" s="70" t="s">
        <v>1975</v>
      </c>
      <c r="H314" s="70" t="s">
        <v>1976</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1988</v>
      </c>
      <c r="B315" s="70">
        <v>200</v>
      </c>
      <c r="C315" s="70">
        <v>13</v>
      </c>
      <c r="D315" s="70">
        <v>12</v>
      </c>
      <c r="E315" s="70">
        <v>2016</v>
      </c>
      <c r="F315" s="70" t="s">
        <v>155</v>
      </c>
      <c r="G315" s="70" t="s">
        <v>1975</v>
      </c>
      <c r="H315" s="70" t="s">
        <v>1976</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1989</v>
      </c>
      <c r="B316" s="70">
        <v>201</v>
      </c>
      <c r="C316" s="70">
        <v>14</v>
      </c>
      <c r="D316" s="70">
        <v>12</v>
      </c>
      <c r="E316" s="70">
        <v>2017</v>
      </c>
      <c r="F316" s="70" t="s">
        <v>156</v>
      </c>
      <c r="G316" s="70" t="s">
        <v>1975</v>
      </c>
      <c r="H316" s="70" t="s">
        <v>1976</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1990</v>
      </c>
      <c r="B317" s="70">
        <v>202</v>
      </c>
      <c r="C317" s="70">
        <v>15</v>
      </c>
      <c r="D317" s="70">
        <v>12</v>
      </c>
      <c r="E317" s="70">
        <v>2018</v>
      </c>
      <c r="F317" s="70" t="s">
        <v>183</v>
      </c>
      <c r="G317" s="70" t="s">
        <v>1975</v>
      </c>
      <c r="H317" s="70" t="s">
        <v>1976</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1991</v>
      </c>
      <c r="B318" s="70">
        <v>203</v>
      </c>
      <c r="C318" s="70">
        <v>16</v>
      </c>
      <c r="D318" s="70">
        <v>12</v>
      </c>
      <c r="E318" s="70">
        <v>2019</v>
      </c>
      <c r="F318" s="70" t="s">
        <v>158</v>
      </c>
      <c r="G318" s="70" t="s">
        <v>1975</v>
      </c>
      <c r="H318" s="70" t="s">
        <v>1976</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1992</v>
      </c>
      <c r="B319" s="70">
        <v>204</v>
      </c>
      <c r="C319" s="70">
        <v>17</v>
      </c>
      <c r="D319" s="70">
        <v>12</v>
      </c>
      <c r="E319" s="70">
        <v>2020</v>
      </c>
      <c r="F319" s="70" t="s">
        <v>159</v>
      </c>
      <c r="G319" s="70" t="s">
        <v>1975</v>
      </c>
      <c r="H319" s="70" t="s">
        <v>1976</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1993</v>
      </c>
      <c r="B320" s="70">
        <v>204</v>
      </c>
      <c r="C320" s="70">
        <v>18</v>
      </c>
      <c r="D320" s="70">
        <v>12</v>
      </c>
      <c r="E320" s="70">
        <v>2021</v>
      </c>
      <c r="F320" s="70" t="s">
        <v>160</v>
      </c>
      <c r="G320" s="70" t="s">
        <v>1975</v>
      </c>
      <c r="H320" s="70" t="s">
        <v>1976</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1994</v>
      </c>
      <c r="B321" s="70">
        <v>204</v>
      </c>
      <c r="C321" s="70">
        <v>19</v>
      </c>
      <c r="D321" s="70">
        <v>12</v>
      </c>
      <c r="E321" s="70">
        <v>2022</v>
      </c>
      <c r="F321" s="70" t="s">
        <v>161</v>
      </c>
      <c r="G321" s="70" t="s">
        <v>1975</v>
      </c>
      <c r="H321" s="70" t="s">
        <v>1976</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204</v>
      </c>
      <c r="C322" s="70">
        <v>20</v>
      </c>
      <c r="D322" s="70">
        <v>12</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204</v>
      </c>
      <c r="C323" s="70">
        <v>21</v>
      </c>
      <c r="D323" s="70">
        <v>12</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477</v>
      </c>
      <c r="C324" s="70">
        <v>1</v>
      </c>
      <c r="D324" s="70">
        <v>29</v>
      </c>
      <c r="E324" s="70">
        <v>1990</v>
      </c>
      <c r="F324" s="70" t="s">
        <v>787</v>
      </c>
      <c r="G324" s="70" t="s">
        <v>1998</v>
      </c>
      <c r="H324" s="70" t="s">
        <v>1999</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478</v>
      </c>
      <c r="C325" s="70">
        <v>2</v>
      </c>
      <c r="D325" s="70">
        <v>29</v>
      </c>
      <c r="E325" s="70">
        <v>2005</v>
      </c>
      <c r="F325" s="70" t="s">
        <v>789</v>
      </c>
      <c r="G325" s="70" t="s">
        <v>1998</v>
      </c>
      <c r="H325" s="70" t="s">
        <v>1999</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479</v>
      </c>
      <c r="C326" s="70">
        <v>3</v>
      </c>
      <c r="D326" s="70">
        <v>29</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480</v>
      </c>
      <c r="C327" s="70">
        <v>4</v>
      </c>
      <c r="D327" s="70">
        <v>29</v>
      </c>
      <c r="E327" s="70">
        <v>2007</v>
      </c>
      <c r="F327" s="70" t="s">
        <v>791</v>
      </c>
      <c r="G327" s="70" t="s">
        <v>1998</v>
      </c>
      <c r="H327" s="70" t="s">
        <v>1999</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481</v>
      </c>
      <c r="C328" s="70">
        <v>5</v>
      </c>
      <c r="D328" s="70">
        <v>29</v>
      </c>
      <c r="E328" s="70">
        <v>2008</v>
      </c>
      <c r="F328" s="70" t="s">
        <v>792</v>
      </c>
      <c r="G328" s="70" t="s">
        <v>1998</v>
      </c>
      <c r="H328" s="70" t="s">
        <v>1999</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482</v>
      </c>
      <c r="C329" s="70">
        <v>6</v>
      </c>
      <c r="D329" s="70">
        <v>29</v>
      </c>
      <c r="E329" s="70">
        <v>2009</v>
      </c>
      <c r="F329" s="70" t="s">
        <v>176</v>
      </c>
      <c r="G329" s="1064" t="s">
        <v>1998</v>
      </c>
      <c r="H329" s="70" t="s">
        <v>1999</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2005</v>
      </c>
      <c r="B330" s="70">
        <v>483</v>
      </c>
      <c r="C330" s="70">
        <v>7</v>
      </c>
      <c r="D330" s="70">
        <v>29</v>
      </c>
      <c r="E330" s="70">
        <v>2010</v>
      </c>
      <c r="F330" s="70" t="s">
        <v>177</v>
      </c>
      <c r="G330" s="1064" t="s">
        <v>1998</v>
      </c>
      <c r="H330" s="70" t="s">
        <v>1999</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2006</v>
      </c>
      <c r="B331" s="70">
        <v>484</v>
      </c>
      <c r="C331" s="70">
        <v>8</v>
      </c>
      <c r="D331" s="70">
        <v>29</v>
      </c>
      <c r="E331" s="70">
        <v>2011</v>
      </c>
      <c r="F331" s="70" t="s">
        <v>178</v>
      </c>
      <c r="G331" s="70" t="s">
        <v>1998</v>
      </c>
      <c r="H331" s="70" t="s">
        <v>1999</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2007</v>
      </c>
      <c r="B332" s="70">
        <v>485</v>
      </c>
      <c r="C332" s="70">
        <v>9</v>
      </c>
      <c r="D332" s="70">
        <v>29</v>
      </c>
      <c r="E332" s="70">
        <v>2012</v>
      </c>
      <c r="F332" s="70" t="s">
        <v>179</v>
      </c>
      <c r="G332" s="70" t="s">
        <v>1998</v>
      </c>
      <c r="H332" s="70" t="s">
        <v>1999</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2008</v>
      </c>
      <c r="B333" s="70">
        <v>486</v>
      </c>
      <c r="C333" s="70">
        <v>10</v>
      </c>
      <c r="D333" s="70">
        <v>29</v>
      </c>
      <c r="E333" s="70">
        <v>2013</v>
      </c>
      <c r="F333" s="70" t="s">
        <v>180</v>
      </c>
      <c r="G333" s="70" t="s">
        <v>1998</v>
      </c>
      <c r="H333" s="70" t="s">
        <v>1999</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2009</v>
      </c>
      <c r="B334" s="70">
        <v>487</v>
      </c>
      <c r="C334" s="70">
        <v>11</v>
      </c>
      <c r="D334" s="70">
        <v>29</v>
      </c>
      <c r="E334" s="70">
        <v>2014</v>
      </c>
      <c r="F334" s="70" t="s">
        <v>181</v>
      </c>
      <c r="G334" s="70" t="s">
        <v>1998</v>
      </c>
      <c r="H334" s="70" t="s">
        <v>1999</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2010</v>
      </c>
      <c r="B335" s="70">
        <v>488</v>
      </c>
      <c r="C335" s="70">
        <v>12</v>
      </c>
      <c r="D335" s="70">
        <v>29</v>
      </c>
      <c r="E335" s="70">
        <v>2015</v>
      </c>
      <c r="F335" s="70" t="s">
        <v>182</v>
      </c>
      <c r="G335" s="70" t="s">
        <v>1998</v>
      </c>
      <c r="H335" s="70" t="s">
        <v>1999</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2011</v>
      </c>
      <c r="B336" s="70">
        <v>489</v>
      </c>
      <c r="C336" s="70">
        <v>13</v>
      </c>
      <c r="D336" s="70">
        <v>29</v>
      </c>
      <c r="E336" s="70">
        <v>2016</v>
      </c>
      <c r="F336" s="70" t="s">
        <v>155</v>
      </c>
      <c r="G336" s="70" t="s">
        <v>1998</v>
      </c>
      <c r="H336" s="70" t="s">
        <v>1999</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2012</v>
      </c>
      <c r="B337" s="70">
        <v>490</v>
      </c>
      <c r="C337" s="70">
        <v>14</v>
      </c>
      <c r="D337" s="70">
        <v>29</v>
      </c>
      <c r="E337" s="70">
        <v>2017</v>
      </c>
      <c r="F337" s="70" t="s">
        <v>156</v>
      </c>
      <c r="G337" s="70" t="s">
        <v>1998</v>
      </c>
      <c r="H337" s="70" t="s">
        <v>1999</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2013</v>
      </c>
      <c r="B338" s="70">
        <v>491</v>
      </c>
      <c r="C338" s="70">
        <v>15</v>
      </c>
      <c r="D338" s="70">
        <v>29</v>
      </c>
      <c r="E338" s="70">
        <v>2018</v>
      </c>
      <c r="F338" s="70" t="s">
        <v>183</v>
      </c>
      <c r="G338" s="70" t="s">
        <v>1998</v>
      </c>
      <c r="H338" s="70" t="s">
        <v>1999</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2014</v>
      </c>
      <c r="B339" s="70">
        <v>492</v>
      </c>
      <c r="C339" s="70">
        <v>16</v>
      </c>
      <c r="D339" s="70">
        <v>29</v>
      </c>
      <c r="E339" s="70">
        <v>2019</v>
      </c>
      <c r="F339" s="70" t="s">
        <v>158</v>
      </c>
      <c r="G339" s="70" t="s">
        <v>1998</v>
      </c>
      <c r="H339" s="70" t="s">
        <v>1999</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2015</v>
      </c>
      <c r="B340" s="70">
        <v>493</v>
      </c>
      <c r="C340" s="70">
        <v>17</v>
      </c>
      <c r="D340" s="70">
        <v>29</v>
      </c>
      <c r="E340" s="70">
        <v>2020</v>
      </c>
      <c r="F340" s="70" t="s">
        <v>159</v>
      </c>
      <c r="G340" s="70" t="s">
        <v>1998</v>
      </c>
      <c r="H340" s="70" t="s">
        <v>1999</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2016</v>
      </c>
      <c r="B341" s="70">
        <v>493</v>
      </c>
      <c r="C341" s="70">
        <v>18</v>
      </c>
      <c r="D341" s="70">
        <v>29</v>
      </c>
      <c r="E341" s="70">
        <v>2021</v>
      </c>
      <c r="F341" s="70" t="s">
        <v>160</v>
      </c>
      <c r="G341" s="70" t="s">
        <v>1998</v>
      </c>
      <c r="H341" s="70" t="s">
        <v>1999</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2017</v>
      </c>
      <c r="B342" s="70">
        <v>493</v>
      </c>
      <c r="C342" s="70">
        <v>19</v>
      </c>
      <c r="D342" s="70">
        <v>29</v>
      </c>
      <c r="E342" s="70">
        <v>2022</v>
      </c>
      <c r="F342" s="70" t="s">
        <v>161</v>
      </c>
      <c r="G342" s="70" t="s">
        <v>1998</v>
      </c>
      <c r="H342" s="70" t="s">
        <v>1999</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493</v>
      </c>
      <c r="C343" s="70">
        <v>20</v>
      </c>
      <c r="D343" s="70">
        <v>29</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493</v>
      </c>
      <c r="C344" s="70">
        <v>21</v>
      </c>
      <c r="D344" s="70">
        <v>29</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341</v>
      </c>
      <c r="C345" s="70">
        <v>1</v>
      </c>
      <c r="D345" s="70">
        <v>21</v>
      </c>
      <c r="E345" s="70">
        <v>1990</v>
      </c>
      <c r="F345" s="70" t="s">
        <v>787</v>
      </c>
      <c r="G345" s="70" t="s">
        <v>2021</v>
      </c>
      <c r="H345" s="70" t="s">
        <v>2022</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2023</v>
      </c>
      <c r="B346" s="70">
        <v>342</v>
      </c>
      <c r="C346" s="70">
        <v>2</v>
      </c>
      <c r="D346" s="70">
        <v>21</v>
      </c>
      <c r="E346" s="70">
        <v>2005</v>
      </c>
      <c r="F346" s="70" t="s">
        <v>789</v>
      </c>
      <c r="G346" s="70" t="s">
        <v>2021</v>
      </c>
      <c r="H346" s="70" t="s">
        <v>2022</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2024</v>
      </c>
      <c r="B347" s="70">
        <v>343</v>
      </c>
      <c r="C347" s="70">
        <v>3</v>
      </c>
      <c r="D347" s="70">
        <v>21</v>
      </c>
      <c r="E347" s="70">
        <v>2006</v>
      </c>
      <c r="F347" s="70" t="s">
        <v>790</v>
      </c>
      <c r="G347" s="70" t="s">
        <v>2021</v>
      </c>
      <c r="H347" s="70" t="s">
        <v>2022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2025</v>
      </c>
      <c r="B348" s="70">
        <v>344</v>
      </c>
      <c r="C348" s="70">
        <v>4</v>
      </c>
      <c r="D348" s="70">
        <v>21</v>
      </c>
      <c r="E348" s="70">
        <v>2007</v>
      </c>
      <c r="F348" s="70" t="s">
        <v>791</v>
      </c>
      <c r="G348" s="70" t="s">
        <v>2021</v>
      </c>
      <c r="H348" s="70" t="s">
        <v>2022</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2026</v>
      </c>
      <c r="B349" s="70">
        <v>345</v>
      </c>
      <c r="C349" s="70">
        <v>5</v>
      </c>
      <c r="D349" s="70">
        <v>21</v>
      </c>
      <c r="E349" s="70">
        <v>2008</v>
      </c>
      <c r="F349" s="70" t="s">
        <v>792</v>
      </c>
      <c r="G349" s="1064" t="s">
        <v>2021</v>
      </c>
      <c r="H349" s="70" t="s">
        <v>2022</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2027</v>
      </c>
      <c r="B350" s="70">
        <v>346</v>
      </c>
      <c r="C350" s="70">
        <v>6</v>
      </c>
      <c r="D350" s="70">
        <v>21</v>
      </c>
      <c r="E350" s="70">
        <v>2009</v>
      </c>
      <c r="F350" s="70" t="s">
        <v>176</v>
      </c>
      <c r="G350" s="1064" t="s">
        <v>2021</v>
      </c>
      <c r="H350" s="70" t="s">
        <v>2022</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2028</v>
      </c>
      <c r="B351" s="70">
        <v>347</v>
      </c>
      <c r="C351" s="70">
        <v>7</v>
      </c>
      <c r="D351" s="70">
        <v>21</v>
      </c>
      <c r="E351" s="70">
        <v>2010</v>
      </c>
      <c r="F351" s="70" t="s">
        <v>177</v>
      </c>
      <c r="G351" s="70" t="s">
        <v>2021</v>
      </c>
      <c r="H351" s="70" t="s">
        <v>2022</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2029</v>
      </c>
      <c r="B352" s="70">
        <v>348</v>
      </c>
      <c r="C352" s="70">
        <v>8</v>
      </c>
      <c r="D352" s="70">
        <v>21</v>
      </c>
      <c r="E352" s="70">
        <v>2011</v>
      </c>
      <c r="F352" s="70" t="s">
        <v>178</v>
      </c>
      <c r="G352" s="70" t="s">
        <v>2021</v>
      </c>
      <c r="H352" s="70" t="s">
        <v>2022</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2030</v>
      </c>
      <c r="B353" s="70">
        <v>349</v>
      </c>
      <c r="C353" s="70">
        <v>9</v>
      </c>
      <c r="D353" s="70">
        <v>21</v>
      </c>
      <c r="E353" s="70">
        <v>2012</v>
      </c>
      <c r="F353" s="70" t="s">
        <v>179</v>
      </c>
      <c r="G353" s="70" t="s">
        <v>2021</v>
      </c>
      <c r="H353" s="70" t="s">
        <v>2022</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2031</v>
      </c>
      <c r="B354" s="70">
        <v>350</v>
      </c>
      <c r="C354" s="70">
        <v>10</v>
      </c>
      <c r="D354" s="70">
        <v>21</v>
      </c>
      <c r="E354" s="70">
        <v>2013</v>
      </c>
      <c r="F354" s="70" t="s">
        <v>180</v>
      </c>
      <c r="G354" s="70" t="s">
        <v>2021</v>
      </c>
      <c r="H354" s="70" t="s">
        <v>2022</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2032</v>
      </c>
      <c r="B355" s="70">
        <v>351</v>
      </c>
      <c r="C355" s="70">
        <v>11</v>
      </c>
      <c r="D355" s="70">
        <v>21</v>
      </c>
      <c r="E355" s="70">
        <v>2014</v>
      </c>
      <c r="F355" s="70" t="s">
        <v>181</v>
      </c>
      <c r="G355" s="70" t="s">
        <v>2021</v>
      </c>
      <c r="H355" s="70" t="s">
        <v>2022</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2033</v>
      </c>
      <c r="B356" s="70">
        <v>352</v>
      </c>
      <c r="C356" s="70">
        <v>12</v>
      </c>
      <c r="D356" s="70">
        <v>21</v>
      </c>
      <c r="E356" s="70">
        <v>2015</v>
      </c>
      <c r="F356" s="70" t="s">
        <v>182</v>
      </c>
      <c r="G356" s="70" t="s">
        <v>2021</v>
      </c>
      <c r="H356" s="70" t="s">
        <v>2022</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2034</v>
      </c>
      <c r="B357" s="70">
        <v>353</v>
      </c>
      <c r="C357" s="70">
        <v>13</v>
      </c>
      <c r="D357" s="70">
        <v>21</v>
      </c>
      <c r="E357" s="70">
        <v>2016</v>
      </c>
      <c r="F357" s="70" t="s">
        <v>155</v>
      </c>
      <c r="G357" s="70" t="s">
        <v>2021</v>
      </c>
      <c r="H357" s="70" t="s">
        <v>2022</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2035</v>
      </c>
      <c r="B358" s="70">
        <v>354</v>
      </c>
      <c r="C358" s="70">
        <v>14</v>
      </c>
      <c r="D358" s="70">
        <v>21</v>
      </c>
      <c r="E358" s="70">
        <v>2017</v>
      </c>
      <c r="F358" s="70" t="s">
        <v>156</v>
      </c>
      <c r="G358" s="70" t="s">
        <v>2021</v>
      </c>
      <c r="H358" s="70" t="s">
        <v>2022</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2036</v>
      </c>
      <c r="B359" s="70">
        <v>355</v>
      </c>
      <c r="C359" s="70">
        <v>15</v>
      </c>
      <c r="D359" s="70">
        <v>21</v>
      </c>
      <c r="E359" s="70">
        <v>2018</v>
      </c>
      <c r="F359" s="70" t="s">
        <v>183</v>
      </c>
      <c r="G359" s="70" t="s">
        <v>2021</v>
      </c>
      <c r="H359" s="70" t="s">
        <v>2022</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2037</v>
      </c>
      <c r="B360" s="70">
        <v>356</v>
      </c>
      <c r="C360" s="70">
        <v>16</v>
      </c>
      <c r="D360" s="70">
        <v>21</v>
      </c>
      <c r="E360" s="70">
        <v>2019</v>
      </c>
      <c r="F360" s="70" t="s">
        <v>158</v>
      </c>
      <c r="G360" s="70" t="s">
        <v>2021</v>
      </c>
      <c r="H360" s="70" t="s">
        <v>2022</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2038</v>
      </c>
      <c r="B361" s="70">
        <v>357</v>
      </c>
      <c r="C361" s="70">
        <v>17</v>
      </c>
      <c r="D361" s="70">
        <v>21</v>
      </c>
      <c r="E361" s="70">
        <v>2020</v>
      </c>
      <c r="F361" s="70" t="s">
        <v>159</v>
      </c>
      <c r="G361" s="70" t="s">
        <v>2021</v>
      </c>
      <c r="H361" s="70" t="s">
        <v>2022</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2039</v>
      </c>
      <c r="B362" s="70">
        <v>357</v>
      </c>
      <c r="C362" s="70">
        <v>18</v>
      </c>
      <c r="D362" s="70">
        <v>21</v>
      </c>
      <c r="E362" s="70">
        <v>2021</v>
      </c>
      <c r="F362" s="70" t="s">
        <v>160</v>
      </c>
      <c r="G362" s="70" t="s">
        <v>2021</v>
      </c>
      <c r="H362" s="70" t="s">
        <v>2022</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2040</v>
      </c>
      <c r="B363" s="70">
        <v>357</v>
      </c>
      <c r="C363" s="70">
        <v>19</v>
      </c>
      <c r="D363" s="70">
        <v>21</v>
      </c>
      <c r="E363" s="70">
        <v>2022</v>
      </c>
      <c r="F363" s="70" t="s">
        <v>161</v>
      </c>
      <c r="G363" s="70" t="s">
        <v>2021</v>
      </c>
      <c r="H363" s="70" t="s">
        <v>2022</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2041</v>
      </c>
      <c r="B364" s="70">
        <v>357</v>
      </c>
      <c r="C364" s="70">
        <v>20</v>
      </c>
      <c r="D364" s="70">
        <v>21</v>
      </c>
      <c r="E364" s="70">
        <v>2023</v>
      </c>
      <c r="F364" s="70" t="s">
        <v>1539</v>
      </c>
      <c r="G364" s="70" t="s">
        <v>2021</v>
      </c>
      <c r="H364" s="70" t="s">
        <v>2022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2042</v>
      </c>
      <c r="B365" s="70">
        <v>357</v>
      </c>
      <c r="C365" s="70">
        <v>21</v>
      </c>
      <c r="D365" s="70">
        <v>21</v>
      </c>
      <c r="E365" s="70">
        <v>2024</v>
      </c>
      <c r="F365" s="70" t="s">
        <v>1554</v>
      </c>
      <c r="G365" s="70" t="s">
        <v>2021</v>
      </c>
      <c r="H365" s="70" t="s">
        <v>2022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307</v>
      </c>
      <c r="C366" s="70">
        <v>1</v>
      </c>
      <c r="D366" s="70">
        <v>19</v>
      </c>
      <c r="E366" s="70">
        <v>1990</v>
      </c>
      <c r="F366" s="70" t="s">
        <v>787</v>
      </c>
      <c r="G366" s="70" t="s">
        <v>2044</v>
      </c>
      <c r="H366" s="70" t="s">
        <v>2045</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308</v>
      </c>
      <c r="C367" s="70">
        <v>2</v>
      </c>
      <c r="D367" s="70">
        <v>19</v>
      </c>
      <c r="E367" s="70">
        <v>2005</v>
      </c>
      <c r="F367" s="70" t="s">
        <v>789</v>
      </c>
      <c r="G367" s="70" t="s">
        <v>2044</v>
      </c>
      <c r="H367" s="70" t="s">
        <v>2045</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309</v>
      </c>
      <c r="C368" s="70">
        <v>3</v>
      </c>
      <c r="D368" s="70">
        <v>19</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310</v>
      </c>
      <c r="C369" s="70">
        <v>4</v>
      </c>
      <c r="D369" s="70">
        <v>19</v>
      </c>
      <c r="E369" s="70">
        <v>2007</v>
      </c>
      <c r="F369" s="70" t="s">
        <v>791</v>
      </c>
      <c r="G369" s="1064" t="s">
        <v>2044</v>
      </c>
      <c r="H369" s="70" t="s">
        <v>2045</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311</v>
      </c>
      <c r="C370" s="70">
        <v>5</v>
      </c>
      <c r="D370" s="70">
        <v>19</v>
      </c>
      <c r="E370" s="70">
        <v>2008</v>
      </c>
      <c r="F370" s="70" t="s">
        <v>792</v>
      </c>
      <c r="G370" s="70" t="s">
        <v>2044</v>
      </c>
      <c r="H370" s="70" t="s">
        <v>2045</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312</v>
      </c>
      <c r="C371" s="70">
        <v>6</v>
      </c>
      <c r="D371" s="70">
        <v>19</v>
      </c>
      <c r="E371" s="70">
        <v>2009</v>
      </c>
      <c r="F371" s="70" t="s">
        <v>176</v>
      </c>
      <c r="G371" s="70" t="s">
        <v>2044</v>
      </c>
      <c r="H371" s="70" t="s">
        <v>2045</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2051</v>
      </c>
      <c r="B372" s="70">
        <v>313</v>
      </c>
      <c r="C372" s="70">
        <v>7</v>
      </c>
      <c r="D372" s="70">
        <v>19</v>
      </c>
      <c r="E372" s="70">
        <v>2010</v>
      </c>
      <c r="F372" s="70" t="s">
        <v>177</v>
      </c>
      <c r="G372" s="70" t="s">
        <v>2044</v>
      </c>
      <c r="H372" s="70" t="s">
        <v>2045</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2052</v>
      </c>
      <c r="B373" s="70">
        <v>314</v>
      </c>
      <c r="C373" s="70">
        <v>8</v>
      </c>
      <c r="D373" s="70">
        <v>19</v>
      </c>
      <c r="E373" s="70">
        <v>2011</v>
      </c>
      <c r="F373" s="70" t="s">
        <v>178</v>
      </c>
      <c r="G373" s="70" t="s">
        <v>2044</v>
      </c>
      <c r="H373" s="70" t="s">
        <v>2045</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2053</v>
      </c>
      <c r="B374" s="70">
        <v>315</v>
      </c>
      <c r="C374" s="70">
        <v>9</v>
      </c>
      <c r="D374" s="70">
        <v>19</v>
      </c>
      <c r="E374" s="70">
        <v>2012</v>
      </c>
      <c r="F374" s="70" t="s">
        <v>179</v>
      </c>
      <c r="G374" s="70" t="s">
        <v>2044</v>
      </c>
      <c r="H374" s="70" t="s">
        <v>2045</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2054</v>
      </c>
      <c r="B375" s="70">
        <v>316</v>
      </c>
      <c r="C375" s="70">
        <v>10</v>
      </c>
      <c r="D375" s="70">
        <v>19</v>
      </c>
      <c r="E375" s="70">
        <v>2013</v>
      </c>
      <c r="F375" s="70" t="s">
        <v>180</v>
      </c>
      <c r="G375" s="70" t="s">
        <v>2044</v>
      </c>
      <c r="H375" s="70" t="s">
        <v>2045</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2055</v>
      </c>
      <c r="B376" s="70">
        <v>317</v>
      </c>
      <c r="C376" s="70">
        <v>11</v>
      </c>
      <c r="D376" s="70">
        <v>19</v>
      </c>
      <c r="E376" s="70">
        <v>2014</v>
      </c>
      <c r="F376" s="70" t="s">
        <v>181</v>
      </c>
      <c r="G376" s="70" t="s">
        <v>2044</v>
      </c>
      <c r="H376" s="70" t="s">
        <v>2045</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2056</v>
      </c>
      <c r="B377" s="70">
        <v>318</v>
      </c>
      <c r="C377" s="70">
        <v>12</v>
      </c>
      <c r="D377" s="70">
        <v>19</v>
      </c>
      <c r="E377" s="70">
        <v>2015</v>
      </c>
      <c r="F377" s="70" t="s">
        <v>182</v>
      </c>
      <c r="G377" s="70" t="s">
        <v>2044</v>
      </c>
      <c r="H377" s="70" t="s">
        <v>2045</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2057</v>
      </c>
      <c r="B378" s="70">
        <v>319</v>
      </c>
      <c r="C378" s="70">
        <v>13</v>
      </c>
      <c r="D378" s="70">
        <v>19</v>
      </c>
      <c r="E378" s="70">
        <v>2016</v>
      </c>
      <c r="F378" s="70" t="s">
        <v>155</v>
      </c>
      <c r="G378" s="70" t="s">
        <v>2044</v>
      </c>
      <c r="H378" s="70" t="s">
        <v>2045</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2058</v>
      </c>
      <c r="B379" s="70">
        <v>320</v>
      </c>
      <c r="C379" s="70">
        <v>14</v>
      </c>
      <c r="D379" s="70">
        <v>19</v>
      </c>
      <c r="E379" s="70">
        <v>2017</v>
      </c>
      <c r="F379" s="70" t="s">
        <v>156</v>
      </c>
      <c r="G379" s="70" t="s">
        <v>2044</v>
      </c>
      <c r="H379" s="70" t="s">
        <v>2045</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2059</v>
      </c>
      <c r="B380" s="70">
        <v>321</v>
      </c>
      <c r="C380" s="70">
        <v>15</v>
      </c>
      <c r="D380" s="70">
        <v>19</v>
      </c>
      <c r="E380" s="70">
        <v>2018</v>
      </c>
      <c r="F380" s="70" t="s">
        <v>183</v>
      </c>
      <c r="G380" s="70" t="s">
        <v>2044</v>
      </c>
      <c r="H380" s="70" t="s">
        <v>2045</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2060</v>
      </c>
      <c r="B381" s="70">
        <v>322</v>
      </c>
      <c r="C381" s="70">
        <v>16</v>
      </c>
      <c r="D381" s="70">
        <v>19</v>
      </c>
      <c r="E381" s="70">
        <v>2019</v>
      </c>
      <c r="F381" s="70" t="s">
        <v>158</v>
      </c>
      <c r="G381" s="70" t="s">
        <v>2044</v>
      </c>
      <c r="H381" s="70" t="s">
        <v>2045</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2061</v>
      </c>
      <c r="B382" s="70">
        <v>323</v>
      </c>
      <c r="C382" s="70">
        <v>17</v>
      </c>
      <c r="D382" s="70">
        <v>19</v>
      </c>
      <c r="E382" s="70">
        <v>2020</v>
      </c>
      <c r="F382" s="70" t="s">
        <v>159</v>
      </c>
      <c r="G382" s="70" t="s">
        <v>2044</v>
      </c>
      <c r="H382" s="70" t="s">
        <v>2045</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2062</v>
      </c>
      <c r="B383" s="70">
        <v>323</v>
      </c>
      <c r="C383" s="70">
        <v>18</v>
      </c>
      <c r="D383" s="70">
        <v>19</v>
      </c>
      <c r="E383" s="70">
        <v>2021</v>
      </c>
      <c r="F383" s="70" t="s">
        <v>160</v>
      </c>
      <c r="G383" s="70" t="s">
        <v>2044</v>
      </c>
      <c r="H383" s="70" t="s">
        <v>2045</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2063</v>
      </c>
      <c r="B384" s="70">
        <v>323</v>
      </c>
      <c r="C384" s="70">
        <v>19</v>
      </c>
      <c r="D384" s="70">
        <v>19</v>
      </c>
      <c r="E384" s="70">
        <v>2022</v>
      </c>
      <c r="F384" s="70" t="s">
        <v>161</v>
      </c>
      <c r="G384" s="70" t="s">
        <v>2044</v>
      </c>
      <c r="H384" s="70" t="s">
        <v>2045</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323</v>
      </c>
      <c r="C385" s="70">
        <v>20</v>
      </c>
      <c r="D385" s="70">
        <v>19</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323</v>
      </c>
      <c r="C386" s="70">
        <v>21</v>
      </c>
      <c r="D386" s="70">
        <v>19</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375</v>
      </c>
      <c r="C387" s="70">
        <v>1</v>
      </c>
      <c r="D387" s="70">
        <v>23</v>
      </c>
      <c r="E387" s="70">
        <v>1990</v>
      </c>
      <c r="F387" s="70" t="s">
        <v>787</v>
      </c>
      <c r="G387" s="1064" t="s">
        <v>2067</v>
      </c>
      <c r="H387" s="70" t="s">
        <v>2068</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376</v>
      </c>
      <c r="C388" s="70">
        <v>2</v>
      </c>
      <c r="D388" s="70">
        <v>23</v>
      </c>
      <c r="E388" s="70">
        <v>2005</v>
      </c>
      <c r="F388" s="70" t="s">
        <v>789</v>
      </c>
      <c r="G388" s="70" t="s">
        <v>2067</v>
      </c>
      <c r="H388" s="70" t="s">
        <v>2068</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377</v>
      </c>
      <c r="C389" s="70">
        <v>3</v>
      </c>
      <c r="D389" s="70">
        <v>23</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378</v>
      </c>
      <c r="C390" s="70">
        <v>4</v>
      </c>
      <c r="D390" s="70">
        <v>23</v>
      </c>
      <c r="E390" s="70">
        <v>2007</v>
      </c>
      <c r="F390" s="70" t="s">
        <v>791</v>
      </c>
      <c r="G390" s="70" t="s">
        <v>2067</v>
      </c>
      <c r="H390" s="70" t="s">
        <v>2068</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379</v>
      </c>
      <c r="C391" s="70">
        <v>5</v>
      </c>
      <c r="D391" s="70">
        <v>23</v>
      </c>
      <c r="E391" s="70">
        <v>2008</v>
      </c>
      <c r="F391" s="70" t="s">
        <v>792</v>
      </c>
      <c r="G391" s="70" t="s">
        <v>2067</v>
      </c>
      <c r="H391" s="70" t="s">
        <v>2068</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380</v>
      </c>
      <c r="C392" s="70">
        <v>6</v>
      </c>
      <c r="D392" s="70">
        <v>23</v>
      </c>
      <c r="E392" s="70">
        <v>2009</v>
      </c>
      <c r="F392" s="70" t="s">
        <v>176</v>
      </c>
      <c r="G392" s="70" t="s">
        <v>2067</v>
      </c>
      <c r="H392" s="70" t="s">
        <v>2068</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2074</v>
      </c>
      <c r="B393" s="70">
        <v>381</v>
      </c>
      <c r="C393" s="70">
        <v>7</v>
      </c>
      <c r="D393" s="70">
        <v>23</v>
      </c>
      <c r="E393" s="70">
        <v>2010</v>
      </c>
      <c r="F393" s="70" t="s">
        <v>177</v>
      </c>
      <c r="G393" s="70" t="s">
        <v>2067</v>
      </c>
      <c r="H393" s="70" t="s">
        <v>2068</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2075</v>
      </c>
      <c r="B394" s="70">
        <v>382</v>
      </c>
      <c r="C394" s="70">
        <v>8</v>
      </c>
      <c r="D394" s="70">
        <v>23</v>
      </c>
      <c r="E394" s="70">
        <v>2011</v>
      </c>
      <c r="F394" s="70" t="s">
        <v>178</v>
      </c>
      <c r="G394" s="70" t="s">
        <v>2067</v>
      </c>
      <c r="H394" s="70" t="s">
        <v>2068</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2076</v>
      </c>
      <c r="B395" s="70">
        <v>383</v>
      </c>
      <c r="C395" s="70">
        <v>9</v>
      </c>
      <c r="D395" s="70">
        <v>23</v>
      </c>
      <c r="E395" s="70">
        <v>2012</v>
      </c>
      <c r="F395" s="70" t="s">
        <v>179</v>
      </c>
      <c r="G395" s="70" t="s">
        <v>2067</v>
      </c>
      <c r="H395" s="70" t="s">
        <v>2068</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2077</v>
      </c>
      <c r="B396" s="70">
        <v>384</v>
      </c>
      <c r="C396" s="70">
        <v>10</v>
      </c>
      <c r="D396" s="70">
        <v>23</v>
      </c>
      <c r="E396" s="70">
        <v>2013</v>
      </c>
      <c r="F396" s="70" t="s">
        <v>180</v>
      </c>
      <c r="G396" s="70" t="s">
        <v>2067</v>
      </c>
      <c r="H396" s="70" t="s">
        <v>2068</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2078</v>
      </c>
      <c r="B397" s="70">
        <v>385</v>
      </c>
      <c r="C397" s="70">
        <v>11</v>
      </c>
      <c r="D397" s="70">
        <v>23</v>
      </c>
      <c r="E397" s="70">
        <v>2014</v>
      </c>
      <c r="F397" s="70" t="s">
        <v>181</v>
      </c>
      <c r="G397" s="70" t="s">
        <v>2067</v>
      </c>
      <c r="H397" s="70" t="s">
        <v>2068</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2079</v>
      </c>
      <c r="B398" s="70">
        <v>386</v>
      </c>
      <c r="C398" s="70">
        <v>12</v>
      </c>
      <c r="D398" s="70">
        <v>23</v>
      </c>
      <c r="E398" s="70">
        <v>2015</v>
      </c>
      <c r="F398" s="70" t="s">
        <v>182</v>
      </c>
      <c r="G398" s="70" t="s">
        <v>2067</v>
      </c>
      <c r="H398" s="70" t="s">
        <v>2068</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2080</v>
      </c>
      <c r="B399" s="70">
        <v>387</v>
      </c>
      <c r="C399" s="70">
        <v>13</v>
      </c>
      <c r="D399" s="70">
        <v>23</v>
      </c>
      <c r="E399" s="70">
        <v>2016</v>
      </c>
      <c r="F399" s="70" t="s">
        <v>155</v>
      </c>
      <c r="G399" s="70" t="s">
        <v>2067</v>
      </c>
      <c r="H399" s="70" t="s">
        <v>2068</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2081</v>
      </c>
      <c r="B400" s="70">
        <v>388</v>
      </c>
      <c r="C400" s="70">
        <v>14</v>
      </c>
      <c r="D400" s="70">
        <v>23</v>
      </c>
      <c r="E400" s="70">
        <v>2017</v>
      </c>
      <c r="F400" s="70" t="s">
        <v>156</v>
      </c>
      <c r="G400" s="70" t="s">
        <v>2067</v>
      </c>
      <c r="H400" s="70" t="s">
        <v>2068</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2082</v>
      </c>
      <c r="B401" s="70">
        <v>389</v>
      </c>
      <c r="C401" s="70">
        <v>15</v>
      </c>
      <c r="D401" s="70">
        <v>23</v>
      </c>
      <c r="E401" s="70">
        <v>2018</v>
      </c>
      <c r="F401" s="70" t="s">
        <v>183</v>
      </c>
      <c r="G401" s="70" t="s">
        <v>2067</v>
      </c>
      <c r="H401" s="70" t="s">
        <v>2068</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2083</v>
      </c>
      <c r="B402" s="70">
        <v>390</v>
      </c>
      <c r="C402" s="70">
        <v>16</v>
      </c>
      <c r="D402" s="70">
        <v>23</v>
      </c>
      <c r="E402" s="70">
        <v>2019</v>
      </c>
      <c r="F402" s="70" t="s">
        <v>158</v>
      </c>
      <c r="G402" s="70" t="s">
        <v>2067</v>
      </c>
      <c r="H402" s="70" t="s">
        <v>2068</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2084</v>
      </c>
      <c r="B403" s="70">
        <v>391</v>
      </c>
      <c r="C403" s="70">
        <v>17</v>
      </c>
      <c r="D403" s="70">
        <v>23</v>
      </c>
      <c r="E403" s="70">
        <v>2020</v>
      </c>
      <c r="F403" s="70" t="s">
        <v>159</v>
      </c>
      <c r="G403" s="70" t="s">
        <v>2067</v>
      </c>
      <c r="H403" s="70" t="s">
        <v>2068</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2085</v>
      </c>
      <c r="B404" s="70">
        <v>391</v>
      </c>
      <c r="C404" s="70">
        <v>18</v>
      </c>
      <c r="D404" s="70">
        <v>23</v>
      </c>
      <c r="E404" s="70">
        <v>2021</v>
      </c>
      <c r="F404" s="70" t="s">
        <v>160</v>
      </c>
      <c r="G404" s="70" t="s">
        <v>2067</v>
      </c>
      <c r="H404" s="70" t="s">
        <v>2068</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2086</v>
      </c>
      <c r="B405" s="70">
        <v>391</v>
      </c>
      <c r="C405" s="70">
        <v>19</v>
      </c>
      <c r="D405" s="70">
        <v>23</v>
      </c>
      <c r="E405" s="70">
        <v>2022</v>
      </c>
      <c r="F405" s="70" t="s">
        <v>161</v>
      </c>
      <c r="G405" s="70" t="s">
        <v>2067</v>
      </c>
      <c r="H405" s="70" t="s">
        <v>2068</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391</v>
      </c>
      <c r="C406" s="70">
        <v>20</v>
      </c>
      <c r="D406" s="70">
        <v>23</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391</v>
      </c>
      <c r="C407" s="70">
        <v>21</v>
      </c>
      <c r="D407" s="70">
        <v>23</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205</v>
      </c>
      <c r="C408" s="70">
        <v>1</v>
      </c>
      <c r="D408" s="70">
        <v>13</v>
      </c>
      <c r="E408" s="70">
        <v>1990</v>
      </c>
      <c r="F408" s="70" t="s">
        <v>787</v>
      </c>
      <c r="G408" s="70" t="s">
        <v>2090</v>
      </c>
      <c r="H408" s="70" t="s">
        <v>2091</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206</v>
      </c>
      <c r="C409" s="70">
        <v>2</v>
      </c>
      <c r="D409" s="70">
        <v>13</v>
      </c>
      <c r="E409" s="70">
        <v>2005</v>
      </c>
      <c r="F409" s="70" t="s">
        <v>789</v>
      </c>
      <c r="G409" s="70" t="s">
        <v>2090</v>
      </c>
      <c r="H409" s="70" t="s">
        <v>2091</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207</v>
      </c>
      <c r="C410" s="70">
        <v>3</v>
      </c>
      <c r="D410" s="70">
        <v>13</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208</v>
      </c>
      <c r="C411" s="70">
        <v>4</v>
      </c>
      <c r="D411" s="70">
        <v>13</v>
      </c>
      <c r="E411" s="70">
        <v>2007</v>
      </c>
      <c r="F411" s="70" t="s">
        <v>791</v>
      </c>
      <c r="G411" s="70" t="s">
        <v>2090</v>
      </c>
      <c r="H411" s="70" t="s">
        <v>2091</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209</v>
      </c>
      <c r="C412" s="70">
        <v>5</v>
      </c>
      <c r="D412" s="70">
        <v>13</v>
      </c>
      <c r="E412" s="70">
        <v>2008</v>
      </c>
      <c r="F412" s="70" t="s">
        <v>792</v>
      </c>
      <c r="G412" s="70" t="s">
        <v>2090</v>
      </c>
      <c r="H412" s="70" t="s">
        <v>2091</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210</v>
      </c>
      <c r="C413" s="70">
        <v>6</v>
      </c>
      <c r="D413" s="70">
        <v>13</v>
      </c>
      <c r="E413" s="70">
        <v>2009</v>
      </c>
      <c r="F413" s="70" t="s">
        <v>176</v>
      </c>
      <c r="G413" s="70" t="s">
        <v>2090</v>
      </c>
      <c r="H413" s="70" t="s">
        <v>2091</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2097</v>
      </c>
      <c r="B414" s="70">
        <v>211</v>
      </c>
      <c r="C414" s="70">
        <v>7</v>
      </c>
      <c r="D414" s="70">
        <v>13</v>
      </c>
      <c r="E414" s="70">
        <v>2010</v>
      </c>
      <c r="F414" s="70" t="s">
        <v>177</v>
      </c>
      <c r="G414" s="70" t="s">
        <v>2090</v>
      </c>
      <c r="H414" s="70" t="s">
        <v>2091</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2098</v>
      </c>
      <c r="B415" s="70">
        <v>212</v>
      </c>
      <c r="C415" s="70">
        <v>8</v>
      </c>
      <c r="D415" s="70">
        <v>13</v>
      </c>
      <c r="E415" s="70">
        <v>2011</v>
      </c>
      <c r="F415" s="70" t="s">
        <v>178</v>
      </c>
      <c r="G415" s="70" t="s">
        <v>2090</v>
      </c>
      <c r="H415" s="70" t="s">
        <v>2091</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2099</v>
      </c>
      <c r="B416" s="70">
        <v>213</v>
      </c>
      <c r="C416" s="70">
        <v>9</v>
      </c>
      <c r="D416" s="70">
        <v>13</v>
      </c>
      <c r="E416" s="70">
        <v>2012</v>
      </c>
      <c r="F416" s="70" t="s">
        <v>179</v>
      </c>
      <c r="G416" s="70" t="s">
        <v>2090</v>
      </c>
      <c r="H416" s="70" t="s">
        <v>2091</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2100</v>
      </c>
      <c r="B417" s="70">
        <v>214</v>
      </c>
      <c r="C417" s="70">
        <v>10</v>
      </c>
      <c r="D417" s="70">
        <v>13</v>
      </c>
      <c r="E417" s="70">
        <v>2013</v>
      </c>
      <c r="F417" s="70" t="s">
        <v>180</v>
      </c>
      <c r="G417" s="70" t="s">
        <v>2090</v>
      </c>
      <c r="H417" s="70" t="s">
        <v>2091</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2101</v>
      </c>
      <c r="B418" s="70">
        <v>215</v>
      </c>
      <c r="C418" s="70">
        <v>11</v>
      </c>
      <c r="D418" s="70">
        <v>13</v>
      </c>
      <c r="E418" s="70">
        <v>2014</v>
      </c>
      <c r="F418" s="70" t="s">
        <v>181</v>
      </c>
      <c r="G418" s="70" t="s">
        <v>2090</v>
      </c>
      <c r="H418" s="70" t="s">
        <v>2091</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2102</v>
      </c>
      <c r="B419" s="70">
        <v>216</v>
      </c>
      <c r="C419" s="70">
        <v>12</v>
      </c>
      <c r="D419" s="70">
        <v>13</v>
      </c>
      <c r="E419" s="70">
        <v>2015</v>
      </c>
      <c r="F419" s="70" t="s">
        <v>182</v>
      </c>
      <c r="G419" s="70" t="s">
        <v>2090</v>
      </c>
      <c r="H419" s="70" t="s">
        <v>2091</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2103</v>
      </c>
      <c r="B420" s="70">
        <v>217</v>
      </c>
      <c r="C420" s="70">
        <v>13</v>
      </c>
      <c r="D420" s="70">
        <v>13</v>
      </c>
      <c r="E420" s="70">
        <v>2016</v>
      </c>
      <c r="F420" s="70" t="s">
        <v>155</v>
      </c>
      <c r="G420" s="70" t="s">
        <v>2090</v>
      </c>
      <c r="H420" s="70" t="s">
        <v>2091</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2104</v>
      </c>
      <c r="B421" s="70">
        <v>218</v>
      </c>
      <c r="C421" s="70">
        <v>14</v>
      </c>
      <c r="D421" s="70">
        <v>13</v>
      </c>
      <c r="E421" s="70">
        <v>2017</v>
      </c>
      <c r="F421" s="70" t="s">
        <v>156</v>
      </c>
      <c r="G421" s="70" t="s">
        <v>2090</v>
      </c>
      <c r="H421" s="70" t="s">
        <v>2091</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2105</v>
      </c>
      <c r="B422" s="70">
        <v>219</v>
      </c>
      <c r="C422" s="70">
        <v>15</v>
      </c>
      <c r="D422" s="70">
        <v>13</v>
      </c>
      <c r="E422" s="70">
        <v>2018</v>
      </c>
      <c r="F422" s="70" t="s">
        <v>183</v>
      </c>
      <c r="G422" s="70" t="s">
        <v>2090</v>
      </c>
      <c r="H422" s="70" t="s">
        <v>2091</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2106</v>
      </c>
      <c r="B423" s="70">
        <v>220</v>
      </c>
      <c r="C423" s="70">
        <v>16</v>
      </c>
      <c r="D423" s="70">
        <v>13</v>
      </c>
      <c r="E423" s="70">
        <v>2019</v>
      </c>
      <c r="F423" s="70" t="s">
        <v>158</v>
      </c>
      <c r="G423" s="70" t="s">
        <v>2090</v>
      </c>
      <c r="H423" s="70" t="s">
        <v>2091</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2107</v>
      </c>
      <c r="B424" s="70">
        <v>221</v>
      </c>
      <c r="C424" s="70">
        <v>17</v>
      </c>
      <c r="D424" s="70">
        <v>13</v>
      </c>
      <c r="E424" s="70">
        <v>2020</v>
      </c>
      <c r="F424" s="70" t="s">
        <v>159</v>
      </c>
      <c r="G424" s="70" t="s">
        <v>2090</v>
      </c>
      <c r="H424" s="70" t="s">
        <v>2091</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2108</v>
      </c>
      <c r="B425" s="70">
        <v>221</v>
      </c>
      <c r="C425" s="70">
        <v>18</v>
      </c>
      <c r="D425" s="70">
        <v>13</v>
      </c>
      <c r="E425" s="70">
        <v>2021</v>
      </c>
      <c r="F425" s="70" t="s">
        <v>160</v>
      </c>
      <c r="G425" s="1064" t="s">
        <v>2090</v>
      </c>
      <c r="H425" s="70" t="s">
        <v>2091</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2109</v>
      </c>
      <c r="B426" s="70">
        <v>221</v>
      </c>
      <c r="C426" s="70">
        <v>19</v>
      </c>
      <c r="D426" s="70">
        <v>13</v>
      </c>
      <c r="E426" s="70">
        <v>2022</v>
      </c>
      <c r="F426" s="70" t="s">
        <v>161</v>
      </c>
      <c r="G426" s="1064" t="s">
        <v>2090</v>
      </c>
      <c r="H426" s="70" t="s">
        <v>2091</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221</v>
      </c>
      <c r="C427" s="70">
        <v>20</v>
      </c>
      <c r="D427" s="70">
        <v>13</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221</v>
      </c>
      <c r="C428" s="70">
        <v>21</v>
      </c>
      <c r="D428" s="70">
        <v>13</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290</v>
      </c>
      <c r="C429" s="70">
        <v>1</v>
      </c>
      <c r="D429" s="70">
        <v>18</v>
      </c>
      <c r="E429" s="70">
        <v>1990</v>
      </c>
      <c r="F429" s="70" t="s">
        <v>787</v>
      </c>
      <c r="G429" s="70" t="s">
        <v>2113</v>
      </c>
      <c r="H429" s="70" t="s">
        <v>2114</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291</v>
      </c>
      <c r="C430" s="70">
        <v>2</v>
      </c>
      <c r="D430" s="70">
        <v>18</v>
      </c>
      <c r="E430" s="70">
        <v>2005</v>
      </c>
      <c r="F430" s="70" t="s">
        <v>789</v>
      </c>
      <c r="G430" s="70" t="s">
        <v>2113</v>
      </c>
      <c r="H430" s="70" t="s">
        <v>2114</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292</v>
      </c>
      <c r="C431" s="70">
        <v>3</v>
      </c>
      <c r="D431" s="70">
        <v>18</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293</v>
      </c>
      <c r="C432" s="70">
        <v>4</v>
      </c>
      <c r="D432" s="70">
        <v>18</v>
      </c>
      <c r="E432" s="70">
        <v>2007</v>
      </c>
      <c r="F432" s="70" t="s">
        <v>791</v>
      </c>
      <c r="G432" s="70" t="s">
        <v>2113</v>
      </c>
      <c r="H432" s="70" t="s">
        <v>2114</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294</v>
      </c>
      <c r="C433" s="70">
        <v>5</v>
      </c>
      <c r="D433" s="70">
        <v>18</v>
      </c>
      <c r="E433" s="70">
        <v>2008</v>
      </c>
      <c r="F433" s="70" t="s">
        <v>792</v>
      </c>
      <c r="G433" s="70" t="s">
        <v>2113</v>
      </c>
      <c r="H433" s="70" t="s">
        <v>2114</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295</v>
      </c>
      <c r="C434" s="70">
        <v>6</v>
      </c>
      <c r="D434" s="70">
        <v>18</v>
      </c>
      <c r="E434" s="70">
        <v>2009</v>
      </c>
      <c r="F434" s="70" t="s">
        <v>176</v>
      </c>
      <c r="G434" s="70" t="s">
        <v>2113</v>
      </c>
      <c r="H434" s="70" t="s">
        <v>2114</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2120</v>
      </c>
      <c r="B435" s="70">
        <v>296</v>
      </c>
      <c r="C435" s="70">
        <v>7</v>
      </c>
      <c r="D435" s="70">
        <v>18</v>
      </c>
      <c r="E435" s="70">
        <v>2010</v>
      </c>
      <c r="F435" s="70" t="s">
        <v>177</v>
      </c>
      <c r="G435" s="70" t="s">
        <v>2113</v>
      </c>
      <c r="H435" s="70" t="s">
        <v>2114</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2121</v>
      </c>
      <c r="B436" s="70">
        <v>297</v>
      </c>
      <c r="C436" s="70">
        <v>8</v>
      </c>
      <c r="D436" s="70">
        <v>18</v>
      </c>
      <c r="E436" s="70">
        <v>2011</v>
      </c>
      <c r="F436" s="70" t="s">
        <v>178</v>
      </c>
      <c r="G436" s="70" t="s">
        <v>2113</v>
      </c>
      <c r="H436" s="70" t="s">
        <v>2114</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2122</v>
      </c>
      <c r="B437" s="70">
        <v>298</v>
      </c>
      <c r="C437" s="70">
        <v>9</v>
      </c>
      <c r="D437" s="70">
        <v>18</v>
      </c>
      <c r="E437" s="70">
        <v>2012</v>
      </c>
      <c r="F437" s="70" t="s">
        <v>179</v>
      </c>
      <c r="G437" s="70" t="s">
        <v>2113</v>
      </c>
      <c r="H437" s="70" t="s">
        <v>2114</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2123</v>
      </c>
      <c r="B438" s="70">
        <v>299</v>
      </c>
      <c r="C438" s="70">
        <v>10</v>
      </c>
      <c r="D438" s="70">
        <v>18</v>
      </c>
      <c r="E438" s="70">
        <v>2013</v>
      </c>
      <c r="F438" s="70" t="s">
        <v>180</v>
      </c>
      <c r="G438" s="70" t="s">
        <v>2113</v>
      </c>
      <c r="H438" s="70" t="s">
        <v>2114</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2124</v>
      </c>
      <c r="B439" s="70">
        <v>300</v>
      </c>
      <c r="C439" s="70">
        <v>11</v>
      </c>
      <c r="D439" s="70">
        <v>18</v>
      </c>
      <c r="E439" s="70">
        <v>2014</v>
      </c>
      <c r="F439" s="70" t="s">
        <v>181</v>
      </c>
      <c r="G439" s="70" t="s">
        <v>2113</v>
      </c>
      <c r="H439" s="70" t="s">
        <v>2114</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2125</v>
      </c>
      <c r="B440" s="70">
        <v>301</v>
      </c>
      <c r="C440" s="70">
        <v>12</v>
      </c>
      <c r="D440" s="70">
        <v>18</v>
      </c>
      <c r="E440" s="70">
        <v>2015</v>
      </c>
      <c r="F440" s="70" t="s">
        <v>182</v>
      </c>
      <c r="G440" s="70" t="s">
        <v>2113</v>
      </c>
      <c r="H440" s="70" t="s">
        <v>2114</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2126</v>
      </c>
      <c r="B441" s="70">
        <v>302</v>
      </c>
      <c r="C441" s="70">
        <v>13</v>
      </c>
      <c r="D441" s="70">
        <v>18</v>
      </c>
      <c r="E441" s="70">
        <v>2016</v>
      </c>
      <c r="F441" s="70" t="s">
        <v>155</v>
      </c>
      <c r="G441" s="70" t="s">
        <v>2113</v>
      </c>
      <c r="H441" s="70" t="s">
        <v>2114</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2127</v>
      </c>
      <c r="B442" s="70">
        <v>303</v>
      </c>
      <c r="C442" s="70">
        <v>14</v>
      </c>
      <c r="D442" s="70">
        <v>18</v>
      </c>
      <c r="E442" s="70">
        <v>2017</v>
      </c>
      <c r="F442" s="70" t="s">
        <v>156</v>
      </c>
      <c r="G442" s="70" t="s">
        <v>2113</v>
      </c>
      <c r="H442" s="70" t="s">
        <v>2114</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2128</v>
      </c>
      <c r="B443" s="70">
        <v>304</v>
      </c>
      <c r="C443" s="70">
        <v>15</v>
      </c>
      <c r="D443" s="70">
        <v>18</v>
      </c>
      <c r="E443" s="70">
        <v>2018</v>
      </c>
      <c r="F443" s="70" t="s">
        <v>183</v>
      </c>
      <c r="G443" s="70" t="s">
        <v>2113</v>
      </c>
      <c r="H443" s="70" t="s">
        <v>2114</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2129</v>
      </c>
      <c r="B444" s="70">
        <v>305</v>
      </c>
      <c r="C444" s="70">
        <v>16</v>
      </c>
      <c r="D444" s="70">
        <v>18</v>
      </c>
      <c r="E444" s="70">
        <v>2019</v>
      </c>
      <c r="F444" s="70" t="s">
        <v>158</v>
      </c>
      <c r="G444" s="1064" t="s">
        <v>2113</v>
      </c>
      <c r="H444" s="70" t="s">
        <v>2114</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2130</v>
      </c>
      <c r="B445" s="70">
        <v>306</v>
      </c>
      <c r="C445" s="70">
        <v>17</v>
      </c>
      <c r="D445" s="70">
        <v>18</v>
      </c>
      <c r="E445" s="70">
        <v>2020</v>
      </c>
      <c r="F445" s="70" t="s">
        <v>159</v>
      </c>
      <c r="G445" s="1064" t="s">
        <v>2113</v>
      </c>
      <c r="H445" s="70" t="s">
        <v>2114</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2131</v>
      </c>
      <c r="B446" s="70">
        <v>306</v>
      </c>
      <c r="C446" s="70">
        <v>18</v>
      </c>
      <c r="D446" s="70">
        <v>18</v>
      </c>
      <c r="E446" s="70">
        <v>2021</v>
      </c>
      <c r="F446" s="70" t="s">
        <v>160</v>
      </c>
      <c r="G446" s="70" t="s">
        <v>2113</v>
      </c>
      <c r="H446" s="70" t="s">
        <v>2114</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2132</v>
      </c>
      <c r="B447" s="70">
        <v>306</v>
      </c>
      <c r="C447" s="70">
        <v>19</v>
      </c>
      <c r="D447" s="70">
        <v>18</v>
      </c>
      <c r="E447" s="70">
        <v>2022</v>
      </c>
      <c r="F447" s="70" t="s">
        <v>161</v>
      </c>
      <c r="G447" s="70" t="s">
        <v>2113</v>
      </c>
      <c r="H447" s="70" t="s">
        <v>2114</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306</v>
      </c>
      <c r="C448" s="70">
        <v>20</v>
      </c>
      <c r="D448" s="70">
        <v>18</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306</v>
      </c>
      <c r="C449" s="70">
        <v>21</v>
      </c>
      <c r="D449" s="70">
        <v>18</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409</v>
      </c>
      <c r="C450" s="70">
        <v>1</v>
      </c>
      <c r="D450" s="70">
        <v>25</v>
      </c>
      <c r="E450" s="70">
        <v>1990</v>
      </c>
      <c r="F450" s="70" t="s">
        <v>787</v>
      </c>
      <c r="G450" s="70" t="s">
        <v>2136</v>
      </c>
      <c r="H450" s="70" t="s">
        <v>2137</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410</v>
      </c>
      <c r="C451" s="70">
        <v>2</v>
      </c>
      <c r="D451" s="70">
        <v>25</v>
      </c>
      <c r="E451" s="70">
        <v>2005</v>
      </c>
      <c r="F451" s="70" t="s">
        <v>789</v>
      </c>
      <c r="G451" s="70" t="s">
        <v>2136</v>
      </c>
      <c r="H451" s="70" t="s">
        <v>2137</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411</v>
      </c>
      <c r="C452" s="70">
        <v>3</v>
      </c>
      <c r="D452" s="70">
        <v>25</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412</v>
      </c>
      <c r="C453" s="70">
        <v>4</v>
      </c>
      <c r="D453" s="70">
        <v>25</v>
      </c>
      <c r="E453" s="70">
        <v>2007</v>
      </c>
      <c r="F453" s="70" t="s">
        <v>791</v>
      </c>
      <c r="G453" s="70" t="s">
        <v>2136</v>
      </c>
      <c r="H453" s="70" t="s">
        <v>2137</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413</v>
      </c>
      <c r="C454" s="70">
        <v>5</v>
      </c>
      <c r="D454" s="70">
        <v>25</v>
      </c>
      <c r="E454" s="70">
        <v>2008</v>
      </c>
      <c r="F454" s="70" t="s">
        <v>792</v>
      </c>
      <c r="G454" s="70" t="s">
        <v>2136</v>
      </c>
      <c r="H454" s="70" t="s">
        <v>2137</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414</v>
      </c>
      <c r="C455" s="70">
        <v>6</v>
      </c>
      <c r="D455" s="70">
        <v>25</v>
      </c>
      <c r="E455" s="70">
        <v>2009</v>
      </c>
      <c r="F455" s="70" t="s">
        <v>176</v>
      </c>
      <c r="G455" s="70" t="s">
        <v>2136</v>
      </c>
      <c r="H455" s="70" t="s">
        <v>2137</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2143</v>
      </c>
      <c r="B456" s="70">
        <v>415</v>
      </c>
      <c r="C456" s="70">
        <v>7</v>
      </c>
      <c r="D456" s="70">
        <v>25</v>
      </c>
      <c r="E456" s="70">
        <v>2010</v>
      </c>
      <c r="F456" s="70" t="s">
        <v>177</v>
      </c>
      <c r="G456" s="70" t="s">
        <v>2136</v>
      </c>
      <c r="H456" s="70" t="s">
        <v>2137</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2144</v>
      </c>
      <c r="B457" s="70">
        <v>416</v>
      </c>
      <c r="C457" s="70">
        <v>8</v>
      </c>
      <c r="D457" s="70">
        <v>25</v>
      </c>
      <c r="E457" s="70">
        <v>2011</v>
      </c>
      <c r="F457" s="70" t="s">
        <v>178</v>
      </c>
      <c r="G457" s="70" t="s">
        <v>2136</v>
      </c>
      <c r="H457" s="70" t="s">
        <v>2137</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2145</v>
      </c>
      <c r="B458" s="70">
        <v>417</v>
      </c>
      <c r="C458" s="70">
        <v>9</v>
      </c>
      <c r="D458" s="70">
        <v>25</v>
      </c>
      <c r="E458" s="70">
        <v>2012</v>
      </c>
      <c r="F458" s="70" t="s">
        <v>179</v>
      </c>
      <c r="G458" s="70" t="s">
        <v>2136</v>
      </c>
      <c r="H458" s="70" t="s">
        <v>2137</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2146</v>
      </c>
      <c r="B459" s="70">
        <v>418</v>
      </c>
      <c r="C459" s="70">
        <v>10</v>
      </c>
      <c r="D459" s="70">
        <v>25</v>
      </c>
      <c r="E459" s="70">
        <v>2013</v>
      </c>
      <c r="F459" s="70" t="s">
        <v>180</v>
      </c>
      <c r="G459" s="70" t="s">
        <v>2136</v>
      </c>
      <c r="H459" s="70" t="s">
        <v>2137</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2147</v>
      </c>
      <c r="B460" s="70">
        <v>419</v>
      </c>
      <c r="C460" s="70">
        <v>11</v>
      </c>
      <c r="D460" s="70">
        <v>25</v>
      </c>
      <c r="E460" s="70">
        <v>2014</v>
      </c>
      <c r="F460" s="70" t="s">
        <v>181</v>
      </c>
      <c r="G460" s="70" t="s">
        <v>2136</v>
      </c>
      <c r="H460" s="70" t="s">
        <v>2137</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2148</v>
      </c>
      <c r="B461" s="70">
        <v>420</v>
      </c>
      <c r="C461" s="70">
        <v>12</v>
      </c>
      <c r="D461" s="70">
        <v>25</v>
      </c>
      <c r="E461" s="70">
        <v>2015</v>
      </c>
      <c r="F461" s="70" t="s">
        <v>182</v>
      </c>
      <c r="G461" s="70" t="s">
        <v>2136</v>
      </c>
      <c r="H461" s="70" t="s">
        <v>2137</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2149</v>
      </c>
      <c r="B462" s="70">
        <v>421</v>
      </c>
      <c r="C462" s="70">
        <v>13</v>
      </c>
      <c r="D462" s="70">
        <v>25</v>
      </c>
      <c r="E462" s="70">
        <v>2016</v>
      </c>
      <c r="F462" s="70" t="s">
        <v>155</v>
      </c>
      <c r="G462" s="1064" t="s">
        <v>2136</v>
      </c>
      <c r="H462" s="70" t="s">
        <v>2137</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2150</v>
      </c>
      <c r="B463" s="70">
        <v>422</v>
      </c>
      <c r="C463" s="70">
        <v>14</v>
      </c>
      <c r="D463" s="70">
        <v>25</v>
      </c>
      <c r="E463" s="70">
        <v>2017</v>
      </c>
      <c r="F463" s="70" t="s">
        <v>156</v>
      </c>
      <c r="G463" s="1064" t="s">
        <v>2136</v>
      </c>
      <c r="H463" s="70" t="s">
        <v>2137</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2151</v>
      </c>
      <c r="B464" s="70">
        <v>423</v>
      </c>
      <c r="C464" s="70">
        <v>15</v>
      </c>
      <c r="D464" s="70">
        <v>25</v>
      </c>
      <c r="E464" s="70">
        <v>2018</v>
      </c>
      <c r="F464" s="70" t="s">
        <v>183</v>
      </c>
      <c r="G464" s="70" t="s">
        <v>2136</v>
      </c>
      <c r="H464" s="70" t="s">
        <v>2137</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2152</v>
      </c>
      <c r="B465" s="70">
        <v>424</v>
      </c>
      <c r="C465" s="70">
        <v>16</v>
      </c>
      <c r="D465" s="70">
        <v>25</v>
      </c>
      <c r="E465" s="70">
        <v>2019</v>
      </c>
      <c r="F465" s="70" t="s">
        <v>158</v>
      </c>
      <c r="G465" s="70" t="s">
        <v>2136</v>
      </c>
      <c r="H465" s="70" t="s">
        <v>2137</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2153</v>
      </c>
      <c r="B466" s="70">
        <v>425</v>
      </c>
      <c r="C466" s="70">
        <v>17</v>
      </c>
      <c r="D466" s="70">
        <v>25</v>
      </c>
      <c r="E466" s="70">
        <v>2020</v>
      </c>
      <c r="F466" s="70" t="s">
        <v>159</v>
      </c>
      <c r="G466" s="70" t="s">
        <v>2136</v>
      </c>
      <c r="H466" s="70" t="s">
        <v>2137</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2154</v>
      </c>
      <c r="B467" s="70">
        <v>425</v>
      </c>
      <c r="C467" s="70">
        <v>18</v>
      </c>
      <c r="D467" s="70">
        <v>25</v>
      </c>
      <c r="E467" s="70">
        <v>2021</v>
      </c>
      <c r="F467" s="70" t="s">
        <v>160</v>
      </c>
      <c r="G467" s="70" t="s">
        <v>2136</v>
      </c>
      <c r="H467" s="70" t="s">
        <v>2137</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2155</v>
      </c>
      <c r="B468" s="70">
        <v>425</v>
      </c>
      <c r="C468" s="70">
        <v>19</v>
      </c>
      <c r="D468" s="70">
        <v>25</v>
      </c>
      <c r="E468" s="70">
        <v>2022</v>
      </c>
      <c r="F468" s="70" t="s">
        <v>161</v>
      </c>
      <c r="G468" s="70" t="s">
        <v>2136</v>
      </c>
      <c r="H468" s="70" t="s">
        <v>2137</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425</v>
      </c>
      <c r="C469" s="70">
        <v>20</v>
      </c>
      <c r="D469" s="70">
        <v>25</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425</v>
      </c>
      <c r="C470" s="70">
        <v>21</v>
      </c>
      <c r="D470" s="70">
        <v>25</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239</v>
      </c>
      <c r="C471" s="70">
        <v>1</v>
      </c>
      <c r="D471" s="70">
        <v>15</v>
      </c>
      <c r="E471" s="70">
        <v>1990</v>
      </c>
      <c r="F471" s="70" t="s">
        <v>787</v>
      </c>
      <c r="G471" s="70" t="s">
        <v>2159</v>
      </c>
      <c r="H471" s="70" t="s">
        <v>2160</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240</v>
      </c>
      <c r="C472" s="70">
        <v>2</v>
      </c>
      <c r="D472" s="70">
        <v>15</v>
      </c>
      <c r="E472" s="70">
        <v>2005</v>
      </c>
      <c r="F472" s="70" t="s">
        <v>789</v>
      </c>
      <c r="G472" s="70" t="s">
        <v>2159</v>
      </c>
      <c r="H472" s="70" t="s">
        <v>2160</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241</v>
      </c>
      <c r="C473" s="70">
        <v>3</v>
      </c>
      <c r="D473" s="70">
        <v>15</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242</v>
      </c>
      <c r="C474" s="70">
        <v>4</v>
      </c>
      <c r="D474" s="70">
        <v>15</v>
      </c>
      <c r="E474" s="70">
        <v>2007</v>
      </c>
      <c r="F474" s="70" t="s">
        <v>791</v>
      </c>
      <c r="G474" s="70" t="s">
        <v>2159</v>
      </c>
      <c r="H474" s="70" t="s">
        <v>2160</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243</v>
      </c>
      <c r="C475" s="70">
        <v>5</v>
      </c>
      <c r="D475" s="70">
        <v>15</v>
      </c>
      <c r="E475" s="70">
        <v>2008</v>
      </c>
      <c r="F475" s="70" t="s">
        <v>792</v>
      </c>
      <c r="G475" s="70" t="s">
        <v>2159</v>
      </c>
      <c r="H475" s="70" t="s">
        <v>2160</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244</v>
      </c>
      <c r="C476" s="70">
        <v>6</v>
      </c>
      <c r="D476" s="70">
        <v>15</v>
      </c>
      <c r="E476" s="70">
        <v>2009</v>
      </c>
      <c r="F476" s="70" t="s">
        <v>176</v>
      </c>
      <c r="G476" s="70" t="s">
        <v>2159</v>
      </c>
      <c r="H476" s="70" t="s">
        <v>2160</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2166</v>
      </c>
      <c r="B477" s="70">
        <v>245</v>
      </c>
      <c r="C477" s="70">
        <v>7</v>
      </c>
      <c r="D477" s="70">
        <v>15</v>
      </c>
      <c r="E477" s="70">
        <v>2010</v>
      </c>
      <c r="F477" s="70" t="s">
        <v>177</v>
      </c>
      <c r="G477" s="70" t="s">
        <v>2159</v>
      </c>
      <c r="H477" s="70" t="s">
        <v>2160</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2167</v>
      </c>
      <c r="B478" s="70">
        <v>246</v>
      </c>
      <c r="C478" s="70">
        <v>8</v>
      </c>
      <c r="D478" s="70">
        <v>15</v>
      </c>
      <c r="E478" s="70">
        <v>2011</v>
      </c>
      <c r="F478" s="70" t="s">
        <v>178</v>
      </c>
      <c r="G478" s="70" t="s">
        <v>2159</v>
      </c>
      <c r="H478" s="70" t="s">
        <v>2160</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2168</v>
      </c>
      <c r="B479" s="70">
        <v>247</v>
      </c>
      <c r="C479" s="70">
        <v>9</v>
      </c>
      <c r="D479" s="70">
        <v>15</v>
      </c>
      <c r="E479" s="70">
        <v>2012</v>
      </c>
      <c r="F479" s="70" t="s">
        <v>179</v>
      </c>
      <c r="G479" s="70" t="s">
        <v>2159</v>
      </c>
      <c r="H479" s="70" t="s">
        <v>2160</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2169</v>
      </c>
      <c r="B480" s="70">
        <v>248</v>
      </c>
      <c r="C480" s="70">
        <v>10</v>
      </c>
      <c r="D480" s="70">
        <v>15</v>
      </c>
      <c r="E480" s="70">
        <v>2013</v>
      </c>
      <c r="F480" s="70" t="s">
        <v>180</v>
      </c>
      <c r="G480" s="70" t="s">
        <v>2159</v>
      </c>
      <c r="H480" s="70" t="s">
        <v>2160</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2170</v>
      </c>
      <c r="B481" s="70">
        <v>249</v>
      </c>
      <c r="C481" s="70">
        <v>11</v>
      </c>
      <c r="D481" s="70">
        <v>15</v>
      </c>
      <c r="E481" s="70">
        <v>2014</v>
      </c>
      <c r="F481" s="70" t="s">
        <v>181</v>
      </c>
      <c r="G481" s="70" t="s">
        <v>2159</v>
      </c>
      <c r="H481" s="70" t="s">
        <v>2160</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2171</v>
      </c>
      <c r="B482" s="70">
        <v>250</v>
      </c>
      <c r="C482" s="70">
        <v>12</v>
      </c>
      <c r="D482" s="70">
        <v>15</v>
      </c>
      <c r="E482" s="70">
        <v>2015</v>
      </c>
      <c r="F482" s="70" t="s">
        <v>182</v>
      </c>
      <c r="G482" s="1064" t="s">
        <v>2159</v>
      </c>
      <c r="H482" s="70" t="s">
        <v>2160</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2172</v>
      </c>
      <c r="B483" s="70">
        <v>251</v>
      </c>
      <c r="C483" s="70">
        <v>13</v>
      </c>
      <c r="D483" s="70">
        <v>15</v>
      </c>
      <c r="E483" s="70">
        <v>2016</v>
      </c>
      <c r="F483" s="70" t="s">
        <v>155</v>
      </c>
      <c r="G483" s="1064" t="s">
        <v>2159</v>
      </c>
      <c r="H483" s="70" t="s">
        <v>2160</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2173</v>
      </c>
      <c r="B484" s="70">
        <v>252</v>
      </c>
      <c r="C484" s="70">
        <v>14</v>
      </c>
      <c r="D484" s="70">
        <v>15</v>
      </c>
      <c r="E484" s="70">
        <v>2017</v>
      </c>
      <c r="F484" s="70" t="s">
        <v>156</v>
      </c>
      <c r="G484" s="70" t="s">
        <v>2159</v>
      </c>
      <c r="H484" s="70" t="s">
        <v>2160</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2174</v>
      </c>
      <c r="B485" s="70">
        <v>253</v>
      </c>
      <c r="C485" s="70">
        <v>15</v>
      </c>
      <c r="D485" s="70">
        <v>15</v>
      </c>
      <c r="E485" s="70">
        <v>2018</v>
      </c>
      <c r="F485" s="70" t="s">
        <v>183</v>
      </c>
      <c r="G485" s="70" t="s">
        <v>2159</v>
      </c>
      <c r="H485" s="70" t="s">
        <v>2160</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2175</v>
      </c>
      <c r="B486" s="70">
        <v>254</v>
      </c>
      <c r="C486" s="70">
        <v>16</v>
      </c>
      <c r="D486" s="70">
        <v>15</v>
      </c>
      <c r="E486" s="70">
        <v>2019</v>
      </c>
      <c r="F486" s="70" t="s">
        <v>158</v>
      </c>
      <c r="G486" s="70" t="s">
        <v>2159</v>
      </c>
      <c r="H486" s="70" t="s">
        <v>2160</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2176</v>
      </c>
      <c r="B487" s="70">
        <v>255</v>
      </c>
      <c r="C487" s="70">
        <v>17</v>
      </c>
      <c r="D487" s="70">
        <v>15</v>
      </c>
      <c r="E487" s="70">
        <v>2020</v>
      </c>
      <c r="F487" s="70" t="s">
        <v>159</v>
      </c>
      <c r="G487" s="70" t="s">
        <v>2159</v>
      </c>
      <c r="H487" s="70" t="s">
        <v>2160</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2177</v>
      </c>
      <c r="B488" s="70">
        <v>255</v>
      </c>
      <c r="C488" s="70">
        <v>18</v>
      </c>
      <c r="D488" s="70">
        <v>15</v>
      </c>
      <c r="E488" s="70">
        <v>2021</v>
      </c>
      <c r="F488" s="70" t="s">
        <v>160</v>
      </c>
      <c r="G488" s="70" t="s">
        <v>2159</v>
      </c>
      <c r="H488" s="70" t="s">
        <v>2160</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2178</v>
      </c>
      <c r="B489" s="70">
        <v>255</v>
      </c>
      <c r="C489" s="70">
        <v>19</v>
      </c>
      <c r="D489" s="70">
        <v>15</v>
      </c>
      <c r="E489" s="70">
        <v>2022</v>
      </c>
      <c r="F489" s="70" t="s">
        <v>161</v>
      </c>
      <c r="G489" s="70" t="s">
        <v>2159</v>
      </c>
      <c r="H489" s="70" t="s">
        <v>2160</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255</v>
      </c>
      <c r="C490" s="70">
        <v>20</v>
      </c>
      <c r="D490" s="70">
        <v>15</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255</v>
      </c>
      <c r="C491" s="70">
        <v>21</v>
      </c>
      <c r="D491" s="70">
        <v>15</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358</v>
      </c>
      <c r="C513" s="70">
        <v>1</v>
      </c>
      <c r="D513" s="70">
        <v>22</v>
      </c>
      <c r="E513" s="70">
        <v>1990</v>
      </c>
      <c r="F513" s="70" t="s">
        <v>787</v>
      </c>
      <c r="G513" s="70" t="s">
        <v>2205</v>
      </c>
      <c r="H513" s="70" t="s">
        <v>2206</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359</v>
      </c>
      <c r="C514" s="70">
        <v>2</v>
      </c>
      <c r="D514" s="70">
        <v>22</v>
      </c>
      <c r="E514" s="70">
        <v>2005</v>
      </c>
      <c r="F514" s="70" t="s">
        <v>789</v>
      </c>
      <c r="G514" s="70" t="s">
        <v>2205</v>
      </c>
      <c r="H514" s="70" t="s">
        <v>2206</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360</v>
      </c>
      <c r="C515" s="70">
        <v>3</v>
      </c>
      <c r="D515" s="70">
        <v>22</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361</v>
      </c>
      <c r="C516" s="70">
        <v>4</v>
      </c>
      <c r="D516" s="70">
        <v>22</v>
      </c>
      <c r="E516" s="70">
        <v>2007</v>
      </c>
      <c r="F516" s="70" t="s">
        <v>791</v>
      </c>
      <c r="G516" s="70" t="s">
        <v>2205</v>
      </c>
      <c r="H516" s="70" t="s">
        <v>2206</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362</v>
      </c>
      <c r="C517" s="70">
        <v>5</v>
      </c>
      <c r="D517" s="70">
        <v>22</v>
      </c>
      <c r="E517" s="70">
        <v>2008</v>
      </c>
      <c r="F517" s="70" t="s">
        <v>792</v>
      </c>
      <c r="G517" s="70" t="s">
        <v>2205</v>
      </c>
      <c r="H517" s="70" t="s">
        <v>2206</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363</v>
      </c>
      <c r="C518" s="70">
        <v>6</v>
      </c>
      <c r="D518" s="70">
        <v>22</v>
      </c>
      <c r="E518" s="70">
        <v>2009</v>
      </c>
      <c r="F518" s="70" t="s">
        <v>176</v>
      </c>
      <c r="G518" s="70" t="s">
        <v>2205</v>
      </c>
      <c r="H518" s="70" t="s">
        <v>2206</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2212</v>
      </c>
      <c r="B519" s="70">
        <v>364</v>
      </c>
      <c r="C519" s="70">
        <v>7</v>
      </c>
      <c r="D519" s="70">
        <v>22</v>
      </c>
      <c r="E519" s="70">
        <v>2010</v>
      </c>
      <c r="F519" s="70" t="s">
        <v>177</v>
      </c>
      <c r="G519" s="70" t="s">
        <v>2205</v>
      </c>
      <c r="H519" s="70" t="s">
        <v>2206</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2213</v>
      </c>
      <c r="B520" s="70">
        <v>365</v>
      </c>
      <c r="C520" s="70">
        <v>8</v>
      </c>
      <c r="D520" s="70">
        <v>22</v>
      </c>
      <c r="E520" s="70">
        <v>2011</v>
      </c>
      <c r="F520" s="70" t="s">
        <v>178</v>
      </c>
      <c r="G520" s="1064" t="s">
        <v>2205</v>
      </c>
      <c r="H520" s="70" t="s">
        <v>2206</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2214</v>
      </c>
      <c r="B521" s="70">
        <v>366</v>
      </c>
      <c r="C521" s="70">
        <v>9</v>
      </c>
      <c r="D521" s="70">
        <v>22</v>
      </c>
      <c r="E521" s="70">
        <v>2012</v>
      </c>
      <c r="F521" s="70" t="s">
        <v>179</v>
      </c>
      <c r="G521" s="1064" t="s">
        <v>2205</v>
      </c>
      <c r="H521" s="70" t="s">
        <v>2206</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2215</v>
      </c>
      <c r="B522" s="70">
        <v>367</v>
      </c>
      <c r="C522" s="70">
        <v>10</v>
      </c>
      <c r="D522" s="70">
        <v>22</v>
      </c>
      <c r="E522" s="70">
        <v>2013</v>
      </c>
      <c r="F522" s="70" t="s">
        <v>180</v>
      </c>
      <c r="G522" s="70" t="s">
        <v>2205</v>
      </c>
      <c r="H522" s="70" t="s">
        <v>2206</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2216</v>
      </c>
      <c r="B523" s="70">
        <v>368</v>
      </c>
      <c r="C523" s="70">
        <v>11</v>
      </c>
      <c r="D523" s="70">
        <v>22</v>
      </c>
      <c r="E523" s="70">
        <v>2014</v>
      </c>
      <c r="F523" s="70" t="s">
        <v>181</v>
      </c>
      <c r="G523" s="70" t="s">
        <v>2205</v>
      </c>
      <c r="H523" s="70" t="s">
        <v>2206</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2217</v>
      </c>
      <c r="B524" s="70">
        <v>369</v>
      </c>
      <c r="C524" s="70">
        <v>12</v>
      </c>
      <c r="D524" s="70">
        <v>22</v>
      </c>
      <c r="E524" s="70">
        <v>2015</v>
      </c>
      <c r="F524" s="70" t="s">
        <v>182</v>
      </c>
      <c r="G524" s="70" t="s">
        <v>2205</v>
      </c>
      <c r="H524" s="70" t="s">
        <v>2206</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2218</v>
      </c>
      <c r="B525" s="70">
        <v>370</v>
      </c>
      <c r="C525" s="70">
        <v>13</v>
      </c>
      <c r="D525" s="70">
        <v>22</v>
      </c>
      <c r="E525" s="70">
        <v>2016</v>
      </c>
      <c r="F525" s="70" t="s">
        <v>155</v>
      </c>
      <c r="G525" s="70" t="s">
        <v>2205</v>
      </c>
      <c r="H525" s="70" t="s">
        <v>2206</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2219</v>
      </c>
      <c r="B526" s="70">
        <v>371</v>
      </c>
      <c r="C526" s="70">
        <v>14</v>
      </c>
      <c r="D526" s="70">
        <v>22</v>
      </c>
      <c r="E526" s="70">
        <v>2017</v>
      </c>
      <c r="F526" s="70" t="s">
        <v>156</v>
      </c>
      <c r="G526" s="70" t="s">
        <v>2205</v>
      </c>
      <c r="H526" s="70" t="s">
        <v>2206</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2220</v>
      </c>
      <c r="B527" s="70">
        <v>372</v>
      </c>
      <c r="C527" s="70">
        <v>15</v>
      </c>
      <c r="D527" s="70">
        <v>22</v>
      </c>
      <c r="E527" s="70">
        <v>2018</v>
      </c>
      <c r="F527" s="70" t="s">
        <v>183</v>
      </c>
      <c r="G527" s="70" t="s">
        <v>2205</v>
      </c>
      <c r="H527" s="70" t="s">
        <v>2206</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2221</v>
      </c>
      <c r="B528" s="70">
        <v>373</v>
      </c>
      <c r="C528" s="70">
        <v>16</v>
      </c>
      <c r="D528" s="70">
        <v>22</v>
      </c>
      <c r="E528" s="70">
        <v>2019</v>
      </c>
      <c r="F528" s="70" t="s">
        <v>158</v>
      </c>
      <c r="G528" s="70" t="s">
        <v>2205</v>
      </c>
      <c r="H528" s="70" t="s">
        <v>2206</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2222</v>
      </c>
      <c r="B529" s="70">
        <v>374</v>
      </c>
      <c r="C529" s="70">
        <v>17</v>
      </c>
      <c r="D529" s="70">
        <v>22</v>
      </c>
      <c r="E529" s="70">
        <v>2020</v>
      </c>
      <c r="F529" s="70" t="s">
        <v>159</v>
      </c>
      <c r="G529" s="70" t="s">
        <v>2205</v>
      </c>
      <c r="H529" s="70" t="s">
        <v>2206</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2223</v>
      </c>
      <c r="B530" s="70">
        <v>374</v>
      </c>
      <c r="C530" s="70">
        <v>18</v>
      </c>
      <c r="D530" s="70">
        <v>22</v>
      </c>
      <c r="E530" s="70">
        <v>2021</v>
      </c>
      <c r="F530" s="70" t="s">
        <v>160</v>
      </c>
      <c r="G530" s="70" t="s">
        <v>2205</v>
      </c>
      <c r="H530" s="70" t="s">
        <v>2206</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2224</v>
      </c>
      <c r="B531" s="70">
        <v>374</v>
      </c>
      <c r="C531" s="70">
        <v>19</v>
      </c>
      <c r="D531" s="70">
        <v>22</v>
      </c>
      <c r="E531" s="70">
        <v>2022</v>
      </c>
      <c r="F531" s="70" t="s">
        <v>161</v>
      </c>
      <c r="G531" s="70" t="s">
        <v>2205</v>
      </c>
      <c r="H531" s="70" t="s">
        <v>2206</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374</v>
      </c>
      <c r="C532" s="70">
        <v>20</v>
      </c>
      <c r="D532" s="70">
        <v>22</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374</v>
      </c>
      <c r="C533" s="70">
        <v>21</v>
      </c>
      <c r="D533" s="70">
        <v>22</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392</v>
      </c>
      <c r="C555" s="70">
        <v>1</v>
      </c>
      <c r="D555" s="70">
        <v>24</v>
      </c>
      <c r="E555" s="70">
        <v>1990</v>
      </c>
      <c r="F555" s="70" t="s">
        <v>787</v>
      </c>
      <c r="G555" s="70" t="s">
        <v>2251</v>
      </c>
      <c r="H555" s="70" t="s">
        <v>2252</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393</v>
      </c>
      <c r="C556" s="70">
        <v>2</v>
      </c>
      <c r="D556" s="70">
        <v>24</v>
      </c>
      <c r="E556" s="70">
        <v>2005</v>
      </c>
      <c r="F556" s="70" t="s">
        <v>789</v>
      </c>
      <c r="G556" s="70" t="s">
        <v>2251</v>
      </c>
      <c r="H556" s="70" t="s">
        <v>2252</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394</v>
      </c>
      <c r="C557" s="70">
        <v>3</v>
      </c>
      <c r="D557" s="70">
        <v>24</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395</v>
      </c>
      <c r="C558" s="70">
        <v>4</v>
      </c>
      <c r="D558" s="70">
        <v>24</v>
      </c>
      <c r="E558" s="70">
        <v>2007</v>
      </c>
      <c r="F558" s="70" t="s">
        <v>791</v>
      </c>
      <c r="G558" s="1064" t="s">
        <v>2251</v>
      </c>
      <c r="H558" s="70" t="s">
        <v>2252</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396</v>
      </c>
      <c r="C559" s="70">
        <v>5</v>
      </c>
      <c r="D559" s="70">
        <v>24</v>
      </c>
      <c r="E559" s="70">
        <v>2008</v>
      </c>
      <c r="F559" s="70" t="s">
        <v>792</v>
      </c>
      <c r="G559" s="1064" t="s">
        <v>2251</v>
      </c>
      <c r="H559" s="70" t="s">
        <v>2252</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397</v>
      </c>
      <c r="C560" s="70">
        <v>6</v>
      </c>
      <c r="D560" s="70">
        <v>24</v>
      </c>
      <c r="E560" s="70">
        <v>2009</v>
      </c>
      <c r="F560" s="70" t="s">
        <v>176</v>
      </c>
      <c r="G560" s="70" t="s">
        <v>2251</v>
      </c>
      <c r="H560" s="70" t="s">
        <v>2252</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2258</v>
      </c>
      <c r="B561" s="70">
        <v>398</v>
      </c>
      <c r="C561" s="70">
        <v>7</v>
      </c>
      <c r="D561" s="70">
        <v>24</v>
      </c>
      <c r="E561" s="70">
        <v>2010</v>
      </c>
      <c r="F561" s="70" t="s">
        <v>177</v>
      </c>
      <c r="G561" s="70" t="s">
        <v>2251</v>
      </c>
      <c r="H561" s="70" t="s">
        <v>2252</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2259</v>
      </c>
      <c r="B562" s="70">
        <v>399</v>
      </c>
      <c r="C562" s="70">
        <v>8</v>
      </c>
      <c r="D562" s="70">
        <v>24</v>
      </c>
      <c r="E562" s="70">
        <v>2011</v>
      </c>
      <c r="F562" s="70" t="s">
        <v>178</v>
      </c>
      <c r="G562" s="70" t="s">
        <v>2251</v>
      </c>
      <c r="H562" s="70" t="s">
        <v>2252</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2260</v>
      </c>
      <c r="B563" s="70">
        <v>400</v>
      </c>
      <c r="C563" s="70">
        <v>9</v>
      </c>
      <c r="D563" s="70">
        <v>24</v>
      </c>
      <c r="E563" s="70">
        <v>2012</v>
      </c>
      <c r="F563" s="70" t="s">
        <v>179</v>
      </c>
      <c r="G563" s="70" t="s">
        <v>2251</v>
      </c>
      <c r="H563" s="70" t="s">
        <v>2252</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2261</v>
      </c>
      <c r="B564" s="70">
        <v>401</v>
      </c>
      <c r="C564" s="70">
        <v>10</v>
      </c>
      <c r="D564" s="70">
        <v>24</v>
      </c>
      <c r="E564" s="70">
        <v>2013</v>
      </c>
      <c r="F564" s="70" t="s">
        <v>180</v>
      </c>
      <c r="G564" s="70" t="s">
        <v>2251</v>
      </c>
      <c r="H564" s="70" t="s">
        <v>2252</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2262</v>
      </c>
      <c r="B565" s="70">
        <v>402</v>
      </c>
      <c r="C565" s="70">
        <v>11</v>
      </c>
      <c r="D565" s="70">
        <v>24</v>
      </c>
      <c r="E565" s="70">
        <v>2014</v>
      </c>
      <c r="F565" s="70" t="s">
        <v>181</v>
      </c>
      <c r="G565" s="70" t="s">
        <v>2251</v>
      </c>
      <c r="H565" s="70" t="s">
        <v>2252</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2263</v>
      </c>
      <c r="B566" s="70">
        <v>403</v>
      </c>
      <c r="C566" s="70">
        <v>12</v>
      </c>
      <c r="D566" s="70">
        <v>24</v>
      </c>
      <c r="E566" s="70">
        <v>2015</v>
      </c>
      <c r="F566" s="70" t="s">
        <v>182</v>
      </c>
      <c r="G566" s="70" t="s">
        <v>2251</v>
      </c>
      <c r="H566" s="70" t="s">
        <v>2252</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2264</v>
      </c>
      <c r="B567" s="70">
        <v>404</v>
      </c>
      <c r="C567" s="70">
        <v>13</v>
      </c>
      <c r="D567" s="70">
        <v>24</v>
      </c>
      <c r="E567" s="70">
        <v>2016</v>
      </c>
      <c r="F567" s="70" t="s">
        <v>155</v>
      </c>
      <c r="G567" s="70" t="s">
        <v>2251</v>
      </c>
      <c r="H567" s="70" t="s">
        <v>2252</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2265</v>
      </c>
      <c r="B568" s="70">
        <v>405</v>
      </c>
      <c r="C568" s="70">
        <v>14</v>
      </c>
      <c r="D568" s="70">
        <v>24</v>
      </c>
      <c r="E568" s="70">
        <v>2017</v>
      </c>
      <c r="F568" s="70" t="s">
        <v>156</v>
      </c>
      <c r="G568" s="70" t="s">
        <v>2251</v>
      </c>
      <c r="H568" s="70" t="s">
        <v>2252</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2266</v>
      </c>
      <c r="B569" s="70">
        <v>406</v>
      </c>
      <c r="C569" s="70">
        <v>15</v>
      </c>
      <c r="D569" s="70">
        <v>24</v>
      </c>
      <c r="E569" s="70">
        <v>2018</v>
      </c>
      <c r="F569" s="70" t="s">
        <v>183</v>
      </c>
      <c r="G569" s="70" t="s">
        <v>2251</v>
      </c>
      <c r="H569" s="70" t="s">
        <v>2252</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2267</v>
      </c>
      <c r="B570" s="70">
        <v>407</v>
      </c>
      <c r="C570" s="70">
        <v>16</v>
      </c>
      <c r="D570" s="70">
        <v>24</v>
      </c>
      <c r="E570" s="70">
        <v>2019</v>
      </c>
      <c r="F570" s="70" t="s">
        <v>158</v>
      </c>
      <c r="G570" s="70" t="s">
        <v>2251</v>
      </c>
      <c r="H570" s="70" t="s">
        <v>2252</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2268</v>
      </c>
      <c r="B571" s="70">
        <v>408</v>
      </c>
      <c r="C571" s="70">
        <v>17</v>
      </c>
      <c r="D571" s="70">
        <v>24</v>
      </c>
      <c r="E571" s="70">
        <v>2020</v>
      </c>
      <c r="F571" s="70" t="s">
        <v>159</v>
      </c>
      <c r="G571" s="70" t="s">
        <v>2251</v>
      </c>
      <c r="H571" s="70" t="s">
        <v>2252</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2269</v>
      </c>
      <c r="B572" s="70">
        <v>408</v>
      </c>
      <c r="C572" s="70">
        <v>18</v>
      </c>
      <c r="D572" s="70">
        <v>24</v>
      </c>
      <c r="E572" s="70">
        <v>2021</v>
      </c>
      <c r="F572" s="70" t="s">
        <v>160</v>
      </c>
      <c r="G572" s="70" t="s">
        <v>2251</v>
      </c>
      <c r="H572" s="70" t="s">
        <v>2252</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2270</v>
      </c>
      <c r="B573" s="70">
        <v>408</v>
      </c>
      <c r="C573" s="70">
        <v>19</v>
      </c>
      <c r="D573" s="70">
        <v>24</v>
      </c>
      <c r="E573" s="70">
        <v>2022</v>
      </c>
      <c r="F573" s="70" t="s">
        <v>161</v>
      </c>
      <c r="G573" s="70" t="s">
        <v>2251</v>
      </c>
      <c r="H573" s="70" t="s">
        <v>2252</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408</v>
      </c>
      <c r="C574" s="70">
        <v>20</v>
      </c>
      <c r="D574" s="70">
        <v>24</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408</v>
      </c>
      <c r="C575" s="70">
        <v>21</v>
      </c>
      <c r="D575" s="70">
        <v>24</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137</v>
      </c>
      <c r="C576" s="70">
        <v>1</v>
      </c>
      <c r="D576" s="70">
        <v>9</v>
      </c>
      <c r="E576" s="70">
        <v>1990</v>
      </c>
      <c r="F576" s="70" t="s">
        <v>787</v>
      </c>
      <c r="G576" s="70" t="s">
        <v>2274</v>
      </c>
      <c r="H576" s="70" t="s">
        <v>2275</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138</v>
      </c>
      <c r="C577" s="70">
        <v>2</v>
      </c>
      <c r="D577" s="70">
        <v>9</v>
      </c>
      <c r="E577" s="70">
        <v>2005</v>
      </c>
      <c r="F577" s="70" t="s">
        <v>789</v>
      </c>
      <c r="G577" s="1064" t="s">
        <v>2274</v>
      </c>
      <c r="H577" s="70" t="s">
        <v>2275</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139</v>
      </c>
      <c r="C578" s="70">
        <v>3</v>
      </c>
      <c r="D578" s="70">
        <v>9</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140</v>
      </c>
      <c r="C579" s="70">
        <v>4</v>
      </c>
      <c r="D579" s="70">
        <v>9</v>
      </c>
      <c r="E579" s="70">
        <v>2007</v>
      </c>
      <c r="F579" s="70" t="s">
        <v>791</v>
      </c>
      <c r="G579" s="70" t="s">
        <v>2274</v>
      </c>
      <c r="H579" s="70" t="s">
        <v>2275</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141</v>
      </c>
      <c r="C580" s="70">
        <v>5</v>
      </c>
      <c r="D580" s="70">
        <v>9</v>
      </c>
      <c r="E580" s="70">
        <v>2008</v>
      </c>
      <c r="F580" s="70" t="s">
        <v>792</v>
      </c>
      <c r="G580" s="70" t="s">
        <v>2274</v>
      </c>
      <c r="H580" s="70" t="s">
        <v>2275</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142</v>
      </c>
      <c r="C581" s="70">
        <v>6</v>
      </c>
      <c r="D581" s="70">
        <v>9</v>
      </c>
      <c r="E581" s="70">
        <v>2009</v>
      </c>
      <c r="F581" s="70" t="s">
        <v>176</v>
      </c>
      <c r="G581" s="70" t="s">
        <v>2274</v>
      </c>
      <c r="H581" s="70" t="s">
        <v>2275</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2281</v>
      </c>
      <c r="B582" s="70">
        <v>143</v>
      </c>
      <c r="C582" s="70">
        <v>7</v>
      </c>
      <c r="D582" s="70">
        <v>9</v>
      </c>
      <c r="E582" s="70">
        <v>2010</v>
      </c>
      <c r="F582" s="70" t="s">
        <v>177</v>
      </c>
      <c r="G582" s="70" t="s">
        <v>2274</v>
      </c>
      <c r="H582" s="70" t="s">
        <v>2275</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2282</v>
      </c>
      <c r="B583" s="70">
        <v>144</v>
      </c>
      <c r="C583" s="70">
        <v>8</v>
      </c>
      <c r="D583" s="70">
        <v>9</v>
      </c>
      <c r="E583" s="70">
        <v>2011</v>
      </c>
      <c r="F583" s="70" t="s">
        <v>178</v>
      </c>
      <c r="G583" s="70" t="s">
        <v>2274</v>
      </c>
      <c r="H583" s="70" t="s">
        <v>2275</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2283</v>
      </c>
      <c r="B584" s="70">
        <v>145</v>
      </c>
      <c r="C584" s="70">
        <v>9</v>
      </c>
      <c r="D584" s="70">
        <v>9</v>
      </c>
      <c r="E584" s="70">
        <v>2012</v>
      </c>
      <c r="F584" s="70" t="s">
        <v>179</v>
      </c>
      <c r="G584" s="70" t="s">
        <v>2274</v>
      </c>
      <c r="H584" s="70" t="s">
        <v>2275</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2284</v>
      </c>
      <c r="B585" s="70">
        <v>146</v>
      </c>
      <c r="C585" s="70">
        <v>10</v>
      </c>
      <c r="D585" s="70">
        <v>9</v>
      </c>
      <c r="E585" s="70">
        <v>2013</v>
      </c>
      <c r="F585" s="70" t="s">
        <v>180</v>
      </c>
      <c r="G585" s="70" t="s">
        <v>2274</v>
      </c>
      <c r="H585" s="70" t="s">
        <v>2275</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2285</v>
      </c>
      <c r="B586" s="70">
        <v>147</v>
      </c>
      <c r="C586" s="70">
        <v>11</v>
      </c>
      <c r="D586" s="70">
        <v>9</v>
      </c>
      <c r="E586" s="70">
        <v>2014</v>
      </c>
      <c r="F586" s="70" t="s">
        <v>181</v>
      </c>
      <c r="G586" s="70" t="s">
        <v>2274</v>
      </c>
      <c r="H586" s="70" t="s">
        <v>2275</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2286</v>
      </c>
      <c r="B587" s="70">
        <v>148</v>
      </c>
      <c r="C587" s="70">
        <v>12</v>
      </c>
      <c r="D587" s="70">
        <v>9</v>
      </c>
      <c r="E587" s="70">
        <v>2015</v>
      </c>
      <c r="F587" s="70" t="s">
        <v>182</v>
      </c>
      <c r="G587" s="70" t="s">
        <v>2274</v>
      </c>
      <c r="H587" s="70" t="s">
        <v>2275</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2287</v>
      </c>
      <c r="B588" s="70">
        <v>149</v>
      </c>
      <c r="C588" s="70">
        <v>13</v>
      </c>
      <c r="D588" s="70">
        <v>9</v>
      </c>
      <c r="E588" s="70">
        <v>2016</v>
      </c>
      <c r="F588" s="70" t="s">
        <v>155</v>
      </c>
      <c r="G588" s="70" t="s">
        <v>2274</v>
      </c>
      <c r="H588" s="70" t="s">
        <v>2275</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2288</v>
      </c>
      <c r="B589" s="70">
        <v>150</v>
      </c>
      <c r="C589" s="70">
        <v>14</v>
      </c>
      <c r="D589" s="70">
        <v>9</v>
      </c>
      <c r="E589" s="70">
        <v>2017</v>
      </c>
      <c r="F589" s="70" t="s">
        <v>156</v>
      </c>
      <c r="G589" s="70" t="s">
        <v>2274</v>
      </c>
      <c r="H589" s="70" t="s">
        <v>2275</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2289</v>
      </c>
      <c r="B590" s="70">
        <v>151</v>
      </c>
      <c r="C590" s="70">
        <v>15</v>
      </c>
      <c r="D590" s="70">
        <v>9</v>
      </c>
      <c r="E590" s="70">
        <v>2018</v>
      </c>
      <c r="F590" s="70" t="s">
        <v>183</v>
      </c>
      <c r="G590" s="70" t="s">
        <v>2274</v>
      </c>
      <c r="H590" s="70" t="s">
        <v>2275</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2290</v>
      </c>
      <c r="B591" s="70">
        <v>152</v>
      </c>
      <c r="C591" s="70">
        <v>16</v>
      </c>
      <c r="D591" s="70">
        <v>9</v>
      </c>
      <c r="E591" s="70">
        <v>2019</v>
      </c>
      <c r="F591" s="70" t="s">
        <v>158</v>
      </c>
      <c r="G591" s="70" t="s">
        <v>2274</v>
      </c>
      <c r="H591" s="70" t="s">
        <v>2275</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2291</v>
      </c>
      <c r="B592" s="70">
        <v>153</v>
      </c>
      <c r="C592" s="70">
        <v>17</v>
      </c>
      <c r="D592" s="70">
        <v>9</v>
      </c>
      <c r="E592" s="70">
        <v>2020</v>
      </c>
      <c r="F592" s="70" t="s">
        <v>159</v>
      </c>
      <c r="G592" s="70" t="s">
        <v>2274</v>
      </c>
      <c r="H592" s="70" t="s">
        <v>2275</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2292</v>
      </c>
      <c r="B593" s="70">
        <v>153</v>
      </c>
      <c r="C593" s="70">
        <v>18</v>
      </c>
      <c r="D593" s="70">
        <v>9</v>
      </c>
      <c r="E593" s="70">
        <v>2021</v>
      </c>
      <c r="F593" s="70" t="s">
        <v>160</v>
      </c>
      <c r="G593" s="70" t="s">
        <v>2274</v>
      </c>
      <c r="H593" s="70" t="s">
        <v>2275</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2293</v>
      </c>
      <c r="B594" s="70">
        <v>153</v>
      </c>
      <c r="C594" s="70">
        <v>19</v>
      </c>
      <c r="D594" s="70">
        <v>9</v>
      </c>
      <c r="E594" s="70">
        <v>2022</v>
      </c>
      <c r="F594" s="70" t="s">
        <v>161</v>
      </c>
      <c r="G594" s="70" t="s">
        <v>2274</v>
      </c>
      <c r="H594" s="70" t="s">
        <v>2275</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153</v>
      </c>
      <c r="C595" s="70">
        <v>20</v>
      </c>
      <c r="D595" s="70">
        <v>9</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153</v>
      </c>
      <c r="C596" s="70">
        <v>21</v>
      </c>
      <c r="D596" s="70">
        <v>9</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443</v>
      </c>
      <c r="C597" s="70">
        <v>1</v>
      </c>
      <c r="D597" s="70">
        <v>27</v>
      </c>
      <c r="E597" s="70">
        <v>1990</v>
      </c>
      <c r="F597" s="70" t="s">
        <v>787</v>
      </c>
      <c r="G597" s="1064" t="s">
        <v>2297</v>
      </c>
      <c r="H597" s="70" t="s">
        <v>2298</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444</v>
      </c>
      <c r="C598" s="70">
        <v>2</v>
      </c>
      <c r="D598" s="70">
        <v>27</v>
      </c>
      <c r="E598" s="70">
        <v>2005</v>
      </c>
      <c r="F598" s="70" t="s">
        <v>789</v>
      </c>
      <c r="G598" s="70" t="s">
        <v>2297</v>
      </c>
      <c r="H598" s="70" t="s">
        <v>2298</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445</v>
      </c>
      <c r="C599" s="70">
        <v>3</v>
      </c>
      <c r="D599" s="70">
        <v>27</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446</v>
      </c>
      <c r="C600" s="70">
        <v>4</v>
      </c>
      <c r="D600" s="70">
        <v>27</v>
      </c>
      <c r="E600" s="70">
        <v>2007</v>
      </c>
      <c r="F600" s="70" t="s">
        <v>791</v>
      </c>
      <c r="G600" s="70" t="s">
        <v>2297</v>
      </c>
      <c r="H600" s="70" t="s">
        <v>2298</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447</v>
      </c>
      <c r="C601" s="70">
        <v>5</v>
      </c>
      <c r="D601" s="70">
        <v>27</v>
      </c>
      <c r="E601" s="70">
        <v>2008</v>
      </c>
      <c r="F601" s="70" t="s">
        <v>792</v>
      </c>
      <c r="G601" s="70" t="s">
        <v>2297</v>
      </c>
      <c r="H601" s="70" t="s">
        <v>2298</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448</v>
      </c>
      <c r="C602" s="70">
        <v>6</v>
      </c>
      <c r="D602" s="70">
        <v>27</v>
      </c>
      <c r="E602" s="70">
        <v>2009</v>
      </c>
      <c r="F602" s="70" t="s">
        <v>176</v>
      </c>
      <c r="G602" s="70" t="s">
        <v>2297</v>
      </c>
      <c r="H602" s="70" t="s">
        <v>2298</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2304</v>
      </c>
      <c r="B603" s="70">
        <v>449</v>
      </c>
      <c r="C603" s="70">
        <v>7</v>
      </c>
      <c r="D603" s="70">
        <v>27</v>
      </c>
      <c r="E603" s="70">
        <v>2010</v>
      </c>
      <c r="F603" s="70" t="s">
        <v>177</v>
      </c>
      <c r="G603" s="70" t="s">
        <v>2297</v>
      </c>
      <c r="H603" s="70" t="s">
        <v>2298</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2305</v>
      </c>
      <c r="B604" s="70">
        <v>450</v>
      </c>
      <c r="C604" s="70">
        <v>8</v>
      </c>
      <c r="D604" s="70">
        <v>27</v>
      </c>
      <c r="E604" s="70">
        <v>2011</v>
      </c>
      <c r="F604" s="70" t="s">
        <v>178</v>
      </c>
      <c r="G604" s="70" t="s">
        <v>2297</v>
      </c>
      <c r="H604" s="70" t="s">
        <v>2298</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2306</v>
      </c>
      <c r="B605" s="70">
        <v>451</v>
      </c>
      <c r="C605" s="70">
        <v>9</v>
      </c>
      <c r="D605" s="70">
        <v>27</v>
      </c>
      <c r="E605" s="70">
        <v>2012</v>
      </c>
      <c r="F605" s="70" t="s">
        <v>179</v>
      </c>
      <c r="G605" s="70" t="s">
        <v>2297</v>
      </c>
      <c r="H605" s="70" t="s">
        <v>2298</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2307</v>
      </c>
      <c r="B606" s="70">
        <v>452</v>
      </c>
      <c r="C606" s="70">
        <v>10</v>
      </c>
      <c r="D606" s="70">
        <v>27</v>
      </c>
      <c r="E606" s="70">
        <v>2013</v>
      </c>
      <c r="F606" s="70" t="s">
        <v>180</v>
      </c>
      <c r="G606" s="70" t="s">
        <v>2297</v>
      </c>
      <c r="H606" s="70" t="s">
        <v>2298</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2308</v>
      </c>
      <c r="B607" s="70">
        <v>453</v>
      </c>
      <c r="C607" s="70">
        <v>11</v>
      </c>
      <c r="D607" s="70">
        <v>27</v>
      </c>
      <c r="E607" s="70">
        <v>2014</v>
      </c>
      <c r="F607" s="70" t="s">
        <v>181</v>
      </c>
      <c r="G607" s="70" t="s">
        <v>2297</v>
      </c>
      <c r="H607" s="70" t="s">
        <v>2298</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2309</v>
      </c>
      <c r="B608" s="70">
        <v>454</v>
      </c>
      <c r="C608" s="70">
        <v>12</v>
      </c>
      <c r="D608" s="70">
        <v>27</v>
      </c>
      <c r="E608" s="70">
        <v>2015</v>
      </c>
      <c r="F608" s="70" t="s">
        <v>182</v>
      </c>
      <c r="G608" s="70" t="s">
        <v>2297</v>
      </c>
      <c r="H608" s="70" t="s">
        <v>2298</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2310</v>
      </c>
      <c r="B609" s="70">
        <v>455</v>
      </c>
      <c r="C609" s="70">
        <v>13</v>
      </c>
      <c r="D609" s="70">
        <v>27</v>
      </c>
      <c r="E609" s="70">
        <v>2016</v>
      </c>
      <c r="F609" s="70" t="s">
        <v>155</v>
      </c>
      <c r="G609" s="70" t="s">
        <v>2297</v>
      </c>
      <c r="H609" s="70" t="s">
        <v>2298</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2311</v>
      </c>
      <c r="B610" s="70">
        <v>456</v>
      </c>
      <c r="C610" s="70">
        <v>14</v>
      </c>
      <c r="D610" s="70">
        <v>27</v>
      </c>
      <c r="E610" s="70">
        <v>2017</v>
      </c>
      <c r="F610" s="70" t="s">
        <v>156</v>
      </c>
      <c r="G610" s="70" t="s">
        <v>2297</v>
      </c>
      <c r="H610" s="70" t="s">
        <v>2298</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2312</v>
      </c>
      <c r="B611" s="70">
        <v>457</v>
      </c>
      <c r="C611" s="70">
        <v>15</v>
      </c>
      <c r="D611" s="70">
        <v>27</v>
      </c>
      <c r="E611" s="70">
        <v>2018</v>
      </c>
      <c r="F611" s="70" t="s">
        <v>183</v>
      </c>
      <c r="G611" s="70" t="s">
        <v>2297</v>
      </c>
      <c r="H611" s="70" t="s">
        <v>2298</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2313</v>
      </c>
      <c r="B612" s="70">
        <v>458</v>
      </c>
      <c r="C612" s="70">
        <v>16</v>
      </c>
      <c r="D612" s="70">
        <v>27</v>
      </c>
      <c r="E612" s="70">
        <v>2019</v>
      </c>
      <c r="F612" s="70" t="s">
        <v>158</v>
      </c>
      <c r="G612" s="70" t="s">
        <v>2297</v>
      </c>
      <c r="H612" s="70" t="s">
        <v>2298</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2314</v>
      </c>
      <c r="B613" s="70">
        <v>459</v>
      </c>
      <c r="C613" s="70">
        <v>17</v>
      </c>
      <c r="D613" s="70">
        <v>27</v>
      </c>
      <c r="E613" s="70">
        <v>2020</v>
      </c>
      <c r="F613" s="70" t="s">
        <v>159</v>
      </c>
      <c r="G613" s="70" t="s">
        <v>2297</v>
      </c>
      <c r="H613" s="70" t="s">
        <v>2298</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2315</v>
      </c>
      <c r="B614" s="70">
        <v>459</v>
      </c>
      <c r="C614" s="70">
        <v>18</v>
      </c>
      <c r="D614" s="70">
        <v>27</v>
      </c>
      <c r="E614" s="70">
        <v>2021</v>
      </c>
      <c r="F614" s="70" t="s">
        <v>160</v>
      </c>
      <c r="G614" s="70" t="s">
        <v>2297</v>
      </c>
      <c r="H614" s="70" t="s">
        <v>2298</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2316</v>
      </c>
      <c r="B615" s="70">
        <v>459</v>
      </c>
      <c r="C615" s="70">
        <v>19</v>
      </c>
      <c r="D615" s="70">
        <v>27</v>
      </c>
      <c r="E615" s="70">
        <v>2022</v>
      </c>
      <c r="F615" s="70" t="s">
        <v>161</v>
      </c>
      <c r="G615" s="1064" t="s">
        <v>2297</v>
      </c>
      <c r="H615" s="70" t="s">
        <v>2298</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459</v>
      </c>
      <c r="C616" s="70">
        <v>20</v>
      </c>
      <c r="D616" s="70">
        <v>27</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459</v>
      </c>
      <c r="C617" s="70">
        <v>21</v>
      </c>
      <c r="D617" s="70">
        <v>27</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2273</v>
      </c>
      <c r="B9" s="70">
        <v>1</v>
      </c>
      <c r="C9" s="70">
        <v>1</v>
      </c>
      <c r="D9" s="70">
        <v>1</v>
      </c>
      <c r="E9" s="70">
        <v>1990</v>
      </c>
      <c r="F9" s="70" t="s">
        <v>787</v>
      </c>
      <c r="G9" s="1073" t="s">
        <v>2274</v>
      </c>
      <c r="H9" s="70" t="s">
        <v>2275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2276</v>
      </c>
      <c r="B10" s="70">
        <v>2</v>
      </c>
      <c r="C10" s="70">
        <v>2</v>
      </c>
      <c r="D10" s="70">
        <v>1</v>
      </c>
      <c r="E10" s="70">
        <v>2005</v>
      </c>
      <c r="F10" s="70" t="s">
        <v>789</v>
      </c>
      <c r="G10" s="1073" t="s">
        <v>2274</v>
      </c>
      <c r="H10" s="70" t="s">
        <v>2275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2277</v>
      </c>
      <c r="B11" s="70">
        <v>3</v>
      </c>
      <c r="C11" s="70">
        <v>3</v>
      </c>
      <c r="D11" s="70">
        <v>1</v>
      </c>
      <c r="E11" s="70">
        <v>2006</v>
      </c>
      <c r="F11" s="70" t="s">
        <v>790</v>
      </c>
      <c r="G11" s="1073" t="s">
        <v>2274</v>
      </c>
      <c r="H11" s="70" t="s">
        <v>2275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2278</v>
      </c>
      <c r="B12" s="70">
        <v>4</v>
      </c>
      <c r="C12" s="70">
        <v>4</v>
      </c>
      <c r="D12" s="70">
        <v>1</v>
      </c>
      <c r="E12" s="70">
        <v>2007</v>
      </c>
      <c r="F12" s="70" t="s">
        <v>791</v>
      </c>
      <c r="G12" s="1073" t="s">
        <v>2274</v>
      </c>
      <c r="H12" s="70" t="s">
        <v>2275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2279</v>
      </c>
      <c r="B13" s="70">
        <v>5</v>
      </c>
      <c r="C13" s="70">
        <v>5</v>
      </c>
      <c r="D13" s="70">
        <v>1</v>
      </c>
      <c r="E13" s="70">
        <v>2008</v>
      </c>
      <c r="F13" s="70" t="s">
        <v>792</v>
      </c>
      <c r="G13" s="1073" t="s">
        <v>2274</v>
      </c>
      <c r="H13" s="70" t="s">
        <v>2275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2280</v>
      </c>
      <c r="B14" s="70">
        <v>6</v>
      </c>
      <c r="C14" s="70">
        <v>6</v>
      </c>
      <c r="D14" s="70">
        <v>1</v>
      </c>
      <c r="E14" s="70">
        <v>2009</v>
      </c>
      <c r="F14" s="70" t="s">
        <v>176</v>
      </c>
      <c r="G14" s="1073" t="s">
        <v>2274</v>
      </c>
      <c r="H14" s="70" t="s">
        <v>2275</v>
      </c>
      <c r="I14" s="1066"/>
      <c r="J14" s="73">
        <v>0</v>
      </c>
      <c r="K14" s="73">
        <v>0</v>
      </c>
      <c r="L14" s="73">
        <v>0</v>
      </c>
      <c r="M14" s="73">
        <v>0</v>
      </c>
      <c r="N14" s="73">
        <v>0</v>
      </c>
      <c r="O14" s="73">
        <v>0</v>
      </c>
      <c r="P14" s="73">
        <v>0</v>
      </c>
      <c r="Q14" s="73">
        <v>0</v>
      </c>
      <c r="R14" s="73">
        <v>0</v>
      </c>
      <c r="S14" s="73">
        <v>0</v>
      </c>
      <c r="T14" s="73">
        <v>0</v>
      </c>
      <c r="U14" s="73">
        <v>0</v>
      </c>
      <c r="V14" s="73">
        <v>0</v>
      </c>
      <c r="W14" s="73">
        <v>0</v>
      </c>
      <c r="X14" s="73">
        <v>14.87</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0.71599999999999997</v>
      </c>
      <c r="AS14" s="73">
        <v>8.6</v>
      </c>
      <c r="AT14" s="73">
        <v>4.67</v>
      </c>
      <c r="AU14" s="73">
        <v>0</v>
      </c>
      <c r="AV14" s="73">
        <v>0</v>
      </c>
      <c r="AW14" s="73">
        <v>5.7789999999999999</v>
      </c>
      <c r="AX14" s="73">
        <v>5.76</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3.88</v>
      </c>
      <c r="BT14" s="73">
        <v>0</v>
      </c>
      <c r="BU14" s="73">
        <v>0</v>
      </c>
      <c r="BV14" s="73">
        <v>0</v>
      </c>
      <c r="BW14" s="73">
        <v>0</v>
      </c>
      <c r="BX14" s="73">
        <v>0</v>
      </c>
      <c r="BY14" s="73">
        <v>0</v>
      </c>
      <c r="BZ14" s="73">
        <v>17.850000000000001</v>
      </c>
      <c r="CA14" s="73">
        <v>0</v>
      </c>
      <c r="CB14" s="73">
        <v>0</v>
      </c>
      <c r="CC14" s="73">
        <v>0</v>
      </c>
      <c r="CD14" s="73">
        <v>0</v>
      </c>
      <c r="CE14" s="73">
        <v>0</v>
      </c>
      <c r="CF14" s="73">
        <v>19.97</v>
      </c>
      <c r="CG14" s="73">
        <v>0</v>
      </c>
      <c r="CH14" s="73">
        <v>0</v>
      </c>
      <c r="CI14" s="73">
        <v>0</v>
      </c>
      <c r="CJ14" s="73">
        <v>0</v>
      </c>
      <c r="CK14" s="73">
        <v>49.61</v>
      </c>
      <c r="CL14" s="73">
        <v>179.73599999999999</v>
      </c>
      <c r="CM14" s="73">
        <v>0</v>
      </c>
      <c r="CN14" s="73">
        <v>19.696000000000002</v>
      </c>
      <c r="CO14" s="73">
        <v>0</v>
      </c>
      <c r="CP14" s="73">
        <v>0</v>
      </c>
      <c r="CQ14" s="73">
        <v>0</v>
      </c>
      <c r="CR14" s="73">
        <v>0</v>
      </c>
      <c r="CS14" s="73">
        <v>0</v>
      </c>
      <c r="CT14" s="73">
        <v>0</v>
      </c>
      <c r="CU14" s="73">
        <v>0</v>
      </c>
      <c r="CV14" s="73">
        <v>0</v>
      </c>
      <c r="CW14" s="73">
        <v>0</v>
      </c>
      <c r="CX14" s="73">
        <v>0</v>
      </c>
      <c r="CY14" s="73">
        <v>0</v>
      </c>
      <c r="CZ14" s="73">
        <v>0</v>
      </c>
      <c r="DA14" s="73">
        <v>0</v>
      </c>
      <c r="DB14" s="73">
        <v>0</v>
      </c>
      <c r="DC14" s="73">
        <v>5.3449999999999998</v>
      </c>
      <c r="DD14" s="73">
        <v>0</v>
      </c>
      <c r="DE14" s="73">
        <v>0</v>
      </c>
      <c r="DF14" s="73">
        <v>0</v>
      </c>
      <c r="DG14" s="73">
        <v>0</v>
      </c>
      <c r="DH14" s="73">
        <v>0</v>
      </c>
      <c r="DI14" s="73">
        <v>0</v>
      </c>
      <c r="DJ14" s="73">
        <v>0.71599999999999997</v>
      </c>
      <c r="DK14" s="73">
        <v>0</v>
      </c>
      <c r="DL14" s="73">
        <v>0</v>
      </c>
      <c r="DM14" s="73">
        <v>0</v>
      </c>
      <c r="DN14" s="73">
        <v>0</v>
      </c>
      <c r="DO14" s="73">
        <v>0</v>
      </c>
      <c r="DP14" s="73">
        <v>0</v>
      </c>
      <c r="DQ14" s="73">
        <v>0</v>
      </c>
      <c r="DR14" s="73">
        <v>0</v>
      </c>
      <c r="DS14" s="73">
        <v>0</v>
      </c>
      <c r="DT14" s="73">
        <v>0</v>
      </c>
      <c r="DU14" s="73">
        <v>0</v>
      </c>
      <c r="DV14" s="73">
        <v>0</v>
      </c>
      <c r="DW14" s="73">
        <v>0</v>
      </c>
      <c r="DX14" s="73">
        <v>0</v>
      </c>
      <c r="DY14" s="73">
        <v>14.87</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8.6</v>
      </c>
      <c r="EU14" s="73">
        <v>4.67</v>
      </c>
      <c r="EV14" s="73">
        <v>0</v>
      </c>
      <c r="EW14" s="73">
        <v>0</v>
      </c>
      <c r="EX14" s="73">
        <v>5.7789999999999999</v>
      </c>
      <c r="EY14" s="73">
        <v>5.76</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3.88</v>
      </c>
      <c r="FU14" s="73">
        <v>0</v>
      </c>
      <c r="FV14" s="73">
        <v>0</v>
      </c>
      <c r="FW14" s="73">
        <v>0</v>
      </c>
      <c r="FX14" s="73">
        <v>0</v>
      </c>
      <c r="FY14" s="73">
        <v>0</v>
      </c>
      <c r="FZ14" s="73">
        <v>0</v>
      </c>
      <c r="GA14" s="73">
        <v>17.850000000000001</v>
      </c>
      <c r="GB14" s="73">
        <v>0</v>
      </c>
      <c r="GC14" s="73">
        <v>0</v>
      </c>
      <c r="GD14" s="73">
        <v>0</v>
      </c>
      <c r="GE14" s="73">
        <v>0</v>
      </c>
      <c r="GF14" s="73">
        <v>0</v>
      </c>
      <c r="GG14" s="73">
        <v>19.97</v>
      </c>
      <c r="GH14" s="73">
        <v>0</v>
      </c>
      <c r="GI14" s="73">
        <v>0</v>
      </c>
      <c r="GJ14" s="73">
        <v>0</v>
      </c>
      <c r="GK14" s="73">
        <v>0</v>
      </c>
      <c r="GL14" s="73">
        <v>49.61</v>
      </c>
      <c r="GM14" s="73">
        <v>179.73599999999999</v>
      </c>
      <c r="GN14" s="73">
        <v>0</v>
      </c>
      <c r="GO14" s="73">
        <v>19.696000000000002</v>
      </c>
      <c r="GP14" s="73">
        <v>0</v>
      </c>
      <c r="GQ14" s="73">
        <v>0</v>
      </c>
      <c r="GR14" s="73">
        <v>0</v>
      </c>
      <c r="GS14" s="73">
        <v>0</v>
      </c>
      <c r="GT14" s="73">
        <v>0</v>
      </c>
      <c r="GU14" s="73">
        <v>0</v>
      </c>
      <c r="GV14" s="73">
        <v>0</v>
      </c>
      <c r="GW14" s="73">
        <v>0</v>
      </c>
      <c r="GX14" s="73">
        <v>0</v>
      </c>
      <c r="GY14" s="73">
        <v>0</v>
      </c>
      <c r="GZ14" s="73">
        <v>0</v>
      </c>
      <c r="HA14" s="73">
        <v>0</v>
      </c>
      <c r="HB14" s="73">
        <v>0</v>
      </c>
      <c r="HC14" s="73">
        <v>0</v>
      </c>
      <c r="HD14" s="73">
        <v>5.3449999999999998</v>
      </c>
      <c r="HE14" s="73">
        <v>0</v>
      </c>
      <c r="HF14" s="73">
        <v>0.71599999999999997</v>
      </c>
      <c r="HG14" s="73">
        <v>0</v>
      </c>
      <c r="HH14" s="73">
        <v>0</v>
      </c>
      <c r="HI14" s="73">
        <v>0</v>
      </c>
      <c r="HJ14" s="73">
        <v>0</v>
      </c>
      <c r="HK14" s="73">
        <v>14.87</v>
      </c>
      <c r="HL14" s="73">
        <v>8.6</v>
      </c>
      <c r="HM14" s="73">
        <v>16.209</v>
      </c>
      <c r="HN14" s="73">
        <v>0</v>
      </c>
      <c r="HO14" s="73">
        <v>0</v>
      </c>
      <c r="HP14" s="73">
        <v>3.88</v>
      </c>
      <c r="HQ14" s="73">
        <v>17.850000000000001</v>
      </c>
      <c r="HR14" s="73">
        <v>0</v>
      </c>
      <c r="HS14" s="73">
        <v>19.97</v>
      </c>
      <c r="HT14" s="73">
        <v>49.61</v>
      </c>
      <c r="HU14" s="73">
        <v>179.73599999999999</v>
      </c>
      <c r="HV14" s="73">
        <v>19.696000000000002</v>
      </c>
      <c r="HW14" s="73">
        <v>0</v>
      </c>
      <c r="HX14" s="73">
        <v>0</v>
      </c>
      <c r="HY14" s="73">
        <v>5.3449999999999998</v>
      </c>
      <c r="HZ14" s="73">
        <v>0</v>
      </c>
      <c r="IA14" s="73">
        <v>0.71599999999999997</v>
      </c>
      <c r="IB14" s="73">
        <v>0</v>
      </c>
      <c r="IC14" s="73">
        <v>0</v>
      </c>
      <c r="ID14" s="73">
        <v>0</v>
      </c>
      <c r="IE14" s="73">
        <v>0</v>
      </c>
      <c r="IF14" s="73">
        <v>14.87</v>
      </c>
      <c r="IG14" s="73">
        <v>9.3160000000000007</v>
      </c>
      <c r="IH14" s="73">
        <v>16.209</v>
      </c>
      <c r="II14" s="73">
        <v>0</v>
      </c>
      <c r="IJ14" s="73">
        <v>0</v>
      </c>
      <c r="IK14" s="73">
        <v>3.88</v>
      </c>
      <c r="IL14" s="73">
        <v>17.850000000000001</v>
      </c>
      <c r="IM14" s="73">
        <v>0</v>
      </c>
      <c r="IN14" s="73">
        <v>19.97</v>
      </c>
      <c r="IO14" s="73">
        <v>49.61</v>
      </c>
      <c r="IP14" s="73">
        <v>179.73599999999999</v>
      </c>
      <c r="IQ14" s="73">
        <v>19.696000000000002</v>
      </c>
      <c r="IR14" s="73">
        <v>0</v>
      </c>
      <c r="IS14" s="73">
        <v>0</v>
      </c>
      <c r="IT14" s="73">
        <v>5.3449999999999998</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2</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2</v>
      </c>
      <c r="KF14" s="71">
        <v>2</v>
      </c>
      <c r="KG14" s="71">
        <v>1</v>
      </c>
      <c r="KH14" s="71">
        <v>0</v>
      </c>
      <c r="KI14" s="71">
        <v>0</v>
      </c>
      <c r="KJ14" s="71">
        <v>1</v>
      </c>
      <c r="KK14" s="71">
        <v>1</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1</v>
      </c>
      <c r="LG14" s="71">
        <v>0</v>
      </c>
      <c r="LH14" s="71">
        <v>0</v>
      </c>
      <c r="LI14" s="71">
        <v>0</v>
      </c>
      <c r="LJ14" s="71">
        <v>0</v>
      </c>
      <c r="LK14" s="71">
        <v>0</v>
      </c>
      <c r="LL14" s="71">
        <v>0</v>
      </c>
      <c r="LM14" s="71">
        <v>3</v>
      </c>
      <c r="LN14" s="71">
        <v>0</v>
      </c>
      <c r="LO14" s="71">
        <v>0</v>
      </c>
      <c r="LP14" s="71">
        <v>0</v>
      </c>
      <c r="LQ14" s="71">
        <v>0</v>
      </c>
      <c r="LR14" s="71">
        <v>0</v>
      </c>
      <c r="LS14" s="71">
        <v>2</v>
      </c>
      <c r="LT14" s="71">
        <v>0</v>
      </c>
      <c r="LU14" s="71">
        <v>0</v>
      </c>
      <c r="LV14" s="71">
        <v>0</v>
      </c>
      <c r="LW14" s="71">
        <v>0</v>
      </c>
      <c r="LX14" s="71">
        <v>2</v>
      </c>
      <c r="LY14" s="71">
        <v>8</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2</v>
      </c>
      <c r="MX14" s="71">
        <v>0</v>
      </c>
      <c r="MY14" s="71">
        <v>0</v>
      </c>
      <c r="MZ14" s="71">
        <v>0</v>
      </c>
      <c r="NA14" s="71">
        <v>0</v>
      </c>
      <c r="NB14" s="71">
        <v>0</v>
      </c>
      <c r="NC14" s="71">
        <v>0</v>
      </c>
      <c r="ND14" s="71">
        <v>0</v>
      </c>
      <c r="NE14" s="71">
        <v>0</v>
      </c>
      <c r="NF14" s="71">
        <v>0</v>
      </c>
      <c r="NG14" s="71">
        <v>0</v>
      </c>
      <c r="NH14" s="71">
        <v>0</v>
      </c>
      <c r="NI14" s="71">
        <v>0</v>
      </c>
      <c r="NJ14" s="71">
        <v>0</v>
      </c>
      <c r="NK14" s="71">
        <v>0</v>
      </c>
      <c r="NL14" s="71">
        <v>2</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1</v>
      </c>
      <c r="OI14" s="71">
        <v>0</v>
      </c>
      <c r="OJ14" s="71">
        <v>0</v>
      </c>
      <c r="OK14" s="71">
        <v>1</v>
      </c>
      <c r="OL14" s="71">
        <v>1</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1</v>
      </c>
      <c r="PH14" s="71">
        <v>0</v>
      </c>
      <c r="PI14" s="71">
        <v>0</v>
      </c>
      <c r="PJ14" s="71">
        <v>0</v>
      </c>
      <c r="PK14" s="71">
        <v>0</v>
      </c>
      <c r="PL14" s="71">
        <v>0</v>
      </c>
      <c r="PM14" s="71">
        <v>0</v>
      </c>
      <c r="PN14" s="71">
        <v>3</v>
      </c>
      <c r="PO14" s="71">
        <v>0</v>
      </c>
      <c r="PP14" s="71">
        <v>0</v>
      </c>
      <c r="PQ14" s="71">
        <v>0</v>
      </c>
      <c r="PR14" s="71">
        <v>0</v>
      </c>
      <c r="PS14" s="71">
        <v>0</v>
      </c>
      <c r="PT14" s="71">
        <v>2</v>
      </c>
      <c r="PU14" s="71">
        <v>0</v>
      </c>
      <c r="PV14" s="71">
        <v>0</v>
      </c>
      <c r="PW14" s="71">
        <v>0</v>
      </c>
      <c r="PX14" s="71">
        <v>0</v>
      </c>
      <c r="PY14" s="71">
        <v>2</v>
      </c>
      <c r="PZ14" s="71">
        <v>8</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2</v>
      </c>
      <c r="QT14" s="71">
        <v>0</v>
      </c>
      <c r="QU14" s="71">
        <v>0</v>
      </c>
      <c r="QV14" s="71">
        <v>0</v>
      </c>
      <c r="QW14" s="71">
        <v>0</v>
      </c>
      <c r="QX14" s="71">
        <v>2</v>
      </c>
      <c r="QY14" s="71">
        <v>2</v>
      </c>
      <c r="QZ14" s="71">
        <v>3</v>
      </c>
      <c r="RA14" s="71">
        <v>0</v>
      </c>
      <c r="RB14" s="71">
        <v>0</v>
      </c>
      <c r="RC14" s="71">
        <v>1</v>
      </c>
      <c r="RD14" s="71">
        <v>3</v>
      </c>
      <c r="RE14" s="71">
        <v>0</v>
      </c>
      <c r="RF14" s="71">
        <v>2</v>
      </c>
      <c r="RG14" s="71">
        <v>2</v>
      </c>
      <c r="RH14" s="71">
        <v>8</v>
      </c>
      <c r="RI14" s="71">
        <v>2</v>
      </c>
      <c r="RJ14" s="71">
        <v>0</v>
      </c>
      <c r="RK14" s="71">
        <v>0</v>
      </c>
      <c r="RL14" s="71">
        <v>1</v>
      </c>
      <c r="RM14" s="71">
        <v>0</v>
      </c>
      <c r="RN14" s="71">
        <v>2</v>
      </c>
      <c r="RO14" s="71">
        <v>0</v>
      </c>
      <c r="RP14" s="71">
        <v>0</v>
      </c>
      <c r="RQ14" s="71">
        <v>0</v>
      </c>
      <c r="RR14" s="71">
        <v>0</v>
      </c>
      <c r="RS14" s="71">
        <v>2</v>
      </c>
      <c r="RT14" s="71">
        <v>4</v>
      </c>
      <c r="RU14" s="71">
        <v>3</v>
      </c>
      <c r="RV14" s="71">
        <v>0</v>
      </c>
      <c r="RW14" s="71">
        <v>0</v>
      </c>
      <c r="RX14" s="71">
        <v>1</v>
      </c>
      <c r="RY14" s="71">
        <v>3</v>
      </c>
      <c r="RZ14" s="71">
        <v>0</v>
      </c>
      <c r="SA14" s="71">
        <v>2</v>
      </c>
      <c r="SB14" s="71">
        <v>2</v>
      </c>
      <c r="SC14" s="71">
        <v>8</v>
      </c>
      <c r="SD14" s="71">
        <v>2</v>
      </c>
      <c r="SE14" s="71">
        <v>0</v>
      </c>
      <c r="SF14" s="71">
        <v>0</v>
      </c>
      <c r="SG14" s="71">
        <v>1</v>
      </c>
      <c r="SH14" s="71">
        <v>0</v>
      </c>
    </row>
    <row r="15" spans="1:503">
      <c r="A15" s="16" t="s">
        <v>2281</v>
      </c>
      <c r="B15" s="70">
        <v>7</v>
      </c>
      <c r="C15" s="70">
        <v>7</v>
      </c>
      <c r="D15" s="70">
        <v>1</v>
      </c>
      <c r="E15" s="70">
        <v>2010</v>
      </c>
      <c r="F15" s="70" t="s">
        <v>177</v>
      </c>
      <c r="G15" s="1073" t="s">
        <v>2274</v>
      </c>
      <c r="H15" s="70" t="s">
        <v>2275</v>
      </c>
      <c r="I15" s="1066"/>
      <c r="J15" s="73">
        <v>0</v>
      </c>
      <c r="K15" s="73">
        <v>0</v>
      </c>
      <c r="L15" s="73">
        <v>0</v>
      </c>
      <c r="M15" s="73">
        <v>0</v>
      </c>
      <c r="N15" s="73">
        <v>0</v>
      </c>
      <c r="O15" s="73">
        <v>0</v>
      </c>
      <c r="P15" s="73">
        <v>0</v>
      </c>
      <c r="Q15" s="73">
        <v>0</v>
      </c>
      <c r="R15" s="73">
        <v>0</v>
      </c>
      <c r="S15" s="73">
        <v>0</v>
      </c>
      <c r="T15" s="73">
        <v>0</v>
      </c>
      <c r="U15" s="73">
        <v>0</v>
      </c>
      <c r="V15" s="73">
        <v>0</v>
      </c>
      <c r="W15" s="73">
        <v>0</v>
      </c>
      <c r="X15" s="73">
        <v>13.528</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0.61</v>
      </c>
      <c r="AS15" s="73">
        <v>5.5330000000000004</v>
      </c>
      <c r="AT15" s="73">
        <v>4.069</v>
      </c>
      <c r="AU15" s="73">
        <v>0</v>
      </c>
      <c r="AV15" s="73">
        <v>0</v>
      </c>
      <c r="AW15" s="73">
        <v>10.151</v>
      </c>
      <c r="AX15" s="73">
        <v>5.5430000000000001</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3.5009999999999999</v>
      </c>
      <c r="BT15" s="73">
        <v>0</v>
      </c>
      <c r="BU15" s="73">
        <v>0</v>
      </c>
      <c r="BV15" s="73">
        <v>0</v>
      </c>
      <c r="BW15" s="73">
        <v>0</v>
      </c>
      <c r="BX15" s="73">
        <v>0</v>
      </c>
      <c r="BY15" s="73">
        <v>0</v>
      </c>
      <c r="BZ15" s="73">
        <v>19.672000000000001</v>
      </c>
      <c r="CA15" s="73">
        <v>0</v>
      </c>
      <c r="CB15" s="73">
        <v>0</v>
      </c>
      <c r="CC15" s="73">
        <v>0</v>
      </c>
      <c r="CD15" s="73">
        <v>0</v>
      </c>
      <c r="CE15" s="73">
        <v>0</v>
      </c>
      <c r="CF15" s="73">
        <v>31.085000000000001</v>
      </c>
      <c r="CG15" s="73">
        <v>0</v>
      </c>
      <c r="CH15" s="73">
        <v>0</v>
      </c>
      <c r="CI15" s="73">
        <v>0</v>
      </c>
      <c r="CJ15" s="73">
        <v>0</v>
      </c>
      <c r="CK15" s="73">
        <v>44.783999999999999</v>
      </c>
      <c r="CL15" s="73">
        <v>173.68</v>
      </c>
      <c r="CM15" s="73">
        <v>0</v>
      </c>
      <c r="CN15" s="73">
        <v>19.353999999999999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5.2050000000000001</v>
      </c>
      <c r="DD15" s="73">
        <v>0</v>
      </c>
      <c r="DE15" s="73">
        <v>0</v>
      </c>
      <c r="DF15" s="73">
        <v>0</v>
      </c>
      <c r="DG15" s="73">
        <v>0</v>
      </c>
      <c r="DH15" s="73">
        <v>0</v>
      </c>
      <c r="DI15" s="73">
        <v>0</v>
      </c>
      <c r="DJ15" s="73">
        <v>0.61</v>
      </c>
      <c r="DK15" s="73">
        <v>0</v>
      </c>
      <c r="DL15" s="73">
        <v>0</v>
      </c>
      <c r="DM15" s="73">
        <v>0</v>
      </c>
      <c r="DN15" s="73">
        <v>0</v>
      </c>
      <c r="DO15" s="73">
        <v>0</v>
      </c>
      <c r="DP15" s="73">
        <v>0</v>
      </c>
      <c r="DQ15" s="73">
        <v>0</v>
      </c>
      <c r="DR15" s="73">
        <v>0</v>
      </c>
      <c r="DS15" s="73">
        <v>0</v>
      </c>
      <c r="DT15" s="73">
        <v>0</v>
      </c>
      <c r="DU15" s="73">
        <v>0</v>
      </c>
      <c r="DV15" s="73">
        <v>0</v>
      </c>
      <c r="DW15" s="73">
        <v>0</v>
      </c>
      <c r="DX15" s="73">
        <v>0</v>
      </c>
      <c r="DY15" s="73">
        <v>13.528</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5.5330000000000004</v>
      </c>
      <c r="EU15" s="73">
        <v>4.069</v>
      </c>
      <c r="EV15" s="73">
        <v>0</v>
      </c>
      <c r="EW15" s="73">
        <v>0</v>
      </c>
      <c r="EX15" s="73">
        <v>10.151</v>
      </c>
      <c r="EY15" s="73">
        <v>5.5430000000000001</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3.5009999999999999</v>
      </c>
      <c r="FU15" s="73">
        <v>0</v>
      </c>
      <c r="FV15" s="73">
        <v>0</v>
      </c>
      <c r="FW15" s="73">
        <v>0</v>
      </c>
      <c r="FX15" s="73">
        <v>0</v>
      </c>
      <c r="FY15" s="73">
        <v>0</v>
      </c>
      <c r="FZ15" s="73">
        <v>0</v>
      </c>
      <c r="GA15" s="73">
        <v>19.672000000000001</v>
      </c>
      <c r="GB15" s="73">
        <v>0</v>
      </c>
      <c r="GC15" s="73">
        <v>0</v>
      </c>
      <c r="GD15" s="73">
        <v>0</v>
      </c>
      <c r="GE15" s="73">
        <v>0</v>
      </c>
      <c r="GF15" s="73">
        <v>0</v>
      </c>
      <c r="GG15" s="73">
        <v>31.085000000000001</v>
      </c>
      <c r="GH15" s="73">
        <v>0</v>
      </c>
      <c r="GI15" s="73">
        <v>0</v>
      </c>
      <c r="GJ15" s="73">
        <v>0</v>
      </c>
      <c r="GK15" s="73">
        <v>0</v>
      </c>
      <c r="GL15" s="73">
        <v>44.783999999999999</v>
      </c>
      <c r="GM15" s="73">
        <v>173.68</v>
      </c>
      <c r="GN15" s="73">
        <v>0</v>
      </c>
      <c r="GO15" s="73">
        <v>19.353999999999999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5.2050000000000001</v>
      </c>
      <c r="HE15" s="73">
        <v>0</v>
      </c>
      <c r="HF15" s="73">
        <v>0.61</v>
      </c>
      <c r="HG15" s="73">
        <v>0</v>
      </c>
      <c r="HH15" s="73">
        <v>0</v>
      </c>
      <c r="HI15" s="73">
        <v>0</v>
      </c>
      <c r="HJ15" s="73">
        <v>0</v>
      </c>
      <c r="HK15" s="73">
        <v>13.528</v>
      </c>
      <c r="HL15" s="73">
        <v>5.5330000000000004</v>
      </c>
      <c r="HM15" s="73">
        <v>19.763000000000002</v>
      </c>
      <c r="HN15" s="73">
        <v>0</v>
      </c>
      <c r="HO15" s="73">
        <v>0</v>
      </c>
      <c r="HP15" s="73">
        <v>3.5009999999999999</v>
      </c>
      <c r="HQ15" s="73">
        <v>19.672000000000001</v>
      </c>
      <c r="HR15" s="73">
        <v>0</v>
      </c>
      <c r="HS15" s="73">
        <v>31.085000000000001</v>
      </c>
      <c r="HT15" s="73">
        <v>44.783999999999999</v>
      </c>
      <c r="HU15" s="73">
        <v>173.68</v>
      </c>
      <c r="HV15" s="73">
        <v>19.353999999999999</v>
      </c>
      <c r="HW15" s="73">
        <v>0</v>
      </c>
      <c r="HX15" s="73">
        <v>0</v>
      </c>
      <c r="HY15" s="73">
        <v>5.2050000000000001</v>
      </c>
      <c r="HZ15" s="73">
        <v>0</v>
      </c>
      <c r="IA15" s="73">
        <v>0.61</v>
      </c>
      <c r="IB15" s="73">
        <v>0</v>
      </c>
      <c r="IC15" s="73">
        <v>0</v>
      </c>
      <c r="ID15" s="73">
        <v>0</v>
      </c>
      <c r="IE15" s="73">
        <v>0</v>
      </c>
      <c r="IF15" s="73">
        <v>13.528</v>
      </c>
      <c r="IG15" s="73">
        <v>6.1429999999999998</v>
      </c>
      <c r="IH15" s="73">
        <v>19.763000000000002</v>
      </c>
      <c r="II15" s="73">
        <v>0</v>
      </c>
      <c r="IJ15" s="73">
        <v>0</v>
      </c>
      <c r="IK15" s="73">
        <v>3.5009999999999999</v>
      </c>
      <c r="IL15" s="73">
        <v>19.672000000000001</v>
      </c>
      <c r="IM15" s="73">
        <v>0</v>
      </c>
      <c r="IN15" s="73">
        <v>31.085000000000001</v>
      </c>
      <c r="IO15" s="73">
        <v>44.783999999999999</v>
      </c>
      <c r="IP15" s="73">
        <v>173.68</v>
      </c>
      <c r="IQ15" s="73">
        <v>19.353999999999999</v>
      </c>
      <c r="IR15" s="73">
        <v>0</v>
      </c>
      <c r="IS15" s="73">
        <v>0</v>
      </c>
      <c r="IT15" s="73">
        <v>5.2050000000000001</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2</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2</v>
      </c>
      <c r="KF15" s="71">
        <v>1</v>
      </c>
      <c r="KG15" s="71">
        <v>1</v>
      </c>
      <c r="KH15" s="71">
        <v>0</v>
      </c>
      <c r="KI15" s="71">
        <v>0</v>
      </c>
      <c r="KJ15" s="71">
        <v>1</v>
      </c>
      <c r="KK15" s="71">
        <v>1</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1</v>
      </c>
      <c r="LG15" s="71">
        <v>0</v>
      </c>
      <c r="LH15" s="71">
        <v>0</v>
      </c>
      <c r="LI15" s="71">
        <v>0</v>
      </c>
      <c r="LJ15" s="71">
        <v>0</v>
      </c>
      <c r="LK15" s="71">
        <v>0</v>
      </c>
      <c r="LL15" s="71">
        <v>0</v>
      </c>
      <c r="LM15" s="71">
        <v>4</v>
      </c>
      <c r="LN15" s="71">
        <v>0</v>
      </c>
      <c r="LO15" s="71">
        <v>0</v>
      </c>
      <c r="LP15" s="71">
        <v>0</v>
      </c>
      <c r="LQ15" s="71">
        <v>0</v>
      </c>
      <c r="LR15" s="71">
        <v>0</v>
      </c>
      <c r="LS15" s="71">
        <v>3</v>
      </c>
      <c r="LT15" s="71">
        <v>0</v>
      </c>
      <c r="LU15" s="71">
        <v>0</v>
      </c>
      <c r="LV15" s="71">
        <v>0</v>
      </c>
      <c r="LW15" s="71">
        <v>0</v>
      </c>
      <c r="LX15" s="71">
        <v>2</v>
      </c>
      <c r="LY15" s="71">
        <v>8</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2</v>
      </c>
      <c r="MX15" s="71">
        <v>0</v>
      </c>
      <c r="MY15" s="71">
        <v>0</v>
      </c>
      <c r="MZ15" s="71">
        <v>0</v>
      </c>
      <c r="NA15" s="71">
        <v>0</v>
      </c>
      <c r="NB15" s="71">
        <v>0</v>
      </c>
      <c r="NC15" s="71">
        <v>0</v>
      </c>
      <c r="ND15" s="71">
        <v>0</v>
      </c>
      <c r="NE15" s="71">
        <v>0</v>
      </c>
      <c r="NF15" s="71">
        <v>0</v>
      </c>
      <c r="NG15" s="71">
        <v>0</v>
      </c>
      <c r="NH15" s="71">
        <v>0</v>
      </c>
      <c r="NI15" s="71">
        <v>0</v>
      </c>
      <c r="NJ15" s="71">
        <v>0</v>
      </c>
      <c r="NK15" s="71">
        <v>0</v>
      </c>
      <c r="NL15" s="71">
        <v>2</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1</v>
      </c>
      <c r="OI15" s="71">
        <v>0</v>
      </c>
      <c r="OJ15" s="71">
        <v>0</v>
      </c>
      <c r="OK15" s="71">
        <v>1</v>
      </c>
      <c r="OL15" s="71">
        <v>1</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1</v>
      </c>
      <c r="PH15" s="71">
        <v>0</v>
      </c>
      <c r="PI15" s="71">
        <v>0</v>
      </c>
      <c r="PJ15" s="71">
        <v>0</v>
      </c>
      <c r="PK15" s="71">
        <v>0</v>
      </c>
      <c r="PL15" s="71">
        <v>0</v>
      </c>
      <c r="PM15" s="71">
        <v>0</v>
      </c>
      <c r="PN15" s="71">
        <v>4</v>
      </c>
      <c r="PO15" s="71">
        <v>0</v>
      </c>
      <c r="PP15" s="71">
        <v>0</v>
      </c>
      <c r="PQ15" s="71">
        <v>0</v>
      </c>
      <c r="PR15" s="71">
        <v>0</v>
      </c>
      <c r="PS15" s="71">
        <v>0</v>
      </c>
      <c r="PT15" s="71">
        <v>3</v>
      </c>
      <c r="PU15" s="71">
        <v>0</v>
      </c>
      <c r="PV15" s="71">
        <v>0</v>
      </c>
      <c r="PW15" s="71">
        <v>0</v>
      </c>
      <c r="PX15" s="71">
        <v>0</v>
      </c>
      <c r="PY15" s="71">
        <v>2</v>
      </c>
      <c r="PZ15" s="71">
        <v>8</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2</v>
      </c>
      <c r="QT15" s="71">
        <v>0</v>
      </c>
      <c r="QU15" s="71">
        <v>0</v>
      </c>
      <c r="QV15" s="71">
        <v>0</v>
      </c>
      <c r="QW15" s="71">
        <v>0</v>
      </c>
      <c r="QX15" s="71">
        <v>2</v>
      </c>
      <c r="QY15" s="71">
        <v>1</v>
      </c>
      <c r="QZ15" s="71">
        <v>3</v>
      </c>
      <c r="RA15" s="71">
        <v>0</v>
      </c>
      <c r="RB15" s="71">
        <v>0</v>
      </c>
      <c r="RC15" s="71">
        <v>1</v>
      </c>
      <c r="RD15" s="71">
        <v>4</v>
      </c>
      <c r="RE15" s="71">
        <v>0</v>
      </c>
      <c r="RF15" s="71">
        <v>3</v>
      </c>
      <c r="RG15" s="71">
        <v>2</v>
      </c>
      <c r="RH15" s="71">
        <v>8</v>
      </c>
      <c r="RI15" s="71">
        <v>2</v>
      </c>
      <c r="RJ15" s="71">
        <v>0</v>
      </c>
      <c r="RK15" s="71">
        <v>0</v>
      </c>
      <c r="RL15" s="71">
        <v>1</v>
      </c>
      <c r="RM15" s="71">
        <v>0</v>
      </c>
      <c r="RN15" s="71">
        <v>2</v>
      </c>
      <c r="RO15" s="71">
        <v>0</v>
      </c>
      <c r="RP15" s="71">
        <v>0</v>
      </c>
      <c r="RQ15" s="71">
        <v>0</v>
      </c>
      <c r="RR15" s="71">
        <v>0</v>
      </c>
      <c r="RS15" s="71">
        <v>2</v>
      </c>
      <c r="RT15" s="71">
        <v>3</v>
      </c>
      <c r="RU15" s="71">
        <v>3</v>
      </c>
      <c r="RV15" s="71">
        <v>0</v>
      </c>
      <c r="RW15" s="71">
        <v>0</v>
      </c>
      <c r="RX15" s="71">
        <v>1</v>
      </c>
      <c r="RY15" s="71">
        <v>4</v>
      </c>
      <c r="RZ15" s="71">
        <v>0</v>
      </c>
      <c r="SA15" s="71">
        <v>3</v>
      </c>
      <c r="SB15" s="71">
        <v>2</v>
      </c>
      <c r="SC15" s="71">
        <v>8</v>
      </c>
      <c r="SD15" s="71">
        <v>2</v>
      </c>
      <c r="SE15" s="71">
        <v>0</v>
      </c>
      <c r="SF15" s="71">
        <v>0</v>
      </c>
      <c r="SG15" s="71">
        <v>1</v>
      </c>
      <c r="SH15" s="71">
        <v>0</v>
      </c>
    </row>
    <row r="16" spans="1:503">
      <c r="A16" s="16" t="s">
        <v>2282</v>
      </c>
      <c r="B16" s="70">
        <v>8</v>
      </c>
      <c r="C16" s="70">
        <v>8</v>
      </c>
      <c r="D16" s="70">
        <v>1</v>
      </c>
      <c r="E16" s="70">
        <v>2011</v>
      </c>
      <c r="F16" s="70" t="s">
        <v>178</v>
      </c>
      <c r="G16" s="1073" t="s">
        <v>2274</v>
      </c>
      <c r="H16" s="70" t="s">
        <v>2275</v>
      </c>
      <c r="I16" s="1066"/>
      <c r="J16" s="73">
        <v>0</v>
      </c>
      <c r="K16" s="73">
        <v>0</v>
      </c>
      <c r="L16" s="73">
        <v>0</v>
      </c>
      <c r="M16" s="73">
        <v>0</v>
      </c>
      <c r="N16" s="73">
        <v>0</v>
      </c>
      <c r="O16" s="73">
        <v>0</v>
      </c>
      <c r="P16" s="73">
        <v>0</v>
      </c>
      <c r="Q16" s="73">
        <v>0</v>
      </c>
      <c r="R16" s="73">
        <v>0</v>
      </c>
      <c r="S16" s="73">
        <v>0</v>
      </c>
      <c r="T16" s="73">
        <v>0</v>
      </c>
      <c r="U16" s="73">
        <v>0</v>
      </c>
      <c r="V16" s="73">
        <v>0</v>
      </c>
      <c r="W16" s="73">
        <v>0</v>
      </c>
      <c r="X16" s="73">
        <v>4.6680000000000001</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0.56899999999999995</v>
      </c>
      <c r="AS16" s="73">
        <v>8.6969999999999992</v>
      </c>
      <c r="AT16" s="73">
        <v>12.426</v>
      </c>
      <c r="AU16" s="73">
        <v>0</v>
      </c>
      <c r="AV16" s="73">
        <v>5.4569999999999999</v>
      </c>
      <c r="AW16" s="73">
        <v>14.629</v>
      </c>
      <c r="AX16" s="73">
        <v>5.2190000000000003</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2.7320000000000002</v>
      </c>
      <c r="BT16" s="73">
        <v>0</v>
      </c>
      <c r="BU16" s="73">
        <v>0</v>
      </c>
      <c r="BV16" s="73">
        <v>0</v>
      </c>
      <c r="BW16" s="73">
        <v>0</v>
      </c>
      <c r="BX16" s="73">
        <v>0</v>
      </c>
      <c r="BY16" s="73">
        <v>0</v>
      </c>
      <c r="BZ16" s="73">
        <v>11.74</v>
      </c>
      <c r="CA16" s="73">
        <v>0</v>
      </c>
      <c r="CB16" s="73">
        <v>0</v>
      </c>
      <c r="CC16" s="73">
        <v>0</v>
      </c>
      <c r="CD16" s="73">
        <v>0</v>
      </c>
      <c r="CE16" s="73">
        <v>0</v>
      </c>
      <c r="CF16" s="73">
        <v>21.710999999999999</v>
      </c>
      <c r="CG16" s="73">
        <v>0</v>
      </c>
      <c r="CH16" s="73">
        <v>0</v>
      </c>
      <c r="CI16" s="73">
        <v>0</v>
      </c>
      <c r="CJ16" s="73">
        <v>0</v>
      </c>
      <c r="CK16" s="73">
        <v>39.024999999999999</v>
      </c>
      <c r="CL16" s="73">
        <v>151.352</v>
      </c>
      <c r="CM16" s="73">
        <v>0</v>
      </c>
      <c r="CN16" s="73">
        <v>17.611000000000001</v>
      </c>
      <c r="CO16" s="73">
        <v>0</v>
      </c>
      <c r="CP16" s="73">
        <v>3.0179999999999998</v>
      </c>
      <c r="CQ16" s="73">
        <v>0</v>
      </c>
      <c r="CR16" s="73">
        <v>0</v>
      </c>
      <c r="CS16" s="73">
        <v>0</v>
      </c>
      <c r="CT16" s="73">
        <v>0</v>
      </c>
      <c r="CU16" s="73">
        <v>0</v>
      </c>
      <c r="CV16" s="73">
        <v>0</v>
      </c>
      <c r="CW16" s="73">
        <v>0</v>
      </c>
      <c r="CX16" s="73">
        <v>0</v>
      </c>
      <c r="CY16" s="73">
        <v>0</v>
      </c>
      <c r="CZ16" s="73">
        <v>0</v>
      </c>
      <c r="DA16" s="73">
        <v>0</v>
      </c>
      <c r="DB16" s="73">
        <v>0</v>
      </c>
      <c r="DC16" s="73">
        <v>4.5599999999999996</v>
      </c>
      <c r="DD16" s="73">
        <v>0</v>
      </c>
      <c r="DE16" s="73">
        <v>0</v>
      </c>
      <c r="DF16" s="73">
        <v>0</v>
      </c>
      <c r="DG16" s="73">
        <v>0</v>
      </c>
      <c r="DH16" s="73">
        <v>0</v>
      </c>
      <c r="DI16" s="73">
        <v>0</v>
      </c>
      <c r="DJ16" s="73">
        <v>0.56899999999999995</v>
      </c>
      <c r="DK16" s="73">
        <v>0</v>
      </c>
      <c r="DL16" s="73">
        <v>0</v>
      </c>
      <c r="DM16" s="73">
        <v>0</v>
      </c>
      <c r="DN16" s="73">
        <v>0</v>
      </c>
      <c r="DO16" s="73">
        <v>0</v>
      </c>
      <c r="DP16" s="73">
        <v>0</v>
      </c>
      <c r="DQ16" s="73">
        <v>0</v>
      </c>
      <c r="DR16" s="73">
        <v>0</v>
      </c>
      <c r="DS16" s="73">
        <v>0</v>
      </c>
      <c r="DT16" s="73">
        <v>0</v>
      </c>
      <c r="DU16" s="73">
        <v>0</v>
      </c>
      <c r="DV16" s="73">
        <v>0</v>
      </c>
      <c r="DW16" s="73">
        <v>0</v>
      </c>
      <c r="DX16" s="73">
        <v>0</v>
      </c>
      <c r="DY16" s="73">
        <v>4.6680000000000001</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8.6969999999999992</v>
      </c>
      <c r="EU16" s="73">
        <v>12.426</v>
      </c>
      <c r="EV16" s="73">
        <v>0</v>
      </c>
      <c r="EW16" s="73">
        <v>5.4569999999999999</v>
      </c>
      <c r="EX16" s="73">
        <v>14.629</v>
      </c>
      <c r="EY16" s="73">
        <v>5.2190000000000003</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2.7320000000000002</v>
      </c>
      <c r="FU16" s="73">
        <v>0</v>
      </c>
      <c r="FV16" s="73">
        <v>0</v>
      </c>
      <c r="FW16" s="73">
        <v>0</v>
      </c>
      <c r="FX16" s="73">
        <v>0</v>
      </c>
      <c r="FY16" s="73">
        <v>0</v>
      </c>
      <c r="FZ16" s="73">
        <v>0</v>
      </c>
      <c r="GA16" s="73">
        <v>11.74</v>
      </c>
      <c r="GB16" s="73">
        <v>0</v>
      </c>
      <c r="GC16" s="73">
        <v>0</v>
      </c>
      <c r="GD16" s="73">
        <v>0</v>
      </c>
      <c r="GE16" s="73">
        <v>0</v>
      </c>
      <c r="GF16" s="73">
        <v>0</v>
      </c>
      <c r="GG16" s="73">
        <v>21.710999999999999</v>
      </c>
      <c r="GH16" s="73">
        <v>0</v>
      </c>
      <c r="GI16" s="73">
        <v>0</v>
      </c>
      <c r="GJ16" s="73">
        <v>0</v>
      </c>
      <c r="GK16" s="73">
        <v>0</v>
      </c>
      <c r="GL16" s="73">
        <v>39.024999999999999</v>
      </c>
      <c r="GM16" s="73">
        <v>151.352</v>
      </c>
      <c r="GN16" s="73">
        <v>0</v>
      </c>
      <c r="GO16" s="73">
        <v>17.611000000000001</v>
      </c>
      <c r="GP16" s="73">
        <v>0</v>
      </c>
      <c r="GQ16" s="73">
        <v>3.0179999999999998</v>
      </c>
      <c r="GR16" s="73">
        <v>0</v>
      </c>
      <c r="GS16" s="73">
        <v>0</v>
      </c>
      <c r="GT16" s="73">
        <v>0</v>
      </c>
      <c r="GU16" s="73">
        <v>0</v>
      </c>
      <c r="GV16" s="73">
        <v>0</v>
      </c>
      <c r="GW16" s="73">
        <v>0</v>
      </c>
      <c r="GX16" s="73">
        <v>0</v>
      </c>
      <c r="GY16" s="73">
        <v>0</v>
      </c>
      <c r="GZ16" s="73">
        <v>0</v>
      </c>
      <c r="HA16" s="73">
        <v>0</v>
      </c>
      <c r="HB16" s="73">
        <v>0</v>
      </c>
      <c r="HC16" s="73">
        <v>0</v>
      </c>
      <c r="HD16" s="73">
        <v>4.5599999999999996</v>
      </c>
      <c r="HE16" s="73">
        <v>0</v>
      </c>
      <c r="HF16" s="73">
        <v>0.56899999999999995</v>
      </c>
      <c r="HG16" s="73">
        <v>0</v>
      </c>
      <c r="HH16" s="73">
        <v>0</v>
      </c>
      <c r="HI16" s="73">
        <v>0</v>
      </c>
      <c r="HJ16" s="73">
        <v>0</v>
      </c>
      <c r="HK16" s="73">
        <v>4.6680000000000001</v>
      </c>
      <c r="HL16" s="73">
        <v>8.6969999999999992</v>
      </c>
      <c r="HM16" s="73">
        <v>37.731000000000002</v>
      </c>
      <c r="HN16" s="73">
        <v>0</v>
      </c>
      <c r="HO16" s="73">
        <v>0</v>
      </c>
      <c r="HP16" s="73">
        <v>2.7320000000000002</v>
      </c>
      <c r="HQ16" s="73">
        <v>11.74</v>
      </c>
      <c r="HR16" s="73">
        <v>0</v>
      </c>
      <c r="HS16" s="73">
        <v>21.710999999999999</v>
      </c>
      <c r="HT16" s="73">
        <v>39.024999999999999</v>
      </c>
      <c r="HU16" s="73">
        <v>151.352</v>
      </c>
      <c r="HV16" s="73">
        <v>20.629000000000001</v>
      </c>
      <c r="HW16" s="73">
        <v>0</v>
      </c>
      <c r="HX16" s="73">
        <v>0</v>
      </c>
      <c r="HY16" s="73">
        <v>4.5599999999999996</v>
      </c>
      <c r="HZ16" s="73">
        <v>0</v>
      </c>
      <c r="IA16" s="73">
        <v>0.56899999999999995</v>
      </c>
      <c r="IB16" s="73">
        <v>0</v>
      </c>
      <c r="IC16" s="73">
        <v>0</v>
      </c>
      <c r="ID16" s="73">
        <v>0</v>
      </c>
      <c r="IE16" s="73">
        <v>0</v>
      </c>
      <c r="IF16" s="73">
        <v>4.6680000000000001</v>
      </c>
      <c r="IG16" s="73">
        <v>9.266</v>
      </c>
      <c r="IH16" s="73">
        <v>37.731000000000002</v>
      </c>
      <c r="II16" s="73">
        <v>0</v>
      </c>
      <c r="IJ16" s="73">
        <v>0</v>
      </c>
      <c r="IK16" s="73">
        <v>2.7320000000000002</v>
      </c>
      <c r="IL16" s="73">
        <v>11.74</v>
      </c>
      <c r="IM16" s="73">
        <v>0</v>
      </c>
      <c r="IN16" s="73">
        <v>21.710999999999999</v>
      </c>
      <c r="IO16" s="73">
        <v>39.024999999999999</v>
      </c>
      <c r="IP16" s="73">
        <v>151.352</v>
      </c>
      <c r="IQ16" s="73">
        <v>20.629000000000001</v>
      </c>
      <c r="IR16" s="73">
        <v>0</v>
      </c>
      <c r="IS16" s="73">
        <v>0</v>
      </c>
      <c r="IT16" s="73">
        <v>4.5599999999999996</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2</v>
      </c>
      <c r="KF16" s="71">
        <v>2</v>
      </c>
      <c r="KG16" s="71">
        <v>2</v>
      </c>
      <c r="KH16" s="71">
        <v>0</v>
      </c>
      <c r="KI16" s="71">
        <v>1</v>
      </c>
      <c r="KJ16" s="71">
        <v>1</v>
      </c>
      <c r="KK16" s="71">
        <v>1</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1</v>
      </c>
      <c r="LG16" s="71">
        <v>0</v>
      </c>
      <c r="LH16" s="71">
        <v>0</v>
      </c>
      <c r="LI16" s="71">
        <v>0</v>
      </c>
      <c r="LJ16" s="71">
        <v>0</v>
      </c>
      <c r="LK16" s="71">
        <v>0</v>
      </c>
      <c r="LL16" s="71">
        <v>0</v>
      </c>
      <c r="LM16" s="71">
        <v>2</v>
      </c>
      <c r="LN16" s="71">
        <v>0</v>
      </c>
      <c r="LO16" s="71">
        <v>0</v>
      </c>
      <c r="LP16" s="71">
        <v>0</v>
      </c>
      <c r="LQ16" s="71">
        <v>0</v>
      </c>
      <c r="LR16" s="71">
        <v>0</v>
      </c>
      <c r="LS16" s="71">
        <v>2</v>
      </c>
      <c r="LT16" s="71">
        <v>0</v>
      </c>
      <c r="LU16" s="71">
        <v>0</v>
      </c>
      <c r="LV16" s="71">
        <v>0</v>
      </c>
      <c r="LW16" s="71">
        <v>0</v>
      </c>
      <c r="LX16" s="71">
        <v>2</v>
      </c>
      <c r="LY16" s="71">
        <v>8</v>
      </c>
      <c r="LZ16" s="71">
        <v>0</v>
      </c>
      <c r="MA16" s="71">
        <v>2</v>
      </c>
      <c r="MB16" s="71">
        <v>0</v>
      </c>
      <c r="MC16" s="71">
        <v>1</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2</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2</v>
      </c>
      <c r="OI16" s="71">
        <v>0</v>
      </c>
      <c r="OJ16" s="71">
        <v>1</v>
      </c>
      <c r="OK16" s="71">
        <v>1</v>
      </c>
      <c r="OL16" s="71">
        <v>1</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1</v>
      </c>
      <c r="PH16" s="71">
        <v>0</v>
      </c>
      <c r="PI16" s="71">
        <v>0</v>
      </c>
      <c r="PJ16" s="71">
        <v>0</v>
      </c>
      <c r="PK16" s="71">
        <v>0</v>
      </c>
      <c r="PL16" s="71">
        <v>0</v>
      </c>
      <c r="PM16" s="71">
        <v>0</v>
      </c>
      <c r="PN16" s="71">
        <v>2</v>
      </c>
      <c r="PO16" s="71">
        <v>0</v>
      </c>
      <c r="PP16" s="71">
        <v>0</v>
      </c>
      <c r="PQ16" s="71">
        <v>0</v>
      </c>
      <c r="PR16" s="71">
        <v>0</v>
      </c>
      <c r="PS16" s="71">
        <v>0</v>
      </c>
      <c r="PT16" s="71">
        <v>2</v>
      </c>
      <c r="PU16" s="71">
        <v>0</v>
      </c>
      <c r="PV16" s="71">
        <v>0</v>
      </c>
      <c r="PW16" s="71">
        <v>0</v>
      </c>
      <c r="PX16" s="71">
        <v>0</v>
      </c>
      <c r="PY16" s="71">
        <v>2</v>
      </c>
      <c r="PZ16" s="71">
        <v>8</v>
      </c>
      <c r="QA16" s="71">
        <v>0</v>
      </c>
      <c r="QB16" s="71">
        <v>2</v>
      </c>
      <c r="QC16" s="71">
        <v>0</v>
      </c>
      <c r="QD16" s="71">
        <v>1</v>
      </c>
      <c r="QE16" s="71">
        <v>0</v>
      </c>
      <c r="QF16" s="71">
        <v>0</v>
      </c>
      <c r="QG16" s="71">
        <v>0</v>
      </c>
      <c r="QH16" s="71">
        <v>0</v>
      </c>
      <c r="QI16" s="71">
        <v>0</v>
      </c>
      <c r="QJ16" s="71">
        <v>0</v>
      </c>
      <c r="QK16" s="71">
        <v>0</v>
      </c>
      <c r="QL16" s="71">
        <v>0</v>
      </c>
      <c r="QM16" s="71">
        <v>0</v>
      </c>
      <c r="QN16" s="71">
        <v>0</v>
      </c>
      <c r="QO16" s="71">
        <v>0</v>
      </c>
      <c r="QP16" s="71">
        <v>0</v>
      </c>
      <c r="QQ16" s="71">
        <v>1</v>
      </c>
      <c r="QR16" s="71">
        <v>0</v>
      </c>
      <c r="QS16" s="71">
        <v>2</v>
      </c>
      <c r="QT16" s="71">
        <v>0</v>
      </c>
      <c r="QU16" s="71">
        <v>0</v>
      </c>
      <c r="QV16" s="71">
        <v>0</v>
      </c>
      <c r="QW16" s="71">
        <v>0</v>
      </c>
      <c r="QX16" s="71">
        <v>1</v>
      </c>
      <c r="QY16" s="71">
        <v>2</v>
      </c>
      <c r="QZ16" s="71">
        <v>5</v>
      </c>
      <c r="RA16" s="71">
        <v>0</v>
      </c>
      <c r="RB16" s="71">
        <v>0</v>
      </c>
      <c r="RC16" s="71">
        <v>1</v>
      </c>
      <c r="RD16" s="71">
        <v>2</v>
      </c>
      <c r="RE16" s="71">
        <v>0</v>
      </c>
      <c r="RF16" s="71">
        <v>2</v>
      </c>
      <c r="RG16" s="71">
        <v>2</v>
      </c>
      <c r="RH16" s="71">
        <v>8</v>
      </c>
      <c r="RI16" s="71">
        <v>3</v>
      </c>
      <c r="RJ16" s="71">
        <v>0</v>
      </c>
      <c r="RK16" s="71">
        <v>0</v>
      </c>
      <c r="RL16" s="71">
        <v>1</v>
      </c>
      <c r="RM16" s="71">
        <v>0</v>
      </c>
      <c r="RN16" s="71">
        <v>2</v>
      </c>
      <c r="RO16" s="71">
        <v>0</v>
      </c>
      <c r="RP16" s="71">
        <v>0</v>
      </c>
      <c r="RQ16" s="71">
        <v>0</v>
      </c>
      <c r="RR16" s="71">
        <v>0</v>
      </c>
      <c r="RS16" s="71">
        <v>1</v>
      </c>
      <c r="RT16" s="71">
        <v>4</v>
      </c>
      <c r="RU16" s="71">
        <v>5</v>
      </c>
      <c r="RV16" s="71">
        <v>0</v>
      </c>
      <c r="RW16" s="71">
        <v>0</v>
      </c>
      <c r="RX16" s="71">
        <v>1</v>
      </c>
      <c r="RY16" s="71">
        <v>2</v>
      </c>
      <c r="RZ16" s="71">
        <v>0</v>
      </c>
      <c r="SA16" s="71">
        <v>2</v>
      </c>
      <c r="SB16" s="71">
        <v>2</v>
      </c>
      <c r="SC16" s="71">
        <v>8</v>
      </c>
      <c r="SD16" s="71">
        <v>3</v>
      </c>
      <c r="SE16" s="71">
        <v>0</v>
      </c>
      <c r="SF16" s="71">
        <v>0</v>
      </c>
      <c r="SG16" s="71">
        <v>1</v>
      </c>
      <c r="SH16" s="71">
        <v>0</v>
      </c>
    </row>
    <row r="17" spans="1:502">
      <c r="A17" s="16" t="s">
        <v>2283</v>
      </c>
      <c r="B17" s="70">
        <v>9</v>
      </c>
      <c r="C17" s="70">
        <v>9</v>
      </c>
      <c r="D17" s="70">
        <v>1</v>
      </c>
      <c r="E17" s="70">
        <v>2012</v>
      </c>
      <c r="F17" s="70" t="s">
        <v>179</v>
      </c>
      <c r="G17" s="1073" t="s">
        <v>2274</v>
      </c>
      <c r="H17" s="70" t="s">
        <v>2275</v>
      </c>
      <c r="I17" s="1066"/>
      <c r="J17" s="73">
        <v>0</v>
      </c>
      <c r="K17" s="73">
        <v>0</v>
      </c>
      <c r="L17" s="73">
        <v>0</v>
      </c>
      <c r="M17" s="73">
        <v>0</v>
      </c>
      <c r="N17" s="73">
        <v>0</v>
      </c>
      <c r="O17" s="73">
        <v>0</v>
      </c>
      <c r="P17" s="73">
        <v>0</v>
      </c>
      <c r="Q17" s="73">
        <v>0</v>
      </c>
      <c r="R17" s="73">
        <v>0</v>
      </c>
      <c r="S17" s="73">
        <v>0</v>
      </c>
      <c r="T17" s="73">
        <v>0</v>
      </c>
      <c r="U17" s="73">
        <v>0</v>
      </c>
      <c r="V17" s="73">
        <v>0</v>
      </c>
      <c r="W17" s="73">
        <v>0</v>
      </c>
      <c r="X17" s="73">
        <v>9.5500000000000007</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0.72599999999999998</v>
      </c>
      <c r="AS17" s="73">
        <v>9.0370000000000008</v>
      </c>
      <c r="AT17" s="73">
        <v>4.2919999999999998</v>
      </c>
      <c r="AU17" s="73">
        <v>0</v>
      </c>
      <c r="AV17" s="73">
        <v>3.3650000000000002</v>
      </c>
      <c r="AW17" s="73">
        <v>25.337</v>
      </c>
      <c r="AX17" s="73">
        <v>5.8479999999999999</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3.0569999999999999</v>
      </c>
      <c r="BT17" s="73">
        <v>0</v>
      </c>
      <c r="BU17" s="73">
        <v>0</v>
      </c>
      <c r="BV17" s="73">
        <v>3.7589999999999999</v>
      </c>
      <c r="BW17" s="73">
        <v>0</v>
      </c>
      <c r="BX17" s="73">
        <v>0</v>
      </c>
      <c r="BY17" s="73">
        <v>0</v>
      </c>
      <c r="BZ17" s="73">
        <v>16.802</v>
      </c>
      <c r="CA17" s="73">
        <v>0</v>
      </c>
      <c r="CB17" s="73">
        <v>0</v>
      </c>
      <c r="CC17" s="73">
        <v>0</v>
      </c>
      <c r="CD17" s="73">
        <v>0</v>
      </c>
      <c r="CE17" s="73">
        <v>0</v>
      </c>
      <c r="CF17" s="73">
        <v>25.273</v>
      </c>
      <c r="CG17" s="73">
        <v>0</v>
      </c>
      <c r="CH17" s="73">
        <v>0</v>
      </c>
      <c r="CI17" s="73">
        <v>0</v>
      </c>
      <c r="CJ17" s="73">
        <v>0</v>
      </c>
      <c r="CK17" s="73">
        <v>48.784999999999997</v>
      </c>
      <c r="CL17" s="73">
        <v>178.84800000000001</v>
      </c>
      <c r="CM17" s="73">
        <v>0</v>
      </c>
      <c r="CN17" s="73">
        <v>20.228999999999999</v>
      </c>
      <c r="CO17" s="73">
        <v>0</v>
      </c>
      <c r="CP17" s="73">
        <v>3.2389999999999999</v>
      </c>
      <c r="CQ17" s="73">
        <v>0</v>
      </c>
      <c r="CR17" s="73">
        <v>0</v>
      </c>
      <c r="CS17" s="73">
        <v>0</v>
      </c>
      <c r="CT17" s="73">
        <v>0</v>
      </c>
      <c r="CU17" s="73">
        <v>0</v>
      </c>
      <c r="CV17" s="73">
        <v>0</v>
      </c>
      <c r="CW17" s="73">
        <v>0</v>
      </c>
      <c r="CX17" s="73">
        <v>0</v>
      </c>
      <c r="CY17" s="73">
        <v>0</v>
      </c>
      <c r="CZ17" s="73">
        <v>0</v>
      </c>
      <c r="DA17" s="73">
        <v>0</v>
      </c>
      <c r="DB17" s="73">
        <v>0</v>
      </c>
      <c r="DC17" s="73">
        <v>4.9870000000000001</v>
      </c>
      <c r="DD17" s="73">
        <v>0</v>
      </c>
      <c r="DE17" s="73">
        <v>0</v>
      </c>
      <c r="DF17" s="73">
        <v>0</v>
      </c>
      <c r="DG17" s="73">
        <v>0</v>
      </c>
      <c r="DH17" s="73">
        <v>0</v>
      </c>
      <c r="DI17" s="73">
        <v>0</v>
      </c>
      <c r="DJ17" s="73">
        <v>0.72599999999999998</v>
      </c>
      <c r="DK17" s="73">
        <v>0</v>
      </c>
      <c r="DL17" s="73">
        <v>0</v>
      </c>
      <c r="DM17" s="73">
        <v>0</v>
      </c>
      <c r="DN17" s="73">
        <v>0</v>
      </c>
      <c r="DO17" s="73">
        <v>0</v>
      </c>
      <c r="DP17" s="73">
        <v>0</v>
      </c>
      <c r="DQ17" s="73">
        <v>0</v>
      </c>
      <c r="DR17" s="73">
        <v>0</v>
      </c>
      <c r="DS17" s="73">
        <v>0</v>
      </c>
      <c r="DT17" s="73">
        <v>0</v>
      </c>
      <c r="DU17" s="73">
        <v>0</v>
      </c>
      <c r="DV17" s="73">
        <v>0</v>
      </c>
      <c r="DW17" s="73">
        <v>0</v>
      </c>
      <c r="DX17" s="73">
        <v>0</v>
      </c>
      <c r="DY17" s="73">
        <v>9.5500000000000007</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9.0370000000000008</v>
      </c>
      <c r="EU17" s="73">
        <v>4.2919999999999998</v>
      </c>
      <c r="EV17" s="73">
        <v>0</v>
      </c>
      <c r="EW17" s="73">
        <v>3.3650000000000002</v>
      </c>
      <c r="EX17" s="73">
        <v>25.337</v>
      </c>
      <c r="EY17" s="73">
        <v>5.8479999999999999</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3.0569999999999999</v>
      </c>
      <c r="FU17" s="73">
        <v>0</v>
      </c>
      <c r="FV17" s="73">
        <v>0</v>
      </c>
      <c r="FW17" s="73">
        <v>3.7589999999999999</v>
      </c>
      <c r="FX17" s="73">
        <v>0</v>
      </c>
      <c r="FY17" s="73">
        <v>0</v>
      </c>
      <c r="FZ17" s="73">
        <v>0</v>
      </c>
      <c r="GA17" s="73">
        <v>16.802</v>
      </c>
      <c r="GB17" s="73">
        <v>0</v>
      </c>
      <c r="GC17" s="73">
        <v>0</v>
      </c>
      <c r="GD17" s="73">
        <v>0</v>
      </c>
      <c r="GE17" s="73">
        <v>0</v>
      </c>
      <c r="GF17" s="73">
        <v>0</v>
      </c>
      <c r="GG17" s="73">
        <v>25.273</v>
      </c>
      <c r="GH17" s="73">
        <v>0</v>
      </c>
      <c r="GI17" s="73">
        <v>0</v>
      </c>
      <c r="GJ17" s="73">
        <v>0</v>
      </c>
      <c r="GK17" s="73">
        <v>0</v>
      </c>
      <c r="GL17" s="73">
        <v>48.784999999999997</v>
      </c>
      <c r="GM17" s="73">
        <v>178.84800000000001</v>
      </c>
      <c r="GN17" s="73">
        <v>0</v>
      </c>
      <c r="GO17" s="73">
        <v>20.228999999999999</v>
      </c>
      <c r="GP17" s="73">
        <v>0</v>
      </c>
      <c r="GQ17" s="73">
        <v>3.2389999999999999</v>
      </c>
      <c r="GR17" s="73">
        <v>0</v>
      </c>
      <c r="GS17" s="73">
        <v>0</v>
      </c>
      <c r="GT17" s="73">
        <v>0</v>
      </c>
      <c r="GU17" s="73">
        <v>0</v>
      </c>
      <c r="GV17" s="73">
        <v>0</v>
      </c>
      <c r="GW17" s="73">
        <v>0</v>
      </c>
      <c r="GX17" s="73">
        <v>0</v>
      </c>
      <c r="GY17" s="73">
        <v>0</v>
      </c>
      <c r="GZ17" s="73">
        <v>0</v>
      </c>
      <c r="HA17" s="73">
        <v>0</v>
      </c>
      <c r="HB17" s="73">
        <v>0</v>
      </c>
      <c r="HC17" s="73">
        <v>0</v>
      </c>
      <c r="HD17" s="73">
        <v>4.9870000000000001</v>
      </c>
      <c r="HE17" s="73">
        <v>0</v>
      </c>
      <c r="HF17" s="73">
        <v>0.72599999999999998</v>
      </c>
      <c r="HG17" s="73">
        <v>0</v>
      </c>
      <c r="HH17" s="73">
        <v>0</v>
      </c>
      <c r="HI17" s="73">
        <v>0</v>
      </c>
      <c r="HJ17" s="73">
        <v>0</v>
      </c>
      <c r="HK17" s="73">
        <v>9.5500000000000007</v>
      </c>
      <c r="HL17" s="73">
        <v>9.0370000000000008</v>
      </c>
      <c r="HM17" s="73">
        <v>38.841999999999999</v>
      </c>
      <c r="HN17" s="73">
        <v>0</v>
      </c>
      <c r="HO17" s="73">
        <v>0</v>
      </c>
      <c r="HP17" s="73">
        <v>6.8159999999999998</v>
      </c>
      <c r="HQ17" s="73">
        <v>16.802</v>
      </c>
      <c r="HR17" s="73">
        <v>0</v>
      </c>
      <c r="HS17" s="73">
        <v>25.273</v>
      </c>
      <c r="HT17" s="73">
        <v>48.784999999999997</v>
      </c>
      <c r="HU17" s="73">
        <v>178.84800000000001</v>
      </c>
      <c r="HV17" s="73">
        <v>23.468</v>
      </c>
      <c r="HW17" s="73">
        <v>0</v>
      </c>
      <c r="HX17" s="73">
        <v>0</v>
      </c>
      <c r="HY17" s="73">
        <v>4.9870000000000001</v>
      </c>
      <c r="HZ17" s="73">
        <v>0</v>
      </c>
      <c r="IA17" s="73">
        <v>0.72599999999999998</v>
      </c>
      <c r="IB17" s="73">
        <v>0</v>
      </c>
      <c r="IC17" s="73">
        <v>0</v>
      </c>
      <c r="ID17" s="73">
        <v>0</v>
      </c>
      <c r="IE17" s="73">
        <v>0</v>
      </c>
      <c r="IF17" s="73">
        <v>9.5500000000000007</v>
      </c>
      <c r="IG17" s="73">
        <v>9.7629999999999999</v>
      </c>
      <c r="IH17" s="73">
        <v>38.841999999999999</v>
      </c>
      <c r="II17" s="73">
        <v>0</v>
      </c>
      <c r="IJ17" s="73">
        <v>0</v>
      </c>
      <c r="IK17" s="73">
        <v>6.8159999999999998</v>
      </c>
      <c r="IL17" s="73">
        <v>16.802</v>
      </c>
      <c r="IM17" s="73">
        <v>0</v>
      </c>
      <c r="IN17" s="73">
        <v>25.273</v>
      </c>
      <c r="IO17" s="73">
        <v>48.784999999999997</v>
      </c>
      <c r="IP17" s="73">
        <v>178.84800000000001</v>
      </c>
      <c r="IQ17" s="73">
        <v>23.468</v>
      </c>
      <c r="IR17" s="73">
        <v>0</v>
      </c>
      <c r="IS17" s="73">
        <v>0</v>
      </c>
      <c r="IT17" s="73">
        <v>4.9870000000000001</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2</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2</v>
      </c>
      <c r="KF17" s="71">
        <v>2</v>
      </c>
      <c r="KG17" s="71">
        <v>1</v>
      </c>
      <c r="KH17" s="71">
        <v>0</v>
      </c>
      <c r="KI17" s="71">
        <v>1</v>
      </c>
      <c r="KJ17" s="71">
        <v>1</v>
      </c>
      <c r="KK17" s="71">
        <v>1</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1</v>
      </c>
      <c r="LG17" s="71">
        <v>0</v>
      </c>
      <c r="LH17" s="71">
        <v>0</v>
      </c>
      <c r="LI17" s="71">
        <v>1</v>
      </c>
      <c r="LJ17" s="71">
        <v>0</v>
      </c>
      <c r="LK17" s="71">
        <v>0</v>
      </c>
      <c r="LL17" s="71">
        <v>0</v>
      </c>
      <c r="LM17" s="71">
        <v>3</v>
      </c>
      <c r="LN17" s="71">
        <v>0</v>
      </c>
      <c r="LO17" s="71">
        <v>0</v>
      </c>
      <c r="LP17" s="71">
        <v>0</v>
      </c>
      <c r="LQ17" s="71">
        <v>0</v>
      </c>
      <c r="LR17" s="71">
        <v>0</v>
      </c>
      <c r="LS17" s="71">
        <v>2</v>
      </c>
      <c r="LT17" s="71">
        <v>0</v>
      </c>
      <c r="LU17" s="71">
        <v>0</v>
      </c>
      <c r="LV17" s="71">
        <v>0</v>
      </c>
      <c r="LW17" s="71">
        <v>0</v>
      </c>
      <c r="LX17" s="71">
        <v>2</v>
      </c>
      <c r="LY17" s="71">
        <v>8</v>
      </c>
      <c r="LZ17" s="71">
        <v>0</v>
      </c>
      <c r="MA17" s="71">
        <v>2</v>
      </c>
      <c r="MB17" s="71">
        <v>0</v>
      </c>
      <c r="MC17" s="71">
        <v>1</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2</v>
      </c>
      <c r="MX17" s="71">
        <v>0</v>
      </c>
      <c r="MY17" s="71">
        <v>0</v>
      </c>
      <c r="MZ17" s="71">
        <v>0</v>
      </c>
      <c r="NA17" s="71">
        <v>0</v>
      </c>
      <c r="NB17" s="71">
        <v>0</v>
      </c>
      <c r="NC17" s="71">
        <v>0</v>
      </c>
      <c r="ND17" s="71">
        <v>0</v>
      </c>
      <c r="NE17" s="71">
        <v>0</v>
      </c>
      <c r="NF17" s="71">
        <v>0</v>
      </c>
      <c r="NG17" s="71">
        <v>0</v>
      </c>
      <c r="NH17" s="71">
        <v>0</v>
      </c>
      <c r="NI17" s="71">
        <v>0</v>
      </c>
      <c r="NJ17" s="71">
        <v>0</v>
      </c>
      <c r="NK17" s="71">
        <v>0</v>
      </c>
      <c r="NL17" s="71">
        <v>2</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1</v>
      </c>
      <c r="OI17" s="71">
        <v>0</v>
      </c>
      <c r="OJ17" s="71">
        <v>1</v>
      </c>
      <c r="OK17" s="71">
        <v>1</v>
      </c>
      <c r="OL17" s="71">
        <v>1</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1</v>
      </c>
      <c r="PH17" s="71">
        <v>0</v>
      </c>
      <c r="PI17" s="71">
        <v>0</v>
      </c>
      <c r="PJ17" s="71">
        <v>1</v>
      </c>
      <c r="PK17" s="71">
        <v>0</v>
      </c>
      <c r="PL17" s="71">
        <v>0</v>
      </c>
      <c r="PM17" s="71">
        <v>0</v>
      </c>
      <c r="PN17" s="71">
        <v>3</v>
      </c>
      <c r="PO17" s="71">
        <v>0</v>
      </c>
      <c r="PP17" s="71">
        <v>0</v>
      </c>
      <c r="PQ17" s="71">
        <v>0</v>
      </c>
      <c r="PR17" s="71">
        <v>0</v>
      </c>
      <c r="PS17" s="71">
        <v>0</v>
      </c>
      <c r="PT17" s="71">
        <v>2</v>
      </c>
      <c r="PU17" s="71">
        <v>0</v>
      </c>
      <c r="PV17" s="71">
        <v>0</v>
      </c>
      <c r="PW17" s="71">
        <v>0</v>
      </c>
      <c r="PX17" s="71">
        <v>0</v>
      </c>
      <c r="PY17" s="71">
        <v>2</v>
      </c>
      <c r="PZ17" s="71">
        <v>8</v>
      </c>
      <c r="QA17" s="71">
        <v>0</v>
      </c>
      <c r="QB17" s="71">
        <v>2</v>
      </c>
      <c r="QC17" s="71">
        <v>0</v>
      </c>
      <c r="QD17" s="71">
        <v>1</v>
      </c>
      <c r="QE17" s="71">
        <v>0</v>
      </c>
      <c r="QF17" s="71">
        <v>0</v>
      </c>
      <c r="QG17" s="71">
        <v>0</v>
      </c>
      <c r="QH17" s="71">
        <v>0</v>
      </c>
      <c r="QI17" s="71">
        <v>0</v>
      </c>
      <c r="QJ17" s="71">
        <v>0</v>
      </c>
      <c r="QK17" s="71">
        <v>0</v>
      </c>
      <c r="QL17" s="71">
        <v>0</v>
      </c>
      <c r="QM17" s="71">
        <v>0</v>
      </c>
      <c r="QN17" s="71">
        <v>0</v>
      </c>
      <c r="QO17" s="71">
        <v>0</v>
      </c>
      <c r="QP17" s="71">
        <v>0</v>
      </c>
      <c r="QQ17" s="71">
        <v>1</v>
      </c>
      <c r="QR17" s="71">
        <v>0</v>
      </c>
      <c r="QS17" s="71">
        <v>2</v>
      </c>
      <c r="QT17" s="71">
        <v>0</v>
      </c>
      <c r="QU17" s="71">
        <v>0</v>
      </c>
      <c r="QV17" s="71">
        <v>0</v>
      </c>
      <c r="QW17" s="71">
        <v>0</v>
      </c>
      <c r="QX17" s="71">
        <v>2</v>
      </c>
      <c r="QY17" s="71">
        <v>2</v>
      </c>
      <c r="QZ17" s="71">
        <v>4</v>
      </c>
      <c r="RA17" s="71">
        <v>0</v>
      </c>
      <c r="RB17" s="71">
        <v>0</v>
      </c>
      <c r="RC17" s="71">
        <v>2</v>
      </c>
      <c r="RD17" s="71">
        <v>3</v>
      </c>
      <c r="RE17" s="71">
        <v>0</v>
      </c>
      <c r="RF17" s="71">
        <v>2</v>
      </c>
      <c r="RG17" s="71">
        <v>2</v>
      </c>
      <c r="RH17" s="71">
        <v>8</v>
      </c>
      <c r="RI17" s="71">
        <v>3</v>
      </c>
      <c r="RJ17" s="71">
        <v>0</v>
      </c>
      <c r="RK17" s="71">
        <v>0</v>
      </c>
      <c r="RL17" s="71">
        <v>1</v>
      </c>
      <c r="RM17" s="71">
        <v>0</v>
      </c>
      <c r="RN17" s="71">
        <v>2</v>
      </c>
      <c r="RO17" s="71">
        <v>0</v>
      </c>
      <c r="RP17" s="71">
        <v>0</v>
      </c>
      <c r="RQ17" s="71">
        <v>0</v>
      </c>
      <c r="RR17" s="71">
        <v>0</v>
      </c>
      <c r="RS17" s="71">
        <v>2</v>
      </c>
      <c r="RT17" s="71">
        <v>4</v>
      </c>
      <c r="RU17" s="71">
        <v>4</v>
      </c>
      <c r="RV17" s="71">
        <v>0</v>
      </c>
      <c r="RW17" s="71">
        <v>0</v>
      </c>
      <c r="RX17" s="71">
        <v>2</v>
      </c>
      <c r="RY17" s="71">
        <v>3</v>
      </c>
      <c r="RZ17" s="71">
        <v>0</v>
      </c>
      <c r="SA17" s="71">
        <v>2</v>
      </c>
      <c r="SB17" s="71">
        <v>2</v>
      </c>
      <c r="SC17" s="71">
        <v>8</v>
      </c>
      <c r="SD17" s="71">
        <v>3</v>
      </c>
      <c r="SE17" s="71">
        <v>0</v>
      </c>
      <c r="SF17" s="71">
        <v>0</v>
      </c>
      <c r="SG17" s="71">
        <v>1</v>
      </c>
      <c r="SH17" s="71">
        <v>0</v>
      </c>
    </row>
    <row r="18" spans="1:502">
      <c r="A18" s="16" t="s">
        <v>2284</v>
      </c>
      <c r="B18" s="70">
        <v>10</v>
      </c>
      <c r="C18" s="70">
        <v>10</v>
      </c>
      <c r="D18" s="70">
        <v>1</v>
      </c>
      <c r="E18" s="70">
        <v>2013</v>
      </c>
      <c r="F18" s="70" t="s">
        <v>180</v>
      </c>
      <c r="G18" s="1073" t="s">
        <v>2274</v>
      </c>
      <c r="H18" s="70" t="s">
        <v>2275</v>
      </c>
      <c r="I18" s="1066"/>
      <c r="J18" s="73">
        <v>0</v>
      </c>
      <c r="K18" s="73">
        <v>0</v>
      </c>
      <c r="L18" s="73">
        <v>0</v>
      </c>
      <c r="M18" s="73">
        <v>0</v>
      </c>
      <c r="N18" s="73">
        <v>0</v>
      </c>
      <c r="O18" s="73">
        <v>0</v>
      </c>
      <c r="P18" s="73">
        <v>0</v>
      </c>
      <c r="Q18" s="73">
        <v>0</v>
      </c>
      <c r="R18" s="73">
        <v>0</v>
      </c>
      <c r="S18" s="73">
        <v>0</v>
      </c>
      <c r="T18" s="73">
        <v>0</v>
      </c>
      <c r="U18" s="73">
        <v>0</v>
      </c>
      <c r="V18" s="73">
        <v>0</v>
      </c>
      <c r="W18" s="73">
        <v>0</v>
      </c>
      <c r="X18" s="73">
        <v>10.247</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0.9</v>
      </c>
      <c r="AS18" s="73">
        <v>10.234999999999999</v>
      </c>
      <c r="AT18" s="73">
        <v>4.7869999999999999</v>
      </c>
      <c r="AU18" s="73">
        <v>0</v>
      </c>
      <c r="AV18" s="73">
        <v>11.637</v>
      </c>
      <c r="AW18" s="73">
        <v>30.452000000000002</v>
      </c>
      <c r="AX18" s="73">
        <v>6.4729999999999999</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4.2530000000000001</v>
      </c>
      <c r="BW18" s="73">
        <v>0</v>
      </c>
      <c r="BX18" s="73">
        <v>0</v>
      </c>
      <c r="BY18" s="73">
        <v>0</v>
      </c>
      <c r="BZ18" s="73">
        <v>24.664999999999999</v>
      </c>
      <c r="CA18" s="73">
        <v>0</v>
      </c>
      <c r="CB18" s="73">
        <v>0</v>
      </c>
      <c r="CC18" s="73">
        <v>0</v>
      </c>
      <c r="CD18" s="73">
        <v>0</v>
      </c>
      <c r="CE18" s="73">
        <v>0</v>
      </c>
      <c r="CF18" s="73">
        <v>30.722000000000001</v>
      </c>
      <c r="CG18" s="73">
        <v>0</v>
      </c>
      <c r="CH18" s="73">
        <v>0</v>
      </c>
      <c r="CI18" s="73">
        <v>0</v>
      </c>
      <c r="CJ18" s="73">
        <v>0</v>
      </c>
      <c r="CK18" s="73">
        <v>52.191000000000003</v>
      </c>
      <c r="CL18" s="73">
        <v>201.066</v>
      </c>
      <c r="CM18" s="73">
        <v>0</v>
      </c>
      <c r="CN18" s="73">
        <v>22.298999999999999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4.4989999999999997</v>
      </c>
      <c r="DD18" s="73">
        <v>0</v>
      </c>
      <c r="DE18" s="73">
        <v>0</v>
      </c>
      <c r="DF18" s="73">
        <v>0</v>
      </c>
      <c r="DG18" s="73">
        <v>0</v>
      </c>
      <c r="DH18" s="73">
        <v>0</v>
      </c>
      <c r="DI18" s="73">
        <v>0</v>
      </c>
      <c r="DJ18" s="73">
        <v>0.9</v>
      </c>
      <c r="DK18" s="73">
        <v>0</v>
      </c>
      <c r="DL18" s="73">
        <v>0</v>
      </c>
      <c r="DM18" s="73">
        <v>0</v>
      </c>
      <c r="DN18" s="73">
        <v>0</v>
      </c>
      <c r="DO18" s="73">
        <v>0</v>
      </c>
      <c r="DP18" s="73">
        <v>0</v>
      </c>
      <c r="DQ18" s="73">
        <v>0</v>
      </c>
      <c r="DR18" s="73">
        <v>0</v>
      </c>
      <c r="DS18" s="73">
        <v>0</v>
      </c>
      <c r="DT18" s="73">
        <v>0</v>
      </c>
      <c r="DU18" s="73">
        <v>0</v>
      </c>
      <c r="DV18" s="73">
        <v>0</v>
      </c>
      <c r="DW18" s="73">
        <v>0</v>
      </c>
      <c r="DX18" s="73">
        <v>0</v>
      </c>
      <c r="DY18" s="73">
        <v>10.247</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10.234999999999999</v>
      </c>
      <c r="EU18" s="73">
        <v>4.7869999999999999</v>
      </c>
      <c r="EV18" s="73">
        <v>0</v>
      </c>
      <c r="EW18" s="73">
        <v>11.637</v>
      </c>
      <c r="EX18" s="73">
        <v>30.452000000000002</v>
      </c>
      <c r="EY18" s="73">
        <v>6.4729999999999999</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4.2530000000000001</v>
      </c>
      <c r="FX18" s="73">
        <v>0</v>
      </c>
      <c r="FY18" s="73">
        <v>0</v>
      </c>
      <c r="FZ18" s="73">
        <v>0</v>
      </c>
      <c r="GA18" s="73">
        <v>24.664999999999999</v>
      </c>
      <c r="GB18" s="73">
        <v>0</v>
      </c>
      <c r="GC18" s="73">
        <v>0</v>
      </c>
      <c r="GD18" s="73">
        <v>0</v>
      </c>
      <c r="GE18" s="73">
        <v>0</v>
      </c>
      <c r="GF18" s="73">
        <v>0</v>
      </c>
      <c r="GG18" s="73">
        <v>30.722000000000001</v>
      </c>
      <c r="GH18" s="73">
        <v>0</v>
      </c>
      <c r="GI18" s="73">
        <v>0</v>
      </c>
      <c r="GJ18" s="73">
        <v>0</v>
      </c>
      <c r="GK18" s="73">
        <v>0</v>
      </c>
      <c r="GL18" s="73">
        <v>52.191000000000003</v>
      </c>
      <c r="GM18" s="73">
        <v>201.066</v>
      </c>
      <c r="GN18" s="73">
        <v>0</v>
      </c>
      <c r="GO18" s="73">
        <v>22.298999999999999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4.4989999999999997</v>
      </c>
      <c r="HE18" s="73">
        <v>0</v>
      </c>
      <c r="HF18" s="73">
        <v>0.9</v>
      </c>
      <c r="HG18" s="73">
        <v>0</v>
      </c>
      <c r="HH18" s="73">
        <v>0</v>
      </c>
      <c r="HI18" s="73">
        <v>0</v>
      </c>
      <c r="HJ18" s="73">
        <v>0</v>
      </c>
      <c r="HK18" s="73">
        <v>10.247</v>
      </c>
      <c r="HL18" s="73">
        <v>10.234999999999999</v>
      </c>
      <c r="HM18" s="73">
        <v>53.348999999999997</v>
      </c>
      <c r="HN18" s="73">
        <v>0</v>
      </c>
      <c r="HO18" s="73">
        <v>0</v>
      </c>
      <c r="HP18" s="73">
        <v>4.2530000000000001</v>
      </c>
      <c r="HQ18" s="73">
        <v>24.664999999999999</v>
      </c>
      <c r="HR18" s="73">
        <v>0</v>
      </c>
      <c r="HS18" s="73">
        <v>30.722000000000001</v>
      </c>
      <c r="HT18" s="73">
        <v>52.191000000000003</v>
      </c>
      <c r="HU18" s="73">
        <v>201.066</v>
      </c>
      <c r="HV18" s="73">
        <v>22.298999999999999</v>
      </c>
      <c r="HW18" s="73">
        <v>0</v>
      </c>
      <c r="HX18" s="73">
        <v>0</v>
      </c>
      <c r="HY18" s="73">
        <v>4.4989999999999997</v>
      </c>
      <c r="HZ18" s="73">
        <v>0</v>
      </c>
      <c r="IA18" s="73">
        <v>0.9</v>
      </c>
      <c r="IB18" s="73">
        <v>0</v>
      </c>
      <c r="IC18" s="73">
        <v>0</v>
      </c>
      <c r="ID18" s="73">
        <v>0</v>
      </c>
      <c r="IE18" s="73">
        <v>0</v>
      </c>
      <c r="IF18" s="73">
        <v>10.247</v>
      </c>
      <c r="IG18" s="73">
        <v>11.135</v>
      </c>
      <c r="IH18" s="73">
        <v>53.348999999999997</v>
      </c>
      <c r="II18" s="73">
        <v>0</v>
      </c>
      <c r="IJ18" s="73">
        <v>0</v>
      </c>
      <c r="IK18" s="73">
        <v>4.2530000000000001</v>
      </c>
      <c r="IL18" s="73">
        <v>24.664999999999999</v>
      </c>
      <c r="IM18" s="73">
        <v>0</v>
      </c>
      <c r="IN18" s="73">
        <v>30.722000000000001</v>
      </c>
      <c r="IO18" s="73">
        <v>52.191000000000003</v>
      </c>
      <c r="IP18" s="73">
        <v>201.066</v>
      </c>
      <c r="IQ18" s="73">
        <v>22.298999999999999</v>
      </c>
      <c r="IR18" s="73">
        <v>0</v>
      </c>
      <c r="IS18" s="73">
        <v>0</v>
      </c>
      <c r="IT18" s="73">
        <v>4.4989999999999997</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2</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2</v>
      </c>
      <c r="KF18" s="71">
        <v>2</v>
      </c>
      <c r="KG18" s="71">
        <v>1</v>
      </c>
      <c r="KH18" s="71">
        <v>0</v>
      </c>
      <c r="KI18" s="71">
        <v>1</v>
      </c>
      <c r="KJ18" s="71">
        <v>1</v>
      </c>
      <c r="KK18" s="71">
        <v>1</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1</v>
      </c>
      <c r="LJ18" s="71">
        <v>0</v>
      </c>
      <c r="LK18" s="71">
        <v>0</v>
      </c>
      <c r="LL18" s="71">
        <v>0</v>
      </c>
      <c r="LM18" s="71">
        <v>5</v>
      </c>
      <c r="LN18" s="71">
        <v>0</v>
      </c>
      <c r="LO18" s="71">
        <v>0</v>
      </c>
      <c r="LP18" s="71">
        <v>0</v>
      </c>
      <c r="LQ18" s="71">
        <v>0</v>
      </c>
      <c r="LR18" s="71">
        <v>0</v>
      </c>
      <c r="LS18" s="71">
        <v>3</v>
      </c>
      <c r="LT18" s="71">
        <v>0</v>
      </c>
      <c r="LU18" s="71">
        <v>0</v>
      </c>
      <c r="LV18" s="71">
        <v>0</v>
      </c>
      <c r="LW18" s="71">
        <v>0</v>
      </c>
      <c r="LX18" s="71">
        <v>2</v>
      </c>
      <c r="LY18" s="71">
        <v>8</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2</v>
      </c>
      <c r="MX18" s="71">
        <v>0</v>
      </c>
      <c r="MY18" s="71">
        <v>0</v>
      </c>
      <c r="MZ18" s="71">
        <v>0</v>
      </c>
      <c r="NA18" s="71">
        <v>0</v>
      </c>
      <c r="NB18" s="71">
        <v>0</v>
      </c>
      <c r="NC18" s="71">
        <v>0</v>
      </c>
      <c r="ND18" s="71">
        <v>0</v>
      </c>
      <c r="NE18" s="71">
        <v>0</v>
      </c>
      <c r="NF18" s="71">
        <v>0</v>
      </c>
      <c r="NG18" s="71">
        <v>0</v>
      </c>
      <c r="NH18" s="71">
        <v>0</v>
      </c>
      <c r="NI18" s="71">
        <v>0</v>
      </c>
      <c r="NJ18" s="71">
        <v>0</v>
      </c>
      <c r="NK18" s="71">
        <v>0</v>
      </c>
      <c r="NL18" s="71">
        <v>2</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2</v>
      </c>
      <c r="OH18" s="71">
        <v>1</v>
      </c>
      <c r="OI18" s="71">
        <v>0</v>
      </c>
      <c r="OJ18" s="71">
        <v>1</v>
      </c>
      <c r="OK18" s="71">
        <v>1</v>
      </c>
      <c r="OL18" s="71">
        <v>1</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1</v>
      </c>
      <c r="PK18" s="71">
        <v>0</v>
      </c>
      <c r="PL18" s="71">
        <v>0</v>
      </c>
      <c r="PM18" s="71">
        <v>0</v>
      </c>
      <c r="PN18" s="71">
        <v>5</v>
      </c>
      <c r="PO18" s="71">
        <v>0</v>
      </c>
      <c r="PP18" s="71">
        <v>0</v>
      </c>
      <c r="PQ18" s="71">
        <v>0</v>
      </c>
      <c r="PR18" s="71">
        <v>0</v>
      </c>
      <c r="PS18" s="71">
        <v>0</v>
      </c>
      <c r="PT18" s="71">
        <v>3</v>
      </c>
      <c r="PU18" s="71">
        <v>0</v>
      </c>
      <c r="PV18" s="71">
        <v>0</v>
      </c>
      <c r="PW18" s="71">
        <v>0</v>
      </c>
      <c r="PX18" s="71">
        <v>0</v>
      </c>
      <c r="PY18" s="71">
        <v>2</v>
      </c>
      <c r="PZ18" s="71">
        <v>8</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1</v>
      </c>
      <c r="QR18" s="71">
        <v>0</v>
      </c>
      <c r="QS18" s="71">
        <v>2</v>
      </c>
      <c r="QT18" s="71">
        <v>0</v>
      </c>
      <c r="QU18" s="71">
        <v>0</v>
      </c>
      <c r="QV18" s="71">
        <v>0</v>
      </c>
      <c r="QW18" s="71">
        <v>0</v>
      </c>
      <c r="QX18" s="71">
        <v>2</v>
      </c>
      <c r="QY18" s="71">
        <v>2</v>
      </c>
      <c r="QZ18" s="71">
        <v>4</v>
      </c>
      <c r="RA18" s="71">
        <v>0</v>
      </c>
      <c r="RB18" s="71">
        <v>0</v>
      </c>
      <c r="RC18" s="71">
        <v>1</v>
      </c>
      <c r="RD18" s="71">
        <v>5</v>
      </c>
      <c r="RE18" s="71">
        <v>0</v>
      </c>
      <c r="RF18" s="71">
        <v>3</v>
      </c>
      <c r="RG18" s="71">
        <v>2</v>
      </c>
      <c r="RH18" s="71">
        <v>8</v>
      </c>
      <c r="RI18" s="71">
        <v>2</v>
      </c>
      <c r="RJ18" s="71">
        <v>0</v>
      </c>
      <c r="RK18" s="71">
        <v>0</v>
      </c>
      <c r="RL18" s="71">
        <v>1</v>
      </c>
      <c r="RM18" s="71">
        <v>0</v>
      </c>
      <c r="RN18" s="71">
        <v>2</v>
      </c>
      <c r="RO18" s="71">
        <v>0</v>
      </c>
      <c r="RP18" s="71">
        <v>0</v>
      </c>
      <c r="RQ18" s="71">
        <v>0</v>
      </c>
      <c r="RR18" s="71">
        <v>0</v>
      </c>
      <c r="RS18" s="71">
        <v>2</v>
      </c>
      <c r="RT18" s="71">
        <v>4</v>
      </c>
      <c r="RU18" s="71">
        <v>4</v>
      </c>
      <c r="RV18" s="71">
        <v>0</v>
      </c>
      <c r="RW18" s="71">
        <v>0</v>
      </c>
      <c r="RX18" s="71">
        <v>1</v>
      </c>
      <c r="RY18" s="71">
        <v>5</v>
      </c>
      <c r="RZ18" s="71">
        <v>0</v>
      </c>
      <c r="SA18" s="71">
        <v>3</v>
      </c>
      <c r="SB18" s="71">
        <v>2</v>
      </c>
      <c r="SC18" s="71">
        <v>8</v>
      </c>
      <c r="SD18" s="71">
        <v>2</v>
      </c>
      <c r="SE18" s="71">
        <v>0</v>
      </c>
      <c r="SF18" s="71">
        <v>0</v>
      </c>
      <c r="SG18" s="71">
        <v>1</v>
      </c>
      <c r="SH18" s="71">
        <v>0</v>
      </c>
    </row>
    <row r="19" spans="1:502">
      <c r="A19" s="16" t="s">
        <v>2285</v>
      </c>
      <c r="B19" s="70">
        <v>11</v>
      </c>
      <c r="C19" s="70">
        <v>11</v>
      </c>
      <c r="D19" s="70">
        <v>1</v>
      </c>
      <c r="E19" s="70">
        <v>2014</v>
      </c>
      <c r="F19" s="70" t="s">
        <v>181</v>
      </c>
      <c r="G19" s="1073" t="s">
        <v>2274</v>
      </c>
      <c r="H19" s="70" t="s">
        <v>2275</v>
      </c>
      <c r="I19" s="1066"/>
      <c r="J19" s="73">
        <v>0</v>
      </c>
      <c r="K19" s="73">
        <v>0</v>
      </c>
      <c r="L19" s="73">
        <v>0</v>
      </c>
      <c r="M19" s="73">
        <v>0</v>
      </c>
      <c r="N19" s="73">
        <v>0</v>
      </c>
      <c r="O19" s="73">
        <v>0</v>
      </c>
      <c r="P19" s="73">
        <v>0</v>
      </c>
      <c r="Q19" s="73">
        <v>0</v>
      </c>
      <c r="R19" s="73">
        <v>0</v>
      </c>
      <c r="S19" s="73">
        <v>0</v>
      </c>
      <c r="T19" s="73">
        <v>0</v>
      </c>
      <c r="U19" s="73">
        <v>0</v>
      </c>
      <c r="V19" s="73">
        <v>0</v>
      </c>
      <c r="W19" s="73">
        <v>0</v>
      </c>
      <c r="X19" s="73">
        <v>9.8970000000000002</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0.91600000000000004</v>
      </c>
      <c r="AS19" s="73">
        <v>10.234</v>
      </c>
      <c r="AT19" s="73">
        <v>41.734000000000002</v>
      </c>
      <c r="AU19" s="73">
        <v>0</v>
      </c>
      <c r="AV19" s="73">
        <v>0</v>
      </c>
      <c r="AW19" s="73">
        <v>0</v>
      </c>
      <c r="AX19" s="73">
        <v>6.1970000000000001</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4.3010000000000002</v>
      </c>
      <c r="BW19" s="73">
        <v>0</v>
      </c>
      <c r="BX19" s="73">
        <v>0</v>
      </c>
      <c r="BY19" s="73">
        <v>0</v>
      </c>
      <c r="BZ19" s="73">
        <v>23.515999999999998</v>
      </c>
      <c r="CA19" s="73">
        <v>0</v>
      </c>
      <c r="CB19" s="73">
        <v>0</v>
      </c>
      <c r="CC19" s="73">
        <v>0</v>
      </c>
      <c r="CD19" s="73">
        <v>0</v>
      </c>
      <c r="CE19" s="73">
        <v>0</v>
      </c>
      <c r="CF19" s="73">
        <v>21.655000000000001</v>
      </c>
      <c r="CG19" s="73">
        <v>0</v>
      </c>
      <c r="CH19" s="73">
        <v>0</v>
      </c>
      <c r="CI19" s="73">
        <v>0</v>
      </c>
      <c r="CJ19" s="73">
        <v>0</v>
      </c>
      <c r="CK19" s="73">
        <v>49.034999999999997</v>
      </c>
      <c r="CL19" s="73">
        <v>197.285</v>
      </c>
      <c r="CM19" s="73">
        <v>0</v>
      </c>
      <c r="CN19" s="73">
        <v>25.637</v>
      </c>
      <c r="CO19" s="73">
        <v>0</v>
      </c>
      <c r="CP19" s="73">
        <v>0</v>
      </c>
      <c r="CQ19" s="73">
        <v>0</v>
      </c>
      <c r="CR19" s="73">
        <v>0</v>
      </c>
      <c r="CS19" s="73">
        <v>0</v>
      </c>
      <c r="CT19" s="73">
        <v>0</v>
      </c>
      <c r="CU19" s="73">
        <v>0</v>
      </c>
      <c r="CV19" s="73">
        <v>0</v>
      </c>
      <c r="CW19" s="73">
        <v>0</v>
      </c>
      <c r="CX19" s="73">
        <v>0</v>
      </c>
      <c r="CY19" s="73">
        <v>0</v>
      </c>
      <c r="CZ19" s="73">
        <v>0</v>
      </c>
      <c r="DA19" s="73">
        <v>0</v>
      </c>
      <c r="DB19" s="73">
        <v>0</v>
      </c>
      <c r="DC19" s="73">
        <v>4.3490000000000002</v>
      </c>
      <c r="DD19" s="73">
        <v>0</v>
      </c>
      <c r="DE19" s="73">
        <v>0</v>
      </c>
      <c r="DF19" s="73">
        <v>0</v>
      </c>
      <c r="DG19" s="73">
        <v>0</v>
      </c>
      <c r="DH19" s="73">
        <v>0</v>
      </c>
      <c r="DI19" s="73">
        <v>0</v>
      </c>
      <c r="DJ19" s="73">
        <v>0.91600000000000004</v>
      </c>
      <c r="DK19" s="73">
        <v>0</v>
      </c>
      <c r="DL19" s="73">
        <v>0</v>
      </c>
      <c r="DM19" s="73">
        <v>0</v>
      </c>
      <c r="DN19" s="73">
        <v>0</v>
      </c>
      <c r="DO19" s="73">
        <v>0</v>
      </c>
      <c r="DP19" s="73">
        <v>0</v>
      </c>
      <c r="DQ19" s="73">
        <v>0</v>
      </c>
      <c r="DR19" s="73">
        <v>0</v>
      </c>
      <c r="DS19" s="73">
        <v>0</v>
      </c>
      <c r="DT19" s="73">
        <v>0</v>
      </c>
      <c r="DU19" s="73">
        <v>0</v>
      </c>
      <c r="DV19" s="73">
        <v>0</v>
      </c>
      <c r="DW19" s="73">
        <v>0</v>
      </c>
      <c r="DX19" s="73">
        <v>0</v>
      </c>
      <c r="DY19" s="73">
        <v>9.8970000000000002</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10.234</v>
      </c>
      <c r="EU19" s="73">
        <v>41.734000000000002</v>
      </c>
      <c r="EV19" s="73">
        <v>0</v>
      </c>
      <c r="EW19" s="73">
        <v>0</v>
      </c>
      <c r="EX19" s="73">
        <v>0</v>
      </c>
      <c r="EY19" s="73">
        <v>6.1970000000000001</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4.3010000000000002</v>
      </c>
      <c r="FX19" s="73">
        <v>0</v>
      </c>
      <c r="FY19" s="73">
        <v>0</v>
      </c>
      <c r="FZ19" s="73">
        <v>0</v>
      </c>
      <c r="GA19" s="73">
        <v>23.515999999999998</v>
      </c>
      <c r="GB19" s="73">
        <v>0</v>
      </c>
      <c r="GC19" s="73">
        <v>0</v>
      </c>
      <c r="GD19" s="73">
        <v>0</v>
      </c>
      <c r="GE19" s="73">
        <v>0</v>
      </c>
      <c r="GF19" s="73">
        <v>0</v>
      </c>
      <c r="GG19" s="73">
        <v>21.655000000000001</v>
      </c>
      <c r="GH19" s="73">
        <v>0</v>
      </c>
      <c r="GI19" s="73">
        <v>0</v>
      </c>
      <c r="GJ19" s="73">
        <v>0</v>
      </c>
      <c r="GK19" s="73">
        <v>0</v>
      </c>
      <c r="GL19" s="73">
        <v>49.034999999999997</v>
      </c>
      <c r="GM19" s="73">
        <v>197.285</v>
      </c>
      <c r="GN19" s="73">
        <v>0</v>
      </c>
      <c r="GO19" s="73">
        <v>25.637</v>
      </c>
      <c r="GP19" s="73">
        <v>0</v>
      </c>
      <c r="GQ19" s="73">
        <v>0</v>
      </c>
      <c r="GR19" s="73">
        <v>0</v>
      </c>
      <c r="GS19" s="73">
        <v>0</v>
      </c>
      <c r="GT19" s="73">
        <v>0</v>
      </c>
      <c r="GU19" s="73">
        <v>0</v>
      </c>
      <c r="GV19" s="73">
        <v>0</v>
      </c>
      <c r="GW19" s="73">
        <v>0</v>
      </c>
      <c r="GX19" s="73">
        <v>0</v>
      </c>
      <c r="GY19" s="73">
        <v>0</v>
      </c>
      <c r="GZ19" s="73">
        <v>0</v>
      </c>
      <c r="HA19" s="73">
        <v>0</v>
      </c>
      <c r="HB19" s="73">
        <v>0</v>
      </c>
      <c r="HC19" s="73">
        <v>0</v>
      </c>
      <c r="HD19" s="73">
        <v>4.3490000000000002</v>
      </c>
      <c r="HE19" s="73">
        <v>0</v>
      </c>
      <c r="HF19" s="73">
        <v>0.91600000000000004</v>
      </c>
      <c r="HG19" s="73">
        <v>0</v>
      </c>
      <c r="HH19" s="73">
        <v>0</v>
      </c>
      <c r="HI19" s="73">
        <v>0</v>
      </c>
      <c r="HJ19" s="73">
        <v>0</v>
      </c>
      <c r="HK19" s="73">
        <v>9.8970000000000002</v>
      </c>
      <c r="HL19" s="73">
        <v>10.234</v>
      </c>
      <c r="HM19" s="73">
        <v>47.930999999999997</v>
      </c>
      <c r="HN19" s="73">
        <v>0</v>
      </c>
      <c r="HO19" s="73">
        <v>0</v>
      </c>
      <c r="HP19" s="73">
        <v>4.3010000000000002</v>
      </c>
      <c r="HQ19" s="73">
        <v>23.515999999999998</v>
      </c>
      <c r="HR19" s="73">
        <v>0</v>
      </c>
      <c r="HS19" s="73">
        <v>21.655000000000001</v>
      </c>
      <c r="HT19" s="73">
        <v>49.034999999999997</v>
      </c>
      <c r="HU19" s="73">
        <v>197.285</v>
      </c>
      <c r="HV19" s="73">
        <v>25.637</v>
      </c>
      <c r="HW19" s="73">
        <v>0</v>
      </c>
      <c r="HX19" s="73">
        <v>0</v>
      </c>
      <c r="HY19" s="73">
        <v>4.3490000000000002</v>
      </c>
      <c r="HZ19" s="73">
        <v>0</v>
      </c>
      <c r="IA19" s="73">
        <v>0.91600000000000004</v>
      </c>
      <c r="IB19" s="73">
        <v>0</v>
      </c>
      <c r="IC19" s="73">
        <v>0</v>
      </c>
      <c r="ID19" s="73">
        <v>0</v>
      </c>
      <c r="IE19" s="73">
        <v>0</v>
      </c>
      <c r="IF19" s="73">
        <v>9.8970000000000002</v>
      </c>
      <c r="IG19" s="73">
        <v>11.15</v>
      </c>
      <c r="IH19" s="73">
        <v>47.930999999999997</v>
      </c>
      <c r="II19" s="73">
        <v>0</v>
      </c>
      <c r="IJ19" s="73">
        <v>0</v>
      </c>
      <c r="IK19" s="73">
        <v>4.3010000000000002</v>
      </c>
      <c r="IL19" s="73">
        <v>23.515999999999998</v>
      </c>
      <c r="IM19" s="73">
        <v>0</v>
      </c>
      <c r="IN19" s="73">
        <v>21.655000000000001</v>
      </c>
      <c r="IO19" s="73">
        <v>49.034999999999997</v>
      </c>
      <c r="IP19" s="73">
        <v>197.285</v>
      </c>
      <c r="IQ19" s="73">
        <v>25.637</v>
      </c>
      <c r="IR19" s="73">
        <v>0</v>
      </c>
      <c r="IS19" s="73">
        <v>0</v>
      </c>
      <c r="IT19" s="73">
        <v>4.3490000000000002</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2</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2</v>
      </c>
      <c r="KF19" s="71">
        <v>2</v>
      </c>
      <c r="KG19" s="71">
        <v>3</v>
      </c>
      <c r="KH19" s="71">
        <v>0</v>
      </c>
      <c r="KI19" s="71">
        <v>0</v>
      </c>
      <c r="KJ19" s="71">
        <v>0</v>
      </c>
      <c r="KK19" s="71">
        <v>1</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1</v>
      </c>
      <c r="LJ19" s="71">
        <v>0</v>
      </c>
      <c r="LK19" s="71">
        <v>0</v>
      </c>
      <c r="LL19" s="71">
        <v>0</v>
      </c>
      <c r="LM19" s="71">
        <v>5</v>
      </c>
      <c r="LN19" s="71">
        <v>0</v>
      </c>
      <c r="LO19" s="71">
        <v>0</v>
      </c>
      <c r="LP19" s="71">
        <v>0</v>
      </c>
      <c r="LQ19" s="71">
        <v>0</v>
      </c>
      <c r="LR19" s="71">
        <v>0</v>
      </c>
      <c r="LS19" s="71">
        <v>3</v>
      </c>
      <c r="LT19" s="71">
        <v>0</v>
      </c>
      <c r="LU19" s="71">
        <v>0</v>
      </c>
      <c r="LV19" s="71">
        <v>0</v>
      </c>
      <c r="LW19" s="71">
        <v>0</v>
      </c>
      <c r="LX19" s="71">
        <v>1</v>
      </c>
      <c r="LY19" s="71">
        <v>8</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2</v>
      </c>
      <c r="MX19" s="71">
        <v>0</v>
      </c>
      <c r="MY19" s="71">
        <v>0</v>
      </c>
      <c r="MZ19" s="71">
        <v>0</v>
      </c>
      <c r="NA19" s="71">
        <v>0</v>
      </c>
      <c r="NB19" s="71">
        <v>0</v>
      </c>
      <c r="NC19" s="71">
        <v>0</v>
      </c>
      <c r="ND19" s="71">
        <v>0</v>
      </c>
      <c r="NE19" s="71">
        <v>0</v>
      </c>
      <c r="NF19" s="71">
        <v>0</v>
      </c>
      <c r="NG19" s="71">
        <v>0</v>
      </c>
      <c r="NH19" s="71">
        <v>0</v>
      </c>
      <c r="NI19" s="71">
        <v>0</v>
      </c>
      <c r="NJ19" s="71">
        <v>0</v>
      </c>
      <c r="NK19" s="71">
        <v>0</v>
      </c>
      <c r="NL19" s="71">
        <v>2</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2</v>
      </c>
      <c r="OH19" s="71">
        <v>3</v>
      </c>
      <c r="OI19" s="71">
        <v>0</v>
      </c>
      <c r="OJ19" s="71">
        <v>0</v>
      </c>
      <c r="OK19" s="71">
        <v>0</v>
      </c>
      <c r="OL19" s="71">
        <v>1</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1</v>
      </c>
      <c r="PK19" s="71">
        <v>0</v>
      </c>
      <c r="PL19" s="71">
        <v>0</v>
      </c>
      <c r="PM19" s="71">
        <v>0</v>
      </c>
      <c r="PN19" s="71">
        <v>5</v>
      </c>
      <c r="PO19" s="71">
        <v>0</v>
      </c>
      <c r="PP19" s="71">
        <v>0</v>
      </c>
      <c r="PQ19" s="71">
        <v>0</v>
      </c>
      <c r="PR19" s="71">
        <v>0</v>
      </c>
      <c r="PS19" s="71">
        <v>0</v>
      </c>
      <c r="PT19" s="71">
        <v>3</v>
      </c>
      <c r="PU19" s="71">
        <v>0</v>
      </c>
      <c r="PV19" s="71">
        <v>0</v>
      </c>
      <c r="PW19" s="71">
        <v>0</v>
      </c>
      <c r="PX19" s="71">
        <v>0</v>
      </c>
      <c r="PY19" s="71">
        <v>1</v>
      </c>
      <c r="PZ19" s="71">
        <v>8</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1</v>
      </c>
      <c r="QR19" s="71">
        <v>0</v>
      </c>
      <c r="QS19" s="71">
        <v>2</v>
      </c>
      <c r="QT19" s="71">
        <v>0</v>
      </c>
      <c r="QU19" s="71">
        <v>0</v>
      </c>
      <c r="QV19" s="71">
        <v>0</v>
      </c>
      <c r="QW19" s="71">
        <v>0</v>
      </c>
      <c r="QX19" s="71">
        <v>2</v>
      </c>
      <c r="QY19" s="71">
        <v>2</v>
      </c>
      <c r="QZ19" s="71">
        <v>4</v>
      </c>
      <c r="RA19" s="71">
        <v>0</v>
      </c>
      <c r="RB19" s="71">
        <v>0</v>
      </c>
      <c r="RC19" s="71">
        <v>1</v>
      </c>
      <c r="RD19" s="71">
        <v>5</v>
      </c>
      <c r="RE19" s="71">
        <v>0</v>
      </c>
      <c r="RF19" s="71">
        <v>3</v>
      </c>
      <c r="RG19" s="71">
        <v>1</v>
      </c>
      <c r="RH19" s="71">
        <v>8</v>
      </c>
      <c r="RI19" s="71">
        <v>2</v>
      </c>
      <c r="RJ19" s="71">
        <v>0</v>
      </c>
      <c r="RK19" s="71">
        <v>0</v>
      </c>
      <c r="RL19" s="71">
        <v>1</v>
      </c>
      <c r="RM19" s="71">
        <v>0</v>
      </c>
      <c r="RN19" s="71">
        <v>2</v>
      </c>
      <c r="RO19" s="71">
        <v>0</v>
      </c>
      <c r="RP19" s="71">
        <v>0</v>
      </c>
      <c r="RQ19" s="71">
        <v>0</v>
      </c>
      <c r="RR19" s="71">
        <v>0</v>
      </c>
      <c r="RS19" s="71">
        <v>2</v>
      </c>
      <c r="RT19" s="71">
        <v>4</v>
      </c>
      <c r="RU19" s="71">
        <v>4</v>
      </c>
      <c r="RV19" s="71">
        <v>0</v>
      </c>
      <c r="RW19" s="71">
        <v>0</v>
      </c>
      <c r="RX19" s="71">
        <v>1</v>
      </c>
      <c r="RY19" s="71">
        <v>5</v>
      </c>
      <c r="RZ19" s="71">
        <v>0</v>
      </c>
      <c r="SA19" s="71">
        <v>3</v>
      </c>
      <c r="SB19" s="71">
        <v>1</v>
      </c>
      <c r="SC19" s="71">
        <v>8</v>
      </c>
      <c r="SD19" s="71">
        <v>2</v>
      </c>
      <c r="SE19" s="71">
        <v>0</v>
      </c>
      <c r="SF19" s="71">
        <v>0</v>
      </c>
      <c r="SG19" s="71">
        <v>1</v>
      </c>
      <c r="SH19" s="71">
        <v>0</v>
      </c>
    </row>
    <row r="20" spans="1:502">
      <c r="A20" s="16" t="s">
        <v>2286</v>
      </c>
      <c r="B20" s="70">
        <v>12</v>
      </c>
      <c r="C20" s="70">
        <v>12</v>
      </c>
      <c r="D20" s="70">
        <v>1</v>
      </c>
      <c r="E20" s="70">
        <v>2015</v>
      </c>
      <c r="F20" s="70" t="s">
        <v>182</v>
      </c>
      <c r="G20" s="1073" t="s">
        <v>2274</v>
      </c>
      <c r="H20" s="70" t="s">
        <v>2275</v>
      </c>
      <c r="I20" s="1066"/>
      <c r="J20" s="73">
        <v>0</v>
      </c>
      <c r="K20" s="73">
        <v>0</v>
      </c>
      <c r="L20" s="73">
        <v>0</v>
      </c>
      <c r="M20" s="73">
        <v>0</v>
      </c>
      <c r="N20" s="73">
        <v>0</v>
      </c>
      <c r="O20" s="73">
        <v>0</v>
      </c>
      <c r="P20" s="73">
        <v>0</v>
      </c>
      <c r="Q20" s="73">
        <v>0</v>
      </c>
      <c r="R20" s="73">
        <v>0</v>
      </c>
      <c r="S20" s="73">
        <v>0</v>
      </c>
      <c r="T20" s="73">
        <v>0</v>
      </c>
      <c r="U20" s="73">
        <v>0</v>
      </c>
      <c r="V20" s="73">
        <v>0</v>
      </c>
      <c r="W20" s="73">
        <v>0</v>
      </c>
      <c r="X20" s="73">
        <v>9.4979999999999993</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1.091</v>
      </c>
      <c r="AS20" s="73">
        <v>9.6869999999999994</v>
      </c>
      <c r="AT20" s="73">
        <v>38.411000000000001</v>
      </c>
      <c r="AU20" s="73">
        <v>0</v>
      </c>
      <c r="AV20" s="73">
        <v>11.087999999999999</v>
      </c>
      <c r="AW20" s="73">
        <v>0</v>
      </c>
      <c r="AX20" s="73">
        <v>5.6070000000000002</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3.1320000000000001</v>
      </c>
      <c r="BT20" s="73">
        <v>0</v>
      </c>
      <c r="BU20" s="73">
        <v>0</v>
      </c>
      <c r="BV20" s="73">
        <v>3.823</v>
      </c>
      <c r="BW20" s="73">
        <v>0</v>
      </c>
      <c r="BX20" s="73">
        <v>0</v>
      </c>
      <c r="BY20" s="73">
        <v>0</v>
      </c>
      <c r="BZ20" s="73">
        <v>19.675000000000001</v>
      </c>
      <c r="CA20" s="73">
        <v>0</v>
      </c>
      <c r="CB20" s="73">
        <v>0</v>
      </c>
      <c r="CC20" s="73">
        <v>0</v>
      </c>
      <c r="CD20" s="73">
        <v>0</v>
      </c>
      <c r="CE20" s="73">
        <v>0</v>
      </c>
      <c r="CF20" s="73">
        <v>28.393000000000001</v>
      </c>
      <c r="CG20" s="73">
        <v>0</v>
      </c>
      <c r="CH20" s="73">
        <v>0</v>
      </c>
      <c r="CI20" s="73">
        <v>0</v>
      </c>
      <c r="CJ20" s="73">
        <v>0</v>
      </c>
      <c r="CK20" s="73">
        <v>47.063000000000002</v>
      </c>
      <c r="CL20" s="73">
        <v>183.09899999999999</v>
      </c>
      <c r="CM20" s="73">
        <v>0</v>
      </c>
      <c r="CN20" s="73">
        <v>24.765999999999998</v>
      </c>
      <c r="CO20" s="73">
        <v>0</v>
      </c>
      <c r="CP20" s="73">
        <v>0</v>
      </c>
      <c r="CQ20" s="73">
        <v>0</v>
      </c>
      <c r="CR20" s="73">
        <v>0</v>
      </c>
      <c r="CS20" s="73">
        <v>0</v>
      </c>
      <c r="CT20" s="73">
        <v>0</v>
      </c>
      <c r="CU20" s="73">
        <v>0</v>
      </c>
      <c r="CV20" s="73">
        <v>0</v>
      </c>
      <c r="CW20" s="73">
        <v>0</v>
      </c>
      <c r="CX20" s="73">
        <v>0</v>
      </c>
      <c r="CY20" s="73">
        <v>0</v>
      </c>
      <c r="CZ20" s="73">
        <v>0</v>
      </c>
      <c r="DA20" s="73">
        <v>0</v>
      </c>
      <c r="DB20" s="73">
        <v>0</v>
      </c>
      <c r="DC20" s="73">
        <v>4.5199999999999996</v>
      </c>
      <c r="DD20" s="73">
        <v>0</v>
      </c>
      <c r="DE20" s="73">
        <v>0</v>
      </c>
      <c r="DF20" s="73">
        <v>0</v>
      </c>
      <c r="DG20" s="73">
        <v>0</v>
      </c>
      <c r="DH20" s="73">
        <v>0</v>
      </c>
      <c r="DI20" s="73">
        <v>0</v>
      </c>
      <c r="DJ20" s="73">
        <v>1.091</v>
      </c>
      <c r="DK20" s="73">
        <v>0</v>
      </c>
      <c r="DL20" s="73">
        <v>0</v>
      </c>
      <c r="DM20" s="73">
        <v>0</v>
      </c>
      <c r="DN20" s="73">
        <v>0</v>
      </c>
      <c r="DO20" s="73">
        <v>0</v>
      </c>
      <c r="DP20" s="73">
        <v>0</v>
      </c>
      <c r="DQ20" s="73">
        <v>0</v>
      </c>
      <c r="DR20" s="73">
        <v>0</v>
      </c>
      <c r="DS20" s="73">
        <v>0</v>
      </c>
      <c r="DT20" s="73">
        <v>0</v>
      </c>
      <c r="DU20" s="73">
        <v>0</v>
      </c>
      <c r="DV20" s="73">
        <v>0</v>
      </c>
      <c r="DW20" s="73">
        <v>0</v>
      </c>
      <c r="DX20" s="73">
        <v>0</v>
      </c>
      <c r="DY20" s="73">
        <v>9.4979999999999993</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9.6869999999999994</v>
      </c>
      <c r="EU20" s="73">
        <v>38.411000000000001</v>
      </c>
      <c r="EV20" s="73">
        <v>0</v>
      </c>
      <c r="EW20" s="73">
        <v>11.087999999999999</v>
      </c>
      <c r="EX20" s="73">
        <v>0</v>
      </c>
      <c r="EY20" s="73">
        <v>5.6070000000000002</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3.1320000000000001</v>
      </c>
      <c r="FU20" s="73">
        <v>0</v>
      </c>
      <c r="FV20" s="73">
        <v>0</v>
      </c>
      <c r="FW20" s="73">
        <v>3.823</v>
      </c>
      <c r="FX20" s="73">
        <v>0</v>
      </c>
      <c r="FY20" s="73">
        <v>0</v>
      </c>
      <c r="FZ20" s="73">
        <v>0</v>
      </c>
      <c r="GA20" s="73">
        <v>19.675000000000001</v>
      </c>
      <c r="GB20" s="73">
        <v>0</v>
      </c>
      <c r="GC20" s="73">
        <v>0</v>
      </c>
      <c r="GD20" s="73">
        <v>0</v>
      </c>
      <c r="GE20" s="73">
        <v>0</v>
      </c>
      <c r="GF20" s="73">
        <v>0</v>
      </c>
      <c r="GG20" s="73">
        <v>28.393000000000001</v>
      </c>
      <c r="GH20" s="73">
        <v>0</v>
      </c>
      <c r="GI20" s="73">
        <v>0</v>
      </c>
      <c r="GJ20" s="73">
        <v>0</v>
      </c>
      <c r="GK20" s="73">
        <v>0</v>
      </c>
      <c r="GL20" s="73">
        <v>47.063000000000002</v>
      </c>
      <c r="GM20" s="73">
        <v>183.09899999999999</v>
      </c>
      <c r="GN20" s="73">
        <v>0</v>
      </c>
      <c r="GO20" s="73">
        <v>24.765999999999998</v>
      </c>
      <c r="GP20" s="73">
        <v>0</v>
      </c>
      <c r="GQ20" s="73">
        <v>0</v>
      </c>
      <c r="GR20" s="73">
        <v>0</v>
      </c>
      <c r="GS20" s="73">
        <v>0</v>
      </c>
      <c r="GT20" s="73">
        <v>0</v>
      </c>
      <c r="GU20" s="73">
        <v>0</v>
      </c>
      <c r="GV20" s="73">
        <v>0</v>
      </c>
      <c r="GW20" s="73">
        <v>0</v>
      </c>
      <c r="GX20" s="73">
        <v>0</v>
      </c>
      <c r="GY20" s="73">
        <v>0</v>
      </c>
      <c r="GZ20" s="73">
        <v>0</v>
      </c>
      <c r="HA20" s="73">
        <v>0</v>
      </c>
      <c r="HB20" s="73">
        <v>0</v>
      </c>
      <c r="HC20" s="73">
        <v>0</v>
      </c>
      <c r="HD20" s="73">
        <v>4.5199999999999996</v>
      </c>
      <c r="HE20" s="73">
        <v>0</v>
      </c>
      <c r="HF20" s="73">
        <v>1.091</v>
      </c>
      <c r="HG20" s="73">
        <v>0</v>
      </c>
      <c r="HH20" s="73">
        <v>0</v>
      </c>
      <c r="HI20" s="73">
        <v>0</v>
      </c>
      <c r="HJ20" s="73">
        <v>0</v>
      </c>
      <c r="HK20" s="73">
        <v>9.4979999999999993</v>
      </c>
      <c r="HL20" s="73">
        <v>9.6869999999999994</v>
      </c>
      <c r="HM20" s="73">
        <v>55.106000000000002</v>
      </c>
      <c r="HN20" s="73">
        <v>0</v>
      </c>
      <c r="HO20" s="73">
        <v>0</v>
      </c>
      <c r="HP20" s="73">
        <v>6.9550000000000001</v>
      </c>
      <c r="HQ20" s="73">
        <v>19.675000000000001</v>
      </c>
      <c r="HR20" s="73">
        <v>0</v>
      </c>
      <c r="HS20" s="73">
        <v>28.393000000000001</v>
      </c>
      <c r="HT20" s="73">
        <v>47.063000000000002</v>
      </c>
      <c r="HU20" s="73">
        <v>183.09899999999999</v>
      </c>
      <c r="HV20" s="73">
        <v>24.765999999999998</v>
      </c>
      <c r="HW20" s="73">
        <v>0</v>
      </c>
      <c r="HX20" s="73">
        <v>0</v>
      </c>
      <c r="HY20" s="73">
        <v>4.5199999999999996</v>
      </c>
      <c r="HZ20" s="73">
        <v>0</v>
      </c>
      <c r="IA20" s="73">
        <v>1.091</v>
      </c>
      <c r="IB20" s="73">
        <v>0</v>
      </c>
      <c r="IC20" s="73">
        <v>0</v>
      </c>
      <c r="ID20" s="73">
        <v>0</v>
      </c>
      <c r="IE20" s="73">
        <v>0</v>
      </c>
      <c r="IF20" s="73">
        <v>9.4979999999999993</v>
      </c>
      <c r="IG20" s="73">
        <v>10.778</v>
      </c>
      <c r="IH20" s="73">
        <v>55.106000000000002</v>
      </c>
      <c r="II20" s="73">
        <v>0</v>
      </c>
      <c r="IJ20" s="73">
        <v>0</v>
      </c>
      <c r="IK20" s="73">
        <v>6.9550000000000001</v>
      </c>
      <c r="IL20" s="73">
        <v>19.675000000000001</v>
      </c>
      <c r="IM20" s="73">
        <v>0</v>
      </c>
      <c r="IN20" s="73">
        <v>28.393000000000001</v>
      </c>
      <c r="IO20" s="73">
        <v>47.063000000000002</v>
      </c>
      <c r="IP20" s="73">
        <v>183.09899999999999</v>
      </c>
      <c r="IQ20" s="73">
        <v>24.765999999999998</v>
      </c>
      <c r="IR20" s="73">
        <v>0</v>
      </c>
      <c r="IS20" s="73">
        <v>0</v>
      </c>
      <c r="IT20" s="73">
        <v>4.5199999999999996</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2</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2</v>
      </c>
      <c r="KF20" s="71">
        <v>2</v>
      </c>
      <c r="KG20" s="71">
        <v>3</v>
      </c>
      <c r="KH20" s="71">
        <v>0</v>
      </c>
      <c r="KI20" s="71">
        <v>1</v>
      </c>
      <c r="KJ20" s="71">
        <v>0</v>
      </c>
      <c r="KK20" s="71">
        <v>1</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1</v>
      </c>
      <c r="LG20" s="71">
        <v>0</v>
      </c>
      <c r="LH20" s="71">
        <v>0</v>
      </c>
      <c r="LI20" s="71">
        <v>1</v>
      </c>
      <c r="LJ20" s="71">
        <v>0</v>
      </c>
      <c r="LK20" s="71">
        <v>0</v>
      </c>
      <c r="LL20" s="71">
        <v>0</v>
      </c>
      <c r="LM20" s="71">
        <v>4</v>
      </c>
      <c r="LN20" s="71">
        <v>0</v>
      </c>
      <c r="LO20" s="71">
        <v>0</v>
      </c>
      <c r="LP20" s="71">
        <v>0</v>
      </c>
      <c r="LQ20" s="71">
        <v>0</v>
      </c>
      <c r="LR20" s="71">
        <v>0</v>
      </c>
      <c r="LS20" s="71">
        <v>3</v>
      </c>
      <c r="LT20" s="71">
        <v>0</v>
      </c>
      <c r="LU20" s="71">
        <v>0</v>
      </c>
      <c r="LV20" s="71">
        <v>0</v>
      </c>
      <c r="LW20" s="71">
        <v>0</v>
      </c>
      <c r="LX20" s="71">
        <v>1</v>
      </c>
      <c r="LY20" s="71">
        <v>8</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2</v>
      </c>
      <c r="MX20" s="71">
        <v>0</v>
      </c>
      <c r="MY20" s="71">
        <v>0</v>
      </c>
      <c r="MZ20" s="71">
        <v>0</v>
      </c>
      <c r="NA20" s="71">
        <v>0</v>
      </c>
      <c r="NB20" s="71">
        <v>0</v>
      </c>
      <c r="NC20" s="71">
        <v>0</v>
      </c>
      <c r="ND20" s="71">
        <v>0</v>
      </c>
      <c r="NE20" s="71">
        <v>0</v>
      </c>
      <c r="NF20" s="71">
        <v>0</v>
      </c>
      <c r="NG20" s="71">
        <v>0</v>
      </c>
      <c r="NH20" s="71">
        <v>0</v>
      </c>
      <c r="NI20" s="71">
        <v>0</v>
      </c>
      <c r="NJ20" s="71">
        <v>0</v>
      </c>
      <c r="NK20" s="71">
        <v>0</v>
      </c>
      <c r="NL20" s="71">
        <v>2</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2</v>
      </c>
      <c r="OH20" s="71">
        <v>3</v>
      </c>
      <c r="OI20" s="71">
        <v>0</v>
      </c>
      <c r="OJ20" s="71">
        <v>1</v>
      </c>
      <c r="OK20" s="71">
        <v>0</v>
      </c>
      <c r="OL20" s="71">
        <v>1</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1</v>
      </c>
      <c r="PH20" s="71">
        <v>0</v>
      </c>
      <c r="PI20" s="71">
        <v>0</v>
      </c>
      <c r="PJ20" s="71">
        <v>1</v>
      </c>
      <c r="PK20" s="71">
        <v>0</v>
      </c>
      <c r="PL20" s="71">
        <v>0</v>
      </c>
      <c r="PM20" s="71">
        <v>0</v>
      </c>
      <c r="PN20" s="71">
        <v>4</v>
      </c>
      <c r="PO20" s="71">
        <v>0</v>
      </c>
      <c r="PP20" s="71">
        <v>0</v>
      </c>
      <c r="PQ20" s="71">
        <v>0</v>
      </c>
      <c r="PR20" s="71">
        <v>0</v>
      </c>
      <c r="PS20" s="71">
        <v>0</v>
      </c>
      <c r="PT20" s="71">
        <v>3</v>
      </c>
      <c r="PU20" s="71">
        <v>0</v>
      </c>
      <c r="PV20" s="71">
        <v>0</v>
      </c>
      <c r="PW20" s="71">
        <v>0</v>
      </c>
      <c r="PX20" s="71">
        <v>0</v>
      </c>
      <c r="PY20" s="71">
        <v>1</v>
      </c>
      <c r="PZ20" s="71">
        <v>8</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1</v>
      </c>
      <c r="QR20" s="71">
        <v>0</v>
      </c>
      <c r="QS20" s="71">
        <v>2</v>
      </c>
      <c r="QT20" s="71">
        <v>0</v>
      </c>
      <c r="QU20" s="71">
        <v>0</v>
      </c>
      <c r="QV20" s="71">
        <v>0</v>
      </c>
      <c r="QW20" s="71">
        <v>0</v>
      </c>
      <c r="QX20" s="71">
        <v>2</v>
      </c>
      <c r="QY20" s="71">
        <v>2</v>
      </c>
      <c r="QZ20" s="71">
        <v>5</v>
      </c>
      <c r="RA20" s="71">
        <v>0</v>
      </c>
      <c r="RB20" s="71">
        <v>0</v>
      </c>
      <c r="RC20" s="71">
        <v>2</v>
      </c>
      <c r="RD20" s="71">
        <v>4</v>
      </c>
      <c r="RE20" s="71">
        <v>0</v>
      </c>
      <c r="RF20" s="71">
        <v>3</v>
      </c>
      <c r="RG20" s="71">
        <v>1</v>
      </c>
      <c r="RH20" s="71">
        <v>8</v>
      </c>
      <c r="RI20" s="71">
        <v>2</v>
      </c>
      <c r="RJ20" s="71">
        <v>0</v>
      </c>
      <c r="RK20" s="71">
        <v>0</v>
      </c>
      <c r="RL20" s="71">
        <v>1</v>
      </c>
      <c r="RM20" s="71">
        <v>0</v>
      </c>
      <c r="RN20" s="71">
        <v>2</v>
      </c>
      <c r="RO20" s="71">
        <v>0</v>
      </c>
      <c r="RP20" s="71">
        <v>0</v>
      </c>
      <c r="RQ20" s="71">
        <v>0</v>
      </c>
      <c r="RR20" s="71">
        <v>0</v>
      </c>
      <c r="RS20" s="71">
        <v>2</v>
      </c>
      <c r="RT20" s="71">
        <v>4</v>
      </c>
      <c r="RU20" s="71">
        <v>5</v>
      </c>
      <c r="RV20" s="71">
        <v>0</v>
      </c>
      <c r="RW20" s="71">
        <v>0</v>
      </c>
      <c r="RX20" s="71">
        <v>2</v>
      </c>
      <c r="RY20" s="71">
        <v>4</v>
      </c>
      <c r="RZ20" s="71">
        <v>0</v>
      </c>
      <c r="SA20" s="71">
        <v>3</v>
      </c>
      <c r="SB20" s="71">
        <v>1</v>
      </c>
      <c r="SC20" s="71">
        <v>8</v>
      </c>
      <c r="SD20" s="71">
        <v>2</v>
      </c>
      <c r="SE20" s="71">
        <v>0</v>
      </c>
      <c r="SF20" s="71">
        <v>0</v>
      </c>
      <c r="SG20" s="71">
        <v>1</v>
      </c>
      <c r="SH20" s="71">
        <v>0</v>
      </c>
    </row>
    <row r="21" spans="1:502">
      <c r="A21" s="16" t="s">
        <v>2287</v>
      </c>
      <c r="B21" s="70">
        <v>13</v>
      </c>
      <c r="C21" s="70">
        <v>13</v>
      </c>
      <c r="D21" s="70">
        <v>1</v>
      </c>
      <c r="E21" s="70">
        <v>2016</v>
      </c>
      <c r="F21" s="70" t="s">
        <v>155</v>
      </c>
      <c r="G21" s="1073" t="s">
        <v>2274</v>
      </c>
      <c r="H21" s="70" t="s">
        <v>2275</v>
      </c>
      <c r="I21" s="1066"/>
      <c r="J21" s="73">
        <v>0</v>
      </c>
      <c r="K21" s="73">
        <v>0</v>
      </c>
      <c r="L21" s="73">
        <v>0</v>
      </c>
      <c r="M21" s="73">
        <v>0</v>
      </c>
      <c r="N21" s="73">
        <v>0</v>
      </c>
      <c r="O21" s="73">
        <v>0</v>
      </c>
      <c r="P21" s="73">
        <v>0</v>
      </c>
      <c r="Q21" s="73">
        <v>0</v>
      </c>
      <c r="R21" s="73">
        <v>0</v>
      </c>
      <c r="S21" s="73">
        <v>0</v>
      </c>
      <c r="T21" s="73">
        <v>0</v>
      </c>
      <c r="U21" s="73">
        <v>0</v>
      </c>
      <c r="V21" s="73">
        <v>0</v>
      </c>
      <c r="W21" s="73">
        <v>0</v>
      </c>
      <c r="X21" s="73">
        <v>10.269</v>
      </c>
      <c r="Y21" s="73">
        <v>0</v>
      </c>
      <c r="Z21" s="73">
        <v>0</v>
      </c>
      <c r="AA21" s="73">
        <v>0</v>
      </c>
      <c r="AB21" s="73">
        <v>0</v>
      </c>
      <c r="AC21" s="73">
        <v>0</v>
      </c>
      <c r="AD21" s="73">
        <v>0</v>
      </c>
      <c r="AE21" s="73">
        <v>0</v>
      </c>
      <c r="AF21" s="73">
        <v>0</v>
      </c>
      <c r="AG21" s="73">
        <v>0</v>
      </c>
      <c r="AH21" s="73">
        <v>0</v>
      </c>
      <c r="AI21" s="73">
        <v>0</v>
      </c>
      <c r="AJ21" s="73">
        <v>0</v>
      </c>
      <c r="AK21" s="73">
        <v>0</v>
      </c>
      <c r="AL21" s="73">
        <v>0</v>
      </c>
      <c r="AM21" s="73">
        <v>1.1020000000000001</v>
      </c>
      <c r="AN21" s="73">
        <v>0</v>
      </c>
      <c r="AO21" s="73">
        <v>0</v>
      </c>
      <c r="AP21" s="73">
        <v>0</v>
      </c>
      <c r="AQ21" s="73">
        <v>0</v>
      </c>
      <c r="AR21" s="73">
        <v>3.2669999999999999</v>
      </c>
      <c r="AS21" s="73">
        <v>6.6710000000000003</v>
      </c>
      <c r="AT21" s="73">
        <v>13.141</v>
      </c>
      <c r="AU21" s="73">
        <v>0</v>
      </c>
      <c r="AV21" s="73">
        <v>9.202</v>
      </c>
      <c r="AW21" s="73">
        <v>4.1230000000000002</v>
      </c>
      <c r="AX21" s="73">
        <v>5.6769999999999996</v>
      </c>
      <c r="AY21" s="73">
        <v>0</v>
      </c>
      <c r="AZ21" s="73">
        <v>0</v>
      </c>
      <c r="BA21" s="73">
        <v>0</v>
      </c>
      <c r="BB21" s="73">
        <v>0</v>
      </c>
      <c r="BC21" s="73">
        <v>0</v>
      </c>
      <c r="BD21" s="73">
        <v>0</v>
      </c>
      <c r="BE21" s="73">
        <v>0</v>
      </c>
      <c r="BF21" s="73">
        <v>0</v>
      </c>
      <c r="BG21" s="73">
        <v>0</v>
      </c>
      <c r="BH21" s="73">
        <v>0</v>
      </c>
      <c r="BI21" s="73">
        <v>0</v>
      </c>
      <c r="BJ21" s="73">
        <v>0</v>
      </c>
      <c r="BK21" s="73">
        <v>0</v>
      </c>
      <c r="BL21" s="73">
        <v>0</v>
      </c>
      <c r="BM21" s="73">
        <v>11.281000000000001</v>
      </c>
      <c r="BN21" s="73">
        <v>0</v>
      </c>
      <c r="BO21" s="73">
        <v>0</v>
      </c>
      <c r="BP21" s="73">
        <v>0</v>
      </c>
      <c r="BQ21" s="73">
        <v>0</v>
      </c>
      <c r="BR21" s="73">
        <v>0</v>
      </c>
      <c r="BS21" s="73">
        <v>3.0089999999999999</v>
      </c>
      <c r="BT21" s="73">
        <v>0</v>
      </c>
      <c r="BU21" s="73">
        <v>2.9620000000000002</v>
      </c>
      <c r="BV21" s="73">
        <v>2.7469999999999999</v>
      </c>
      <c r="BW21" s="73">
        <v>0</v>
      </c>
      <c r="BX21" s="73">
        <v>0</v>
      </c>
      <c r="BY21" s="73">
        <v>0</v>
      </c>
      <c r="BZ21" s="73">
        <v>16.963000000000001</v>
      </c>
      <c r="CA21" s="73">
        <v>0</v>
      </c>
      <c r="CB21" s="73">
        <v>0</v>
      </c>
      <c r="CC21" s="73">
        <v>0</v>
      </c>
      <c r="CD21" s="73">
        <v>0</v>
      </c>
      <c r="CE21" s="73">
        <v>0</v>
      </c>
      <c r="CF21" s="73">
        <v>27.722000000000001</v>
      </c>
      <c r="CG21" s="73">
        <v>0</v>
      </c>
      <c r="CH21" s="73">
        <v>0</v>
      </c>
      <c r="CI21" s="73">
        <v>0</v>
      </c>
      <c r="CJ21" s="73">
        <v>0</v>
      </c>
      <c r="CK21" s="73">
        <v>35.308999999999997</v>
      </c>
      <c r="CL21" s="73">
        <v>185.34399999999999</v>
      </c>
      <c r="CM21" s="73">
        <v>0</v>
      </c>
      <c r="CN21" s="73">
        <v>23.922000000000001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5.1180000000000003</v>
      </c>
      <c r="DD21" s="73">
        <v>0</v>
      </c>
      <c r="DE21" s="73">
        <v>0</v>
      </c>
      <c r="DF21" s="73">
        <v>0</v>
      </c>
      <c r="DG21" s="73">
        <v>0</v>
      </c>
      <c r="DH21" s="73">
        <v>0</v>
      </c>
      <c r="DI21" s="73">
        <v>0</v>
      </c>
      <c r="DJ21" s="73">
        <v>3.2669999999999999</v>
      </c>
      <c r="DK21" s="73">
        <v>0</v>
      </c>
      <c r="DL21" s="73">
        <v>0</v>
      </c>
      <c r="DM21" s="73">
        <v>0</v>
      </c>
      <c r="DN21" s="73">
        <v>0</v>
      </c>
      <c r="DO21" s="73">
        <v>0</v>
      </c>
      <c r="DP21" s="73">
        <v>0</v>
      </c>
      <c r="DQ21" s="73">
        <v>0</v>
      </c>
      <c r="DR21" s="73">
        <v>0</v>
      </c>
      <c r="DS21" s="73">
        <v>0</v>
      </c>
      <c r="DT21" s="73">
        <v>0</v>
      </c>
      <c r="DU21" s="73">
        <v>0</v>
      </c>
      <c r="DV21" s="73">
        <v>0</v>
      </c>
      <c r="DW21" s="73">
        <v>0</v>
      </c>
      <c r="DX21" s="73">
        <v>0</v>
      </c>
      <c r="DY21" s="73">
        <v>10.269</v>
      </c>
      <c r="DZ21" s="73">
        <v>0</v>
      </c>
      <c r="EA21" s="73">
        <v>0</v>
      </c>
      <c r="EB21" s="73">
        <v>0</v>
      </c>
      <c r="EC21" s="73">
        <v>0</v>
      </c>
      <c r="ED21" s="73">
        <v>0</v>
      </c>
      <c r="EE21" s="73">
        <v>0</v>
      </c>
      <c r="EF21" s="73">
        <v>0</v>
      </c>
      <c r="EG21" s="73">
        <v>0</v>
      </c>
      <c r="EH21" s="73">
        <v>0</v>
      </c>
      <c r="EI21" s="73">
        <v>0</v>
      </c>
      <c r="EJ21" s="73">
        <v>0</v>
      </c>
      <c r="EK21" s="73">
        <v>0</v>
      </c>
      <c r="EL21" s="73">
        <v>0</v>
      </c>
      <c r="EM21" s="73">
        <v>0</v>
      </c>
      <c r="EN21" s="73">
        <v>1.1020000000000001</v>
      </c>
      <c r="EO21" s="73">
        <v>0</v>
      </c>
      <c r="EP21" s="73">
        <v>0</v>
      </c>
      <c r="EQ21" s="73">
        <v>0</v>
      </c>
      <c r="ER21" s="73">
        <v>0</v>
      </c>
      <c r="ES21" s="73">
        <v>0</v>
      </c>
      <c r="ET21" s="73">
        <v>6.6710000000000003</v>
      </c>
      <c r="EU21" s="73">
        <v>13.141</v>
      </c>
      <c r="EV21" s="73">
        <v>0</v>
      </c>
      <c r="EW21" s="73">
        <v>9.202</v>
      </c>
      <c r="EX21" s="73">
        <v>4.1230000000000002</v>
      </c>
      <c r="EY21" s="73">
        <v>5.6769999999999996</v>
      </c>
      <c r="EZ21" s="73">
        <v>0</v>
      </c>
      <c r="FA21" s="73">
        <v>0</v>
      </c>
      <c r="FB21" s="73">
        <v>0</v>
      </c>
      <c r="FC21" s="73">
        <v>0</v>
      </c>
      <c r="FD21" s="73">
        <v>0</v>
      </c>
      <c r="FE21" s="73">
        <v>0</v>
      </c>
      <c r="FF21" s="73">
        <v>0</v>
      </c>
      <c r="FG21" s="73">
        <v>0</v>
      </c>
      <c r="FH21" s="73">
        <v>0</v>
      </c>
      <c r="FI21" s="73">
        <v>0</v>
      </c>
      <c r="FJ21" s="73">
        <v>0</v>
      </c>
      <c r="FK21" s="73">
        <v>0</v>
      </c>
      <c r="FL21" s="73">
        <v>0</v>
      </c>
      <c r="FM21" s="73">
        <v>0</v>
      </c>
      <c r="FN21" s="73">
        <v>11.281000000000001</v>
      </c>
      <c r="FO21" s="73">
        <v>0</v>
      </c>
      <c r="FP21" s="73">
        <v>0</v>
      </c>
      <c r="FQ21" s="73">
        <v>0</v>
      </c>
      <c r="FR21" s="73">
        <v>0</v>
      </c>
      <c r="FS21" s="73">
        <v>0</v>
      </c>
      <c r="FT21" s="73">
        <v>3.0089999999999999</v>
      </c>
      <c r="FU21" s="73">
        <v>0</v>
      </c>
      <c r="FV21" s="73">
        <v>2.9620000000000002</v>
      </c>
      <c r="FW21" s="73">
        <v>2.7469999999999999</v>
      </c>
      <c r="FX21" s="73">
        <v>0</v>
      </c>
      <c r="FY21" s="73">
        <v>0</v>
      </c>
      <c r="FZ21" s="73">
        <v>0</v>
      </c>
      <c r="GA21" s="73">
        <v>16.963000000000001</v>
      </c>
      <c r="GB21" s="73">
        <v>0</v>
      </c>
      <c r="GC21" s="73">
        <v>0</v>
      </c>
      <c r="GD21" s="73">
        <v>0</v>
      </c>
      <c r="GE21" s="73">
        <v>0</v>
      </c>
      <c r="GF21" s="73">
        <v>0</v>
      </c>
      <c r="GG21" s="73">
        <v>27.722000000000001</v>
      </c>
      <c r="GH21" s="73">
        <v>0</v>
      </c>
      <c r="GI21" s="73">
        <v>0</v>
      </c>
      <c r="GJ21" s="73">
        <v>0</v>
      </c>
      <c r="GK21" s="73">
        <v>0</v>
      </c>
      <c r="GL21" s="73">
        <v>35.308999999999997</v>
      </c>
      <c r="GM21" s="73">
        <v>185.34399999999999</v>
      </c>
      <c r="GN21" s="73">
        <v>0</v>
      </c>
      <c r="GO21" s="73">
        <v>23.922000000000001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5.1180000000000003</v>
      </c>
      <c r="HE21" s="73">
        <v>0</v>
      </c>
      <c r="HF21" s="73">
        <v>3.2669999999999999</v>
      </c>
      <c r="HG21" s="73">
        <v>0</v>
      </c>
      <c r="HH21" s="73">
        <v>0</v>
      </c>
      <c r="HI21" s="73">
        <v>0</v>
      </c>
      <c r="HJ21" s="73">
        <v>0</v>
      </c>
      <c r="HK21" s="73">
        <v>11.371</v>
      </c>
      <c r="HL21" s="73">
        <v>6.6710000000000003</v>
      </c>
      <c r="HM21" s="73">
        <v>32.143000000000001</v>
      </c>
      <c r="HN21" s="73">
        <v>0</v>
      </c>
      <c r="HO21" s="73">
        <v>11.281000000000001</v>
      </c>
      <c r="HP21" s="73">
        <v>8.718</v>
      </c>
      <c r="HQ21" s="73">
        <v>16.963000000000001</v>
      </c>
      <c r="HR21" s="73">
        <v>0</v>
      </c>
      <c r="HS21" s="73">
        <v>27.722000000000001</v>
      </c>
      <c r="HT21" s="73">
        <v>35.308999999999997</v>
      </c>
      <c r="HU21" s="73">
        <v>185.34399999999999</v>
      </c>
      <c r="HV21" s="73">
        <v>23.922000000000001</v>
      </c>
      <c r="HW21" s="73">
        <v>0</v>
      </c>
      <c r="HX21" s="73">
        <v>0</v>
      </c>
      <c r="HY21" s="73">
        <v>5.1180000000000003</v>
      </c>
      <c r="HZ21" s="73">
        <v>0</v>
      </c>
      <c r="IA21" s="73">
        <v>3.2669999999999999</v>
      </c>
      <c r="IB21" s="73">
        <v>0</v>
      </c>
      <c r="IC21" s="73">
        <v>0</v>
      </c>
      <c r="ID21" s="73">
        <v>0</v>
      </c>
      <c r="IE21" s="73">
        <v>0</v>
      </c>
      <c r="IF21" s="73">
        <v>11.371</v>
      </c>
      <c r="IG21" s="73">
        <v>9.9380000000000006</v>
      </c>
      <c r="IH21" s="73">
        <v>32.143000000000001</v>
      </c>
      <c r="II21" s="73">
        <v>0</v>
      </c>
      <c r="IJ21" s="73">
        <v>11.281000000000001</v>
      </c>
      <c r="IK21" s="73">
        <v>8.718</v>
      </c>
      <c r="IL21" s="73">
        <v>16.963000000000001</v>
      </c>
      <c r="IM21" s="73">
        <v>0</v>
      </c>
      <c r="IN21" s="73">
        <v>27.722000000000001</v>
      </c>
      <c r="IO21" s="73">
        <v>35.308999999999997</v>
      </c>
      <c r="IP21" s="73">
        <v>185.34399999999999</v>
      </c>
      <c r="IQ21" s="73">
        <v>23.922000000000001</v>
      </c>
      <c r="IR21" s="73">
        <v>0</v>
      </c>
      <c r="IS21" s="73">
        <v>0</v>
      </c>
      <c r="IT21" s="73">
        <v>5.1180000000000003</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2</v>
      </c>
      <c r="JL21" s="71">
        <v>0</v>
      </c>
      <c r="JM21" s="71">
        <v>0</v>
      </c>
      <c r="JN21" s="71">
        <v>0</v>
      </c>
      <c r="JO21" s="71">
        <v>0</v>
      </c>
      <c r="JP21" s="71">
        <v>0</v>
      </c>
      <c r="JQ21" s="71">
        <v>0</v>
      </c>
      <c r="JR21" s="71">
        <v>0</v>
      </c>
      <c r="JS21" s="71">
        <v>0</v>
      </c>
      <c r="JT21" s="71">
        <v>0</v>
      </c>
      <c r="JU21" s="71">
        <v>0</v>
      </c>
      <c r="JV21" s="71">
        <v>0</v>
      </c>
      <c r="JW21" s="71">
        <v>0</v>
      </c>
      <c r="JX21" s="71">
        <v>0</v>
      </c>
      <c r="JY21" s="71">
        <v>0</v>
      </c>
      <c r="JZ21" s="71">
        <v>1</v>
      </c>
      <c r="KA21" s="71">
        <v>0</v>
      </c>
      <c r="KB21" s="71">
        <v>0</v>
      </c>
      <c r="KC21" s="71">
        <v>0</v>
      </c>
      <c r="KD21" s="71">
        <v>0</v>
      </c>
      <c r="KE21" s="71">
        <v>2</v>
      </c>
      <c r="KF21" s="71">
        <v>1</v>
      </c>
      <c r="KG21" s="71">
        <v>2</v>
      </c>
      <c r="KH21" s="71">
        <v>0</v>
      </c>
      <c r="KI21" s="71">
        <v>1</v>
      </c>
      <c r="KJ21" s="71">
        <v>1</v>
      </c>
      <c r="KK21" s="71">
        <v>1</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1</v>
      </c>
      <c r="LG21" s="71">
        <v>0</v>
      </c>
      <c r="LH21" s="71">
        <v>1</v>
      </c>
      <c r="LI21" s="71">
        <v>1</v>
      </c>
      <c r="LJ21" s="71">
        <v>0</v>
      </c>
      <c r="LK21" s="71">
        <v>0</v>
      </c>
      <c r="LL21" s="71">
        <v>0</v>
      </c>
      <c r="LM21" s="71">
        <v>3</v>
      </c>
      <c r="LN21" s="71">
        <v>0</v>
      </c>
      <c r="LO21" s="71">
        <v>0</v>
      </c>
      <c r="LP21" s="71">
        <v>0</v>
      </c>
      <c r="LQ21" s="71">
        <v>0</v>
      </c>
      <c r="LR21" s="71">
        <v>0</v>
      </c>
      <c r="LS21" s="71">
        <v>3</v>
      </c>
      <c r="LT21" s="71">
        <v>0</v>
      </c>
      <c r="LU21" s="71">
        <v>0</v>
      </c>
      <c r="LV21" s="71">
        <v>0</v>
      </c>
      <c r="LW21" s="71">
        <v>0</v>
      </c>
      <c r="LX21" s="71">
        <v>1</v>
      </c>
      <c r="LY21" s="71">
        <v>8</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2</v>
      </c>
      <c r="MX21" s="71">
        <v>0</v>
      </c>
      <c r="MY21" s="71">
        <v>0</v>
      </c>
      <c r="MZ21" s="71">
        <v>0</v>
      </c>
      <c r="NA21" s="71">
        <v>0</v>
      </c>
      <c r="NB21" s="71">
        <v>0</v>
      </c>
      <c r="NC21" s="71">
        <v>0</v>
      </c>
      <c r="ND21" s="71">
        <v>0</v>
      </c>
      <c r="NE21" s="71">
        <v>0</v>
      </c>
      <c r="NF21" s="71">
        <v>0</v>
      </c>
      <c r="NG21" s="71">
        <v>0</v>
      </c>
      <c r="NH21" s="71">
        <v>0</v>
      </c>
      <c r="NI21" s="71">
        <v>0</v>
      </c>
      <c r="NJ21" s="71">
        <v>0</v>
      </c>
      <c r="NK21" s="71">
        <v>0</v>
      </c>
      <c r="NL21" s="71">
        <v>2</v>
      </c>
      <c r="NM21" s="71">
        <v>0</v>
      </c>
      <c r="NN21" s="71">
        <v>0</v>
      </c>
      <c r="NO21" s="71">
        <v>0</v>
      </c>
      <c r="NP21" s="71">
        <v>0</v>
      </c>
      <c r="NQ21" s="71">
        <v>0</v>
      </c>
      <c r="NR21" s="71">
        <v>0</v>
      </c>
      <c r="NS21" s="71">
        <v>0</v>
      </c>
      <c r="NT21" s="71">
        <v>0</v>
      </c>
      <c r="NU21" s="71">
        <v>0</v>
      </c>
      <c r="NV21" s="71">
        <v>0</v>
      </c>
      <c r="NW21" s="71">
        <v>0</v>
      </c>
      <c r="NX21" s="71">
        <v>0</v>
      </c>
      <c r="NY21" s="71">
        <v>0</v>
      </c>
      <c r="NZ21" s="71">
        <v>0</v>
      </c>
      <c r="OA21" s="71">
        <v>1</v>
      </c>
      <c r="OB21" s="71">
        <v>0</v>
      </c>
      <c r="OC21" s="71">
        <v>0</v>
      </c>
      <c r="OD21" s="71">
        <v>0</v>
      </c>
      <c r="OE21" s="71">
        <v>0</v>
      </c>
      <c r="OF21" s="71">
        <v>0</v>
      </c>
      <c r="OG21" s="71">
        <v>1</v>
      </c>
      <c r="OH21" s="71">
        <v>2</v>
      </c>
      <c r="OI21" s="71">
        <v>0</v>
      </c>
      <c r="OJ21" s="71">
        <v>1</v>
      </c>
      <c r="OK21" s="71">
        <v>1</v>
      </c>
      <c r="OL21" s="71">
        <v>1</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1</v>
      </c>
      <c r="PH21" s="71">
        <v>0</v>
      </c>
      <c r="PI21" s="71">
        <v>1</v>
      </c>
      <c r="PJ21" s="71">
        <v>1</v>
      </c>
      <c r="PK21" s="71">
        <v>0</v>
      </c>
      <c r="PL21" s="71">
        <v>0</v>
      </c>
      <c r="PM21" s="71">
        <v>0</v>
      </c>
      <c r="PN21" s="71">
        <v>3</v>
      </c>
      <c r="PO21" s="71">
        <v>0</v>
      </c>
      <c r="PP21" s="71">
        <v>0</v>
      </c>
      <c r="PQ21" s="71">
        <v>0</v>
      </c>
      <c r="PR21" s="71">
        <v>0</v>
      </c>
      <c r="PS21" s="71">
        <v>0</v>
      </c>
      <c r="PT21" s="71">
        <v>3</v>
      </c>
      <c r="PU21" s="71">
        <v>0</v>
      </c>
      <c r="PV21" s="71">
        <v>0</v>
      </c>
      <c r="PW21" s="71">
        <v>0</v>
      </c>
      <c r="PX21" s="71">
        <v>0</v>
      </c>
      <c r="PY21" s="71">
        <v>1</v>
      </c>
      <c r="PZ21" s="71">
        <v>8</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0</v>
      </c>
      <c r="QQ21" s="71">
        <v>1</v>
      </c>
      <c r="QR21" s="71">
        <v>0</v>
      </c>
      <c r="QS21" s="71">
        <v>2</v>
      </c>
      <c r="QT21" s="71">
        <v>0</v>
      </c>
      <c r="QU21" s="71">
        <v>0</v>
      </c>
      <c r="QV21" s="71">
        <v>0</v>
      </c>
      <c r="QW21" s="71">
        <v>0</v>
      </c>
      <c r="QX21" s="71">
        <v>3</v>
      </c>
      <c r="QY21" s="71">
        <v>1</v>
      </c>
      <c r="QZ21" s="71">
        <v>5</v>
      </c>
      <c r="RA21" s="71">
        <v>0</v>
      </c>
      <c r="RB21" s="71">
        <v>1</v>
      </c>
      <c r="RC21" s="71">
        <v>3</v>
      </c>
      <c r="RD21" s="71">
        <v>3</v>
      </c>
      <c r="RE21" s="71">
        <v>0</v>
      </c>
      <c r="RF21" s="71">
        <v>3</v>
      </c>
      <c r="RG21" s="71">
        <v>1</v>
      </c>
      <c r="RH21" s="71">
        <v>8</v>
      </c>
      <c r="RI21" s="71">
        <v>2</v>
      </c>
      <c r="RJ21" s="71">
        <v>0</v>
      </c>
      <c r="RK21" s="71">
        <v>0</v>
      </c>
      <c r="RL21" s="71">
        <v>1</v>
      </c>
      <c r="RM21" s="71">
        <v>0</v>
      </c>
      <c r="RN21" s="71">
        <v>2</v>
      </c>
      <c r="RO21" s="71">
        <v>0</v>
      </c>
      <c r="RP21" s="71">
        <v>0</v>
      </c>
      <c r="RQ21" s="71">
        <v>0</v>
      </c>
      <c r="RR21" s="71">
        <v>0</v>
      </c>
      <c r="RS21" s="71">
        <v>3</v>
      </c>
      <c r="RT21" s="71">
        <v>3</v>
      </c>
      <c r="RU21" s="71">
        <v>5</v>
      </c>
      <c r="RV21" s="71">
        <v>0</v>
      </c>
      <c r="RW21" s="71">
        <v>1</v>
      </c>
      <c r="RX21" s="71">
        <v>3</v>
      </c>
      <c r="RY21" s="71">
        <v>3</v>
      </c>
      <c r="RZ21" s="71">
        <v>0</v>
      </c>
      <c r="SA21" s="71">
        <v>3</v>
      </c>
      <c r="SB21" s="71">
        <v>1</v>
      </c>
      <c r="SC21" s="71">
        <v>8</v>
      </c>
      <c r="SD21" s="71">
        <v>2</v>
      </c>
      <c r="SE21" s="71">
        <v>0</v>
      </c>
      <c r="SF21" s="71">
        <v>0</v>
      </c>
      <c r="SG21" s="71">
        <v>1</v>
      </c>
      <c r="SH21" s="71">
        <v>0</v>
      </c>
    </row>
    <row r="22" spans="1:502">
      <c r="A22" s="16" t="s">
        <v>2288</v>
      </c>
      <c r="B22" s="70">
        <v>14</v>
      </c>
      <c r="C22" s="70">
        <v>14</v>
      </c>
      <c r="D22" s="70">
        <v>1</v>
      </c>
      <c r="E22" s="70">
        <v>2017</v>
      </c>
      <c r="F22" s="70" t="s">
        <v>156</v>
      </c>
      <c r="G22" s="1073" t="s">
        <v>2274</v>
      </c>
      <c r="H22" s="70" t="s">
        <v>2275</v>
      </c>
      <c r="I22" s="1066"/>
      <c r="J22" s="73">
        <v>0</v>
      </c>
      <c r="K22" s="73">
        <v>0</v>
      </c>
      <c r="L22" s="73">
        <v>0</v>
      </c>
      <c r="M22" s="73">
        <v>0</v>
      </c>
      <c r="N22" s="73">
        <v>0</v>
      </c>
      <c r="O22" s="73">
        <v>0</v>
      </c>
      <c r="P22" s="73">
        <v>0</v>
      </c>
      <c r="Q22" s="73">
        <v>0</v>
      </c>
      <c r="R22" s="73">
        <v>0</v>
      </c>
      <c r="S22" s="73">
        <v>0</v>
      </c>
      <c r="T22" s="73">
        <v>0</v>
      </c>
      <c r="U22" s="73">
        <v>0</v>
      </c>
      <c r="V22" s="73">
        <v>0</v>
      </c>
      <c r="W22" s="73">
        <v>0</v>
      </c>
      <c r="X22" s="73">
        <v>9.9710000000000001</v>
      </c>
      <c r="Y22" s="73">
        <v>0</v>
      </c>
      <c r="Z22" s="73">
        <v>0</v>
      </c>
      <c r="AA22" s="73">
        <v>0</v>
      </c>
      <c r="AB22" s="73">
        <v>0</v>
      </c>
      <c r="AC22" s="73">
        <v>0</v>
      </c>
      <c r="AD22" s="73">
        <v>0</v>
      </c>
      <c r="AE22" s="73">
        <v>0</v>
      </c>
      <c r="AF22" s="73">
        <v>0</v>
      </c>
      <c r="AG22" s="73">
        <v>0</v>
      </c>
      <c r="AH22" s="73">
        <v>0</v>
      </c>
      <c r="AI22" s="73">
        <v>0</v>
      </c>
      <c r="AJ22" s="73">
        <v>0</v>
      </c>
      <c r="AK22" s="73">
        <v>0</v>
      </c>
      <c r="AL22" s="73">
        <v>0</v>
      </c>
      <c r="AM22" s="73">
        <v>1.02</v>
      </c>
      <c r="AN22" s="73">
        <v>0</v>
      </c>
      <c r="AO22" s="73">
        <v>0</v>
      </c>
      <c r="AP22" s="73">
        <v>0</v>
      </c>
      <c r="AQ22" s="73">
        <v>0</v>
      </c>
      <c r="AR22" s="73">
        <v>0.92700000000000005</v>
      </c>
      <c r="AS22" s="73">
        <v>6.3230000000000004</v>
      </c>
      <c r="AT22" s="73">
        <v>14.06</v>
      </c>
      <c r="AU22" s="73">
        <v>0</v>
      </c>
      <c r="AV22" s="73">
        <v>5.4139999999999997</v>
      </c>
      <c r="AW22" s="73">
        <v>28.731999999999999</v>
      </c>
      <c r="AX22" s="73">
        <v>5.5339999999999998</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2.919</v>
      </c>
      <c r="BT22" s="73">
        <v>0</v>
      </c>
      <c r="BU22" s="73">
        <v>2.86</v>
      </c>
      <c r="BV22" s="73">
        <v>3.2519999999999998</v>
      </c>
      <c r="BW22" s="73">
        <v>0</v>
      </c>
      <c r="BX22" s="73">
        <v>0</v>
      </c>
      <c r="BY22" s="73">
        <v>0</v>
      </c>
      <c r="BZ22" s="73">
        <v>17.221</v>
      </c>
      <c r="CA22" s="73">
        <v>0</v>
      </c>
      <c r="CB22" s="73">
        <v>0</v>
      </c>
      <c r="CC22" s="73">
        <v>0</v>
      </c>
      <c r="CD22" s="73">
        <v>0</v>
      </c>
      <c r="CE22" s="73">
        <v>0</v>
      </c>
      <c r="CF22" s="73">
        <v>25.623000000000001</v>
      </c>
      <c r="CG22" s="73">
        <v>0</v>
      </c>
      <c r="CH22" s="73">
        <v>0</v>
      </c>
      <c r="CI22" s="73">
        <v>7.8819999999999997</v>
      </c>
      <c r="CJ22" s="73">
        <v>0</v>
      </c>
      <c r="CK22" s="73">
        <v>32.548000000000002</v>
      </c>
      <c r="CL22" s="73">
        <v>181.20699999999999</v>
      </c>
      <c r="CM22" s="73">
        <v>0</v>
      </c>
      <c r="CN22" s="73">
        <v>24.173999999999999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4.9809999999999999</v>
      </c>
      <c r="DD22" s="73">
        <v>0</v>
      </c>
      <c r="DE22" s="73">
        <v>0</v>
      </c>
      <c r="DF22" s="73">
        <v>0</v>
      </c>
      <c r="DG22" s="73">
        <v>0</v>
      </c>
      <c r="DH22" s="73">
        <v>0</v>
      </c>
      <c r="DI22" s="73">
        <v>0</v>
      </c>
      <c r="DJ22" s="73">
        <v>0.92700000000000005</v>
      </c>
      <c r="DK22" s="73">
        <v>0</v>
      </c>
      <c r="DL22" s="73">
        <v>0</v>
      </c>
      <c r="DM22" s="73">
        <v>0</v>
      </c>
      <c r="DN22" s="73">
        <v>0</v>
      </c>
      <c r="DO22" s="73">
        <v>0</v>
      </c>
      <c r="DP22" s="73">
        <v>0</v>
      </c>
      <c r="DQ22" s="73">
        <v>0</v>
      </c>
      <c r="DR22" s="73">
        <v>0</v>
      </c>
      <c r="DS22" s="73">
        <v>0</v>
      </c>
      <c r="DT22" s="73">
        <v>0</v>
      </c>
      <c r="DU22" s="73">
        <v>0</v>
      </c>
      <c r="DV22" s="73">
        <v>0</v>
      </c>
      <c r="DW22" s="73">
        <v>0</v>
      </c>
      <c r="DX22" s="73">
        <v>0</v>
      </c>
      <c r="DY22" s="73">
        <v>9.9710000000000001</v>
      </c>
      <c r="DZ22" s="73">
        <v>0</v>
      </c>
      <c r="EA22" s="73">
        <v>0</v>
      </c>
      <c r="EB22" s="73">
        <v>0</v>
      </c>
      <c r="EC22" s="73">
        <v>0</v>
      </c>
      <c r="ED22" s="73">
        <v>0</v>
      </c>
      <c r="EE22" s="73">
        <v>0</v>
      </c>
      <c r="EF22" s="73">
        <v>0</v>
      </c>
      <c r="EG22" s="73">
        <v>0</v>
      </c>
      <c r="EH22" s="73">
        <v>0</v>
      </c>
      <c r="EI22" s="73">
        <v>0</v>
      </c>
      <c r="EJ22" s="73">
        <v>0</v>
      </c>
      <c r="EK22" s="73">
        <v>0</v>
      </c>
      <c r="EL22" s="73">
        <v>0</v>
      </c>
      <c r="EM22" s="73">
        <v>0</v>
      </c>
      <c r="EN22" s="73">
        <v>1.02</v>
      </c>
      <c r="EO22" s="73">
        <v>0</v>
      </c>
      <c r="EP22" s="73">
        <v>0</v>
      </c>
      <c r="EQ22" s="73">
        <v>0</v>
      </c>
      <c r="ER22" s="73">
        <v>0</v>
      </c>
      <c r="ES22" s="73">
        <v>0</v>
      </c>
      <c r="ET22" s="73">
        <v>6.3230000000000004</v>
      </c>
      <c r="EU22" s="73">
        <v>14.06</v>
      </c>
      <c r="EV22" s="73">
        <v>0</v>
      </c>
      <c r="EW22" s="73">
        <v>5.4139999999999997</v>
      </c>
      <c r="EX22" s="73">
        <v>28.731999999999999</v>
      </c>
      <c r="EY22" s="73">
        <v>5.5339999999999998</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2.919</v>
      </c>
      <c r="FU22" s="73">
        <v>0</v>
      </c>
      <c r="FV22" s="73">
        <v>2.86</v>
      </c>
      <c r="FW22" s="73">
        <v>3.2519999999999998</v>
      </c>
      <c r="FX22" s="73">
        <v>0</v>
      </c>
      <c r="FY22" s="73">
        <v>0</v>
      </c>
      <c r="FZ22" s="73">
        <v>0</v>
      </c>
      <c r="GA22" s="73">
        <v>17.221</v>
      </c>
      <c r="GB22" s="73">
        <v>0</v>
      </c>
      <c r="GC22" s="73">
        <v>0</v>
      </c>
      <c r="GD22" s="73">
        <v>0</v>
      </c>
      <c r="GE22" s="73">
        <v>0</v>
      </c>
      <c r="GF22" s="73">
        <v>0</v>
      </c>
      <c r="GG22" s="73">
        <v>25.623000000000001</v>
      </c>
      <c r="GH22" s="73">
        <v>0</v>
      </c>
      <c r="GI22" s="73">
        <v>0</v>
      </c>
      <c r="GJ22" s="73">
        <v>7.8819999999999997</v>
      </c>
      <c r="GK22" s="73">
        <v>0</v>
      </c>
      <c r="GL22" s="73">
        <v>32.548000000000002</v>
      </c>
      <c r="GM22" s="73">
        <v>181.20699999999999</v>
      </c>
      <c r="GN22" s="73">
        <v>0</v>
      </c>
      <c r="GO22" s="73">
        <v>24.173999999999999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4.9809999999999999</v>
      </c>
      <c r="HE22" s="73">
        <v>0</v>
      </c>
      <c r="HF22" s="73">
        <v>0.92700000000000005</v>
      </c>
      <c r="HG22" s="73">
        <v>0</v>
      </c>
      <c r="HH22" s="73">
        <v>0</v>
      </c>
      <c r="HI22" s="73">
        <v>0</v>
      </c>
      <c r="HJ22" s="73">
        <v>0</v>
      </c>
      <c r="HK22" s="73">
        <v>10.991</v>
      </c>
      <c r="HL22" s="73">
        <v>6.3230000000000004</v>
      </c>
      <c r="HM22" s="73">
        <v>53.74</v>
      </c>
      <c r="HN22" s="73">
        <v>0</v>
      </c>
      <c r="HO22" s="73">
        <v>0</v>
      </c>
      <c r="HP22" s="73">
        <v>9.0310000000000006</v>
      </c>
      <c r="HQ22" s="73">
        <v>17.221</v>
      </c>
      <c r="HR22" s="73">
        <v>0</v>
      </c>
      <c r="HS22" s="73">
        <v>25.623000000000001</v>
      </c>
      <c r="HT22" s="73">
        <v>40.43</v>
      </c>
      <c r="HU22" s="73">
        <v>181.20699999999999</v>
      </c>
      <c r="HV22" s="73">
        <v>24.173999999999999</v>
      </c>
      <c r="HW22" s="73">
        <v>0</v>
      </c>
      <c r="HX22" s="73">
        <v>0</v>
      </c>
      <c r="HY22" s="73">
        <v>4.9809999999999999</v>
      </c>
      <c r="HZ22" s="73">
        <v>0</v>
      </c>
      <c r="IA22" s="73">
        <v>0.92700000000000005</v>
      </c>
      <c r="IB22" s="73">
        <v>0</v>
      </c>
      <c r="IC22" s="73">
        <v>0</v>
      </c>
      <c r="ID22" s="73">
        <v>0</v>
      </c>
      <c r="IE22" s="73">
        <v>0</v>
      </c>
      <c r="IF22" s="73">
        <v>10.991</v>
      </c>
      <c r="IG22" s="73">
        <v>7.25</v>
      </c>
      <c r="IH22" s="73">
        <v>53.74</v>
      </c>
      <c r="II22" s="73">
        <v>0</v>
      </c>
      <c r="IJ22" s="73">
        <v>0</v>
      </c>
      <c r="IK22" s="73">
        <v>9.0310000000000006</v>
      </c>
      <c r="IL22" s="73">
        <v>17.221</v>
      </c>
      <c r="IM22" s="73">
        <v>0</v>
      </c>
      <c r="IN22" s="73">
        <v>25.623000000000001</v>
      </c>
      <c r="IO22" s="73">
        <v>40.43</v>
      </c>
      <c r="IP22" s="73">
        <v>181.20699999999999</v>
      </c>
      <c r="IQ22" s="73">
        <v>24.173999999999999</v>
      </c>
      <c r="IR22" s="73">
        <v>0</v>
      </c>
      <c r="IS22" s="73">
        <v>0</v>
      </c>
      <c r="IT22" s="73">
        <v>4.9809999999999999</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2</v>
      </c>
      <c r="JL22" s="71">
        <v>0</v>
      </c>
      <c r="JM22" s="71">
        <v>0</v>
      </c>
      <c r="JN22" s="71">
        <v>0</v>
      </c>
      <c r="JO22" s="71">
        <v>0</v>
      </c>
      <c r="JP22" s="71">
        <v>0</v>
      </c>
      <c r="JQ22" s="71">
        <v>0</v>
      </c>
      <c r="JR22" s="71">
        <v>0</v>
      </c>
      <c r="JS22" s="71">
        <v>0</v>
      </c>
      <c r="JT22" s="71">
        <v>0</v>
      </c>
      <c r="JU22" s="71">
        <v>0</v>
      </c>
      <c r="JV22" s="71">
        <v>0</v>
      </c>
      <c r="JW22" s="71">
        <v>0</v>
      </c>
      <c r="JX22" s="71">
        <v>0</v>
      </c>
      <c r="JY22" s="71">
        <v>0</v>
      </c>
      <c r="JZ22" s="71">
        <v>1</v>
      </c>
      <c r="KA22" s="71">
        <v>0</v>
      </c>
      <c r="KB22" s="71">
        <v>0</v>
      </c>
      <c r="KC22" s="71">
        <v>0</v>
      </c>
      <c r="KD22" s="71">
        <v>0</v>
      </c>
      <c r="KE22" s="71">
        <v>2</v>
      </c>
      <c r="KF22" s="71">
        <v>1</v>
      </c>
      <c r="KG22" s="71">
        <v>2</v>
      </c>
      <c r="KH22" s="71">
        <v>0</v>
      </c>
      <c r="KI22" s="71">
        <v>1</v>
      </c>
      <c r="KJ22" s="71">
        <v>2</v>
      </c>
      <c r="KK22" s="71">
        <v>1</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1</v>
      </c>
      <c r="LG22" s="71">
        <v>0</v>
      </c>
      <c r="LH22" s="71">
        <v>1</v>
      </c>
      <c r="LI22" s="71">
        <v>1</v>
      </c>
      <c r="LJ22" s="71">
        <v>0</v>
      </c>
      <c r="LK22" s="71">
        <v>0</v>
      </c>
      <c r="LL22" s="71">
        <v>0</v>
      </c>
      <c r="LM22" s="71">
        <v>3</v>
      </c>
      <c r="LN22" s="71">
        <v>0</v>
      </c>
      <c r="LO22" s="71">
        <v>0</v>
      </c>
      <c r="LP22" s="71">
        <v>0</v>
      </c>
      <c r="LQ22" s="71">
        <v>0</v>
      </c>
      <c r="LR22" s="71">
        <v>0</v>
      </c>
      <c r="LS22" s="71">
        <v>3</v>
      </c>
      <c r="LT22" s="71">
        <v>0</v>
      </c>
      <c r="LU22" s="71">
        <v>0</v>
      </c>
      <c r="LV22" s="71">
        <v>1</v>
      </c>
      <c r="LW22" s="71">
        <v>0</v>
      </c>
      <c r="LX22" s="71">
        <v>1</v>
      </c>
      <c r="LY22" s="71">
        <v>8</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2</v>
      </c>
      <c r="MX22" s="71">
        <v>0</v>
      </c>
      <c r="MY22" s="71">
        <v>0</v>
      </c>
      <c r="MZ22" s="71">
        <v>0</v>
      </c>
      <c r="NA22" s="71">
        <v>0</v>
      </c>
      <c r="NB22" s="71">
        <v>0</v>
      </c>
      <c r="NC22" s="71">
        <v>0</v>
      </c>
      <c r="ND22" s="71">
        <v>0</v>
      </c>
      <c r="NE22" s="71">
        <v>0</v>
      </c>
      <c r="NF22" s="71">
        <v>0</v>
      </c>
      <c r="NG22" s="71">
        <v>0</v>
      </c>
      <c r="NH22" s="71">
        <v>0</v>
      </c>
      <c r="NI22" s="71">
        <v>0</v>
      </c>
      <c r="NJ22" s="71">
        <v>0</v>
      </c>
      <c r="NK22" s="71">
        <v>0</v>
      </c>
      <c r="NL22" s="71">
        <v>2</v>
      </c>
      <c r="NM22" s="71">
        <v>0</v>
      </c>
      <c r="NN22" s="71">
        <v>0</v>
      </c>
      <c r="NO22" s="71">
        <v>0</v>
      </c>
      <c r="NP22" s="71">
        <v>0</v>
      </c>
      <c r="NQ22" s="71">
        <v>0</v>
      </c>
      <c r="NR22" s="71">
        <v>0</v>
      </c>
      <c r="NS22" s="71">
        <v>0</v>
      </c>
      <c r="NT22" s="71">
        <v>0</v>
      </c>
      <c r="NU22" s="71">
        <v>0</v>
      </c>
      <c r="NV22" s="71">
        <v>0</v>
      </c>
      <c r="NW22" s="71">
        <v>0</v>
      </c>
      <c r="NX22" s="71">
        <v>0</v>
      </c>
      <c r="NY22" s="71">
        <v>0</v>
      </c>
      <c r="NZ22" s="71">
        <v>0</v>
      </c>
      <c r="OA22" s="71">
        <v>1</v>
      </c>
      <c r="OB22" s="71">
        <v>0</v>
      </c>
      <c r="OC22" s="71">
        <v>0</v>
      </c>
      <c r="OD22" s="71">
        <v>0</v>
      </c>
      <c r="OE22" s="71">
        <v>0</v>
      </c>
      <c r="OF22" s="71">
        <v>0</v>
      </c>
      <c r="OG22" s="71">
        <v>1</v>
      </c>
      <c r="OH22" s="71">
        <v>2</v>
      </c>
      <c r="OI22" s="71">
        <v>0</v>
      </c>
      <c r="OJ22" s="71">
        <v>1</v>
      </c>
      <c r="OK22" s="71">
        <v>2</v>
      </c>
      <c r="OL22" s="71">
        <v>1</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1</v>
      </c>
      <c r="PH22" s="71">
        <v>0</v>
      </c>
      <c r="PI22" s="71">
        <v>1</v>
      </c>
      <c r="PJ22" s="71">
        <v>1</v>
      </c>
      <c r="PK22" s="71">
        <v>0</v>
      </c>
      <c r="PL22" s="71">
        <v>0</v>
      </c>
      <c r="PM22" s="71">
        <v>0</v>
      </c>
      <c r="PN22" s="71">
        <v>3</v>
      </c>
      <c r="PO22" s="71">
        <v>0</v>
      </c>
      <c r="PP22" s="71">
        <v>0</v>
      </c>
      <c r="PQ22" s="71">
        <v>0</v>
      </c>
      <c r="PR22" s="71">
        <v>0</v>
      </c>
      <c r="PS22" s="71">
        <v>0</v>
      </c>
      <c r="PT22" s="71">
        <v>3</v>
      </c>
      <c r="PU22" s="71">
        <v>0</v>
      </c>
      <c r="PV22" s="71">
        <v>0</v>
      </c>
      <c r="PW22" s="71">
        <v>1</v>
      </c>
      <c r="PX22" s="71">
        <v>0</v>
      </c>
      <c r="PY22" s="71">
        <v>1</v>
      </c>
      <c r="PZ22" s="71">
        <v>8</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1</v>
      </c>
      <c r="QR22" s="71">
        <v>0</v>
      </c>
      <c r="QS22" s="71">
        <v>2</v>
      </c>
      <c r="QT22" s="71">
        <v>0</v>
      </c>
      <c r="QU22" s="71">
        <v>0</v>
      </c>
      <c r="QV22" s="71">
        <v>0</v>
      </c>
      <c r="QW22" s="71">
        <v>0</v>
      </c>
      <c r="QX22" s="71">
        <v>3</v>
      </c>
      <c r="QY22" s="71">
        <v>1</v>
      </c>
      <c r="QZ22" s="71">
        <v>6</v>
      </c>
      <c r="RA22" s="71">
        <v>0</v>
      </c>
      <c r="RB22" s="71">
        <v>0</v>
      </c>
      <c r="RC22" s="71">
        <v>3</v>
      </c>
      <c r="RD22" s="71">
        <v>3</v>
      </c>
      <c r="RE22" s="71">
        <v>0</v>
      </c>
      <c r="RF22" s="71">
        <v>3</v>
      </c>
      <c r="RG22" s="71">
        <v>2</v>
      </c>
      <c r="RH22" s="71">
        <v>8</v>
      </c>
      <c r="RI22" s="71">
        <v>2</v>
      </c>
      <c r="RJ22" s="71">
        <v>0</v>
      </c>
      <c r="RK22" s="71">
        <v>0</v>
      </c>
      <c r="RL22" s="71">
        <v>1</v>
      </c>
      <c r="RM22" s="71">
        <v>0</v>
      </c>
      <c r="RN22" s="71">
        <v>2</v>
      </c>
      <c r="RO22" s="71">
        <v>0</v>
      </c>
      <c r="RP22" s="71">
        <v>0</v>
      </c>
      <c r="RQ22" s="71">
        <v>0</v>
      </c>
      <c r="RR22" s="71">
        <v>0</v>
      </c>
      <c r="RS22" s="71">
        <v>3</v>
      </c>
      <c r="RT22" s="71">
        <v>3</v>
      </c>
      <c r="RU22" s="71">
        <v>6</v>
      </c>
      <c r="RV22" s="71">
        <v>0</v>
      </c>
      <c r="RW22" s="71">
        <v>0</v>
      </c>
      <c r="RX22" s="71">
        <v>3</v>
      </c>
      <c r="RY22" s="71">
        <v>3</v>
      </c>
      <c r="RZ22" s="71">
        <v>0</v>
      </c>
      <c r="SA22" s="71">
        <v>3</v>
      </c>
      <c r="SB22" s="71">
        <v>2</v>
      </c>
      <c r="SC22" s="71">
        <v>8</v>
      </c>
      <c r="SD22" s="71">
        <v>2</v>
      </c>
      <c r="SE22" s="71">
        <v>0</v>
      </c>
      <c r="SF22" s="71">
        <v>0</v>
      </c>
      <c r="SG22" s="71">
        <v>1</v>
      </c>
      <c r="SH22" s="71">
        <v>0</v>
      </c>
    </row>
    <row r="23" spans="1:502">
      <c r="A23" s="16" t="s">
        <v>2289</v>
      </c>
      <c r="B23" s="70">
        <v>15</v>
      </c>
      <c r="C23" s="70">
        <v>15</v>
      </c>
      <c r="D23" s="70">
        <v>1</v>
      </c>
      <c r="E23" s="70">
        <v>2018</v>
      </c>
      <c r="F23" s="70" t="s">
        <v>183</v>
      </c>
      <c r="G23" s="1073" t="s">
        <v>2274</v>
      </c>
      <c r="H23" s="70" t="s">
        <v>2275</v>
      </c>
      <c r="I23" s="1066"/>
      <c r="J23" s="73">
        <v>0</v>
      </c>
      <c r="K23" s="73">
        <v>0</v>
      </c>
      <c r="L23" s="73">
        <v>0</v>
      </c>
      <c r="M23" s="73">
        <v>0</v>
      </c>
      <c r="N23" s="73">
        <v>0</v>
      </c>
      <c r="O23" s="73">
        <v>0</v>
      </c>
      <c r="P23" s="73">
        <v>0</v>
      </c>
      <c r="Q23" s="73">
        <v>0</v>
      </c>
      <c r="R23" s="73">
        <v>0</v>
      </c>
      <c r="S23" s="73">
        <v>0</v>
      </c>
      <c r="T23" s="73">
        <v>0</v>
      </c>
      <c r="U23" s="73">
        <v>0</v>
      </c>
      <c r="V23" s="73">
        <v>0</v>
      </c>
      <c r="W23" s="73">
        <v>0</v>
      </c>
      <c r="X23" s="73">
        <v>8.2240000000000002</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0.92200000000000004</v>
      </c>
      <c r="AS23" s="73">
        <v>6.5330000000000004</v>
      </c>
      <c r="AT23" s="73">
        <v>15.209</v>
      </c>
      <c r="AU23" s="73">
        <v>0</v>
      </c>
      <c r="AV23" s="73">
        <v>4.5</v>
      </c>
      <c r="AW23" s="73">
        <v>29.222000000000001</v>
      </c>
      <c r="AX23" s="73">
        <v>5.3819999999999997</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2.5459999999999998</v>
      </c>
      <c r="BT23" s="73">
        <v>0</v>
      </c>
      <c r="BU23" s="73">
        <v>2.8340000000000001</v>
      </c>
      <c r="BV23" s="73">
        <v>3.2879999999999998</v>
      </c>
      <c r="BW23" s="73">
        <v>0</v>
      </c>
      <c r="BX23" s="73">
        <v>0</v>
      </c>
      <c r="BY23" s="73">
        <v>0</v>
      </c>
      <c r="BZ23" s="73">
        <v>17.338999999999999</v>
      </c>
      <c r="CA23" s="73">
        <v>0</v>
      </c>
      <c r="CB23" s="73">
        <v>0</v>
      </c>
      <c r="CC23" s="73">
        <v>0</v>
      </c>
      <c r="CD23" s="73">
        <v>0</v>
      </c>
      <c r="CE23" s="73">
        <v>0</v>
      </c>
      <c r="CF23" s="73">
        <v>25.184000000000001</v>
      </c>
      <c r="CG23" s="73">
        <v>0</v>
      </c>
      <c r="CH23" s="73">
        <v>0</v>
      </c>
      <c r="CI23" s="73">
        <v>7.8769999999999998</v>
      </c>
      <c r="CJ23" s="73">
        <v>0</v>
      </c>
      <c r="CK23" s="73">
        <v>33.405000000000001</v>
      </c>
      <c r="CL23" s="73">
        <v>178.75700000000001</v>
      </c>
      <c r="CM23" s="73">
        <v>0</v>
      </c>
      <c r="CN23" s="73">
        <v>23.463999999999999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5.1109999999999998</v>
      </c>
      <c r="DD23" s="73">
        <v>0</v>
      </c>
      <c r="DE23" s="73">
        <v>0</v>
      </c>
      <c r="DF23" s="73">
        <v>0</v>
      </c>
      <c r="DG23" s="73">
        <v>0</v>
      </c>
      <c r="DH23" s="73">
        <v>0</v>
      </c>
      <c r="DI23" s="73">
        <v>0</v>
      </c>
      <c r="DJ23" s="73">
        <v>0.92200000000000004</v>
      </c>
      <c r="DK23" s="73">
        <v>0</v>
      </c>
      <c r="DL23" s="73">
        <v>0</v>
      </c>
      <c r="DM23" s="73">
        <v>0</v>
      </c>
      <c r="DN23" s="73">
        <v>0</v>
      </c>
      <c r="DO23" s="73">
        <v>0</v>
      </c>
      <c r="DP23" s="73">
        <v>0</v>
      </c>
      <c r="DQ23" s="73">
        <v>0</v>
      </c>
      <c r="DR23" s="73">
        <v>0</v>
      </c>
      <c r="DS23" s="73">
        <v>0</v>
      </c>
      <c r="DT23" s="73">
        <v>0</v>
      </c>
      <c r="DU23" s="73">
        <v>0</v>
      </c>
      <c r="DV23" s="73">
        <v>0</v>
      </c>
      <c r="DW23" s="73">
        <v>0</v>
      </c>
      <c r="DX23" s="73">
        <v>0</v>
      </c>
      <c r="DY23" s="73">
        <v>8.2240000000000002</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6.5330000000000004</v>
      </c>
      <c r="EU23" s="73">
        <v>15.209</v>
      </c>
      <c r="EV23" s="73">
        <v>0</v>
      </c>
      <c r="EW23" s="73">
        <v>4.5</v>
      </c>
      <c r="EX23" s="73">
        <v>29.222000000000001</v>
      </c>
      <c r="EY23" s="73">
        <v>5.3819999999999997</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2.5459999999999998</v>
      </c>
      <c r="FU23" s="73">
        <v>0</v>
      </c>
      <c r="FV23" s="73">
        <v>2.8340000000000001</v>
      </c>
      <c r="FW23" s="73">
        <v>3.2879999999999998</v>
      </c>
      <c r="FX23" s="73">
        <v>0</v>
      </c>
      <c r="FY23" s="73">
        <v>0</v>
      </c>
      <c r="FZ23" s="73">
        <v>0</v>
      </c>
      <c r="GA23" s="73">
        <v>17.338999999999999</v>
      </c>
      <c r="GB23" s="73">
        <v>0</v>
      </c>
      <c r="GC23" s="73">
        <v>0</v>
      </c>
      <c r="GD23" s="73">
        <v>0</v>
      </c>
      <c r="GE23" s="73">
        <v>0</v>
      </c>
      <c r="GF23" s="73">
        <v>0</v>
      </c>
      <c r="GG23" s="73">
        <v>25.184000000000001</v>
      </c>
      <c r="GH23" s="73">
        <v>0</v>
      </c>
      <c r="GI23" s="73">
        <v>0</v>
      </c>
      <c r="GJ23" s="73">
        <v>7.8769999999999998</v>
      </c>
      <c r="GK23" s="73">
        <v>0</v>
      </c>
      <c r="GL23" s="73">
        <v>33.405000000000001</v>
      </c>
      <c r="GM23" s="73">
        <v>178.75700000000001</v>
      </c>
      <c r="GN23" s="73">
        <v>0</v>
      </c>
      <c r="GO23" s="73">
        <v>23.463999999999999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5.1109999999999998</v>
      </c>
      <c r="HE23" s="73">
        <v>0</v>
      </c>
      <c r="HF23" s="73">
        <v>0.92200000000000004</v>
      </c>
      <c r="HG23" s="73">
        <v>0</v>
      </c>
      <c r="HH23" s="73">
        <v>0</v>
      </c>
      <c r="HI23" s="73">
        <v>0</v>
      </c>
      <c r="HJ23" s="73">
        <v>0</v>
      </c>
      <c r="HK23" s="73">
        <v>8.2240000000000002</v>
      </c>
      <c r="HL23" s="73">
        <v>6.5330000000000004</v>
      </c>
      <c r="HM23" s="73">
        <v>54.313000000000002</v>
      </c>
      <c r="HN23" s="73">
        <v>0</v>
      </c>
      <c r="HO23" s="73">
        <v>0</v>
      </c>
      <c r="HP23" s="73">
        <v>8.6679999999999993</v>
      </c>
      <c r="HQ23" s="73">
        <v>17.338999999999999</v>
      </c>
      <c r="HR23" s="73">
        <v>0</v>
      </c>
      <c r="HS23" s="73">
        <v>25.184000000000001</v>
      </c>
      <c r="HT23" s="73">
        <v>41.281999999999996</v>
      </c>
      <c r="HU23" s="73">
        <v>178.75700000000001</v>
      </c>
      <c r="HV23" s="73">
        <v>23.463999999999999</v>
      </c>
      <c r="HW23" s="73">
        <v>0</v>
      </c>
      <c r="HX23" s="73">
        <v>0</v>
      </c>
      <c r="HY23" s="73">
        <v>5.1109999999999998</v>
      </c>
      <c r="HZ23" s="73">
        <v>0</v>
      </c>
      <c r="IA23" s="73">
        <v>0.92200000000000004</v>
      </c>
      <c r="IB23" s="73">
        <v>0</v>
      </c>
      <c r="IC23" s="73">
        <v>0</v>
      </c>
      <c r="ID23" s="73">
        <v>0</v>
      </c>
      <c r="IE23" s="73">
        <v>0</v>
      </c>
      <c r="IF23" s="73">
        <v>8.2240000000000002</v>
      </c>
      <c r="IG23" s="73">
        <v>7.4550000000000001</v>
      </c>
      <c r="IH23" s="73">
        <v>54.313000000000002</v>
      </c>
      <c r="II23" s="73">
        <v>0</v>
      </c>
      <c r="IJ23" s="73">
        <v>0</v>
      </c>
      <c r="IK23" s="73">
        <v>8.6679999999999993</v>
      </c>
      <c r="IL23" s="73">
        <v>17.338999999999999</v>
      </c>
      <c r="IM23" s="73">
        <v>0</v>
      </c>
      <c r="IN23" s="73">
        <v>25.184000000000001</v>
      </c>
      <c r="IO23" s="73">
        <v>41.281999999999996</v>
      </c>
      <c r="IP23" s="73">
        <v>178.75700000000001</v>
      </c>
      <c r="IQ23" s="73">
        <v>23.463999999999999</v>
      </c>
      <c r="IR23" s="73">
        <v>0</v>
      </c>
      <c r="IS23" s="73">
        <v>0</v>
      </c>
      <c r="IT23" s="73">
        <v>5.1109999999999998</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2</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2</v>
      </c>
      <c r="KF23" s="71">
        <v>1</v>
      </c>
      <c r="KG23" s="71">
        <v>2</v>
      </c>
      <c r="KH23" s="71">
        <v>0</v>
      </c>
      <c r="KI23" s="71">
        <v>1</v>
      </c>
      <c r="KJ23" s="71">
        <v>2</v>
      </c>
      <c r="KK23" s="71">
        <v>1</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1</v>
      </c>
      <c r="LG23" s="71">
        <v>0</v>
      </c>
      <c r="LH23" s="71">
        <v>1</v>
      </c>
      <c r="LI23" s="71">
        <v>1</v>
      </c>
      <c r="LJ23" s="71">
        <v>0</v>
      </c>
      <c r="LK23" s="71">
        <v>0</v>
      </c>
      <c r="LL23" s="71">
        <v>0</v>
      </c>
      <c r="LM23" s="71">
        <v>3</v>
      </c>
      <c r="LN23" s="71">
        <v>0</v>
      </c>
      <c r="LO23" s="71">
        <v>0</v>
      </c>
      <c r="LP23" s="71">
        <v>0</v>
      </c>
      <c r="LQ23" s="71">
        <v>0</v>
      </c>
      <c r="LR23" s="71">
        <v>0</v>
      </c>
      <c r="LS23" s="71">
        <v>3</v>
      </c>
      <c r="LT23" s="71">
        <v>0</v>
      </c>
      <c r="LU23" s="71">
        <v>0</v>
      </c>
      <c r="LV23" s="71">
        <v>1</v>
      </c>
      <c r="LW23" s="71">
        <v>0</v>
      </c>
      <c r="LX23" s="71">
        <v>1</v>
      </c>
      <c r="LY23" s="71">
        <v>8</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2</v>
      </c>
      <c r="MX23" s="71">
        <v>0</v>
      </c>
      <c r="MY23" s="71">
        <v>0</v>
      </c>
      <c r="MZ23" s="71">
        <v>0</v>
      </c>
      <c r="NA23" s="71">
        <v>0</v>
      </c>
      <c r="NB23" s="71">
        <v>0</v>
      </c>
      <c r="NC23" s="71">
        <v>0</v>
      </c>
      <c r="ND23" s="71">
        <v>0</v>
      </c>
      <c r="NE23" s="71">
        <v>0</v>
      </c>
      <c r="NF23" s="71">
        <v>0</v>
      </c>
      <c r="NG23" s="71">
        <v>0</v>
      </c>
      <c r="NH23" s="71">
        <v>0</v>
      </c>
      <c r="NI23" s="71">
        <v>0</v>
      </c>
      <c r="NJ23" s="71">
        <v>0</v>
      </c>
      <c r="NK23" s="71">
        <v>0</v>
      </c>
      <c r="NL23" s="71">
        <v>2</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2</v>
      </c>
      <c r="OI23" s="71">
        <v>0</v>
      </c>
      <c r="OJ23" s="71">
        <v>1</v>
      </c>
      <c r="OK23" s="71">
        <v>2</v>
      </c>
      <c r="OL23" s="71">
        <v>1</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1</v>
      </c>
      <c r="PH23" s="71">
        <v>0</v>
      </c>
      <c r="PI23" s="71">
        <v>1</v>
      </c>
      <c r="PJ23" s="71">
        <v>1</v>
      </c>
      <c r="PK23" s="71">
        <v>0</v>
      </c>
      <c r="PL23" s="71">
        <v>0</v>
      </c>
      <c r="PM23" s="71">
        <v>0</v>
      </c>
      <c r="PN23" s="71">
        <v>3</v>
      </c>
      <c r="PO23" s="71">
        <v>0</v>
      </c>
      <c r="PP23" s="71">
        <v>0</v>
      </c>
      <c r="PQ23" s="71">
        <v>0</v>
      </c>
      <c r="PR23" s="71">
        <v>0</v>
      </c>
      <c r="PS23" s="71">
        <v>0</v>
      </c>
      <c r="PT23" s="71">
        <v>3</v>
      </c>
      <c r="PU23" s="71">
        <v>0</v>
      </c>
      <c r="PV23" s="71">
        <v>0</v>
      </c>
      <c r="PW23" s="71">
        <v>1</v>
      </c>
      <c r="PX23" s="71">
        <v>0</v>
      </c>
      <c r="PY23" s="71">
        <v>1</v>
      </c>
      <c r="PZ23" s="71">
        <v>8</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1</v>
      </c>
      <c r="QR23" s="71">
        <v>0</v>
      </c>
      <c r="QS23" s="71">
        <v>2</v>
      </c>
      <c r="QT23" s="71">
        <v>0</v>
      </c>
      <c r="QU23" s="71">
        <v>0</v>
      </c>
      <c r="QV23" s="71">
        <v>0</v>
      </c>
      <c r="QW23" s="71">
        <v>0</v>
      </c>
      <c r="QX23" s="71">
        <v>2</v>
      </c>
      <c r="QY23" s="71">
        <v>1</v>
      </c>
      <c r="QZ23" s="71">
        <v>6</v>
      </c>
      <c r="RA23" s="71">
        <v>0</v>
      </c>
      <c r="RB23" s="71">
        <v>0</v>
      </c>
      <c r="RC23" s="71">
        <v>3</v>
      </c>
      <c r="RD23" s="71">
        <v>3</v>
      </c>
      <c r="RE23" s="71">
        <v>0</v>
      </c>
      <c r="RF23" s="71">
        <v>3</v>
      </c>
      <c r="RG23" s="71">
        <v>2</v>
      </c>
      <c r="RH23" s="71">
        <v>8</v>
      </c>
      <c r="RI23" s="71">
        <v>2</v>
      </c>
      <c r="RJ23" s="71">
        <v>0</v>
      </c>
      <c r="RK23" s="71">
        <v>0</v>
      </c>
      <c r="RL23" s="71">
        <v>1</v>
      </c>
      <c r="RM23" s="71">
        <v>0</v>
      </c>
      <c r="RN23" s="71">
        <v>2</v>
      </c>
      <c r="RO23" s="71">
        <v>0</v>
      </c>
      <c r="RP23" s="71">
        <v>0</v>
      </c>
      <c r="RQ23" s="71">
        <v>0</v>
      </c>
      <c r="RR23" s="71">
        <v>0</v>
      </c>
      <c r="RS23" s="71">
        <v>2</v>
      </c>
      <c r="RT23" s="71">
        <v>3</v>
      </c>
      <c r="RU23" s="71">
        <v>6</v>
      </c>
      <c r="RV23" s="71">
        <v>0</v>
      </c>
      <c r="RW23" s="71">
        <v>0</v>
      </c>
      <c r="RX23" s="71">
        <v>3</v>
      </c>
      <c r="RY23" s="71">
        <v>3</v>
      </c>
      <c r="RZ23" s="71">
        <v>0</v>
      </c>
      <c r="SA23" s="71">
        <v>3</v>
      </c>
      <c r="SB23" s="71">
        <v>2</v>
      </c>
      <c r="SC23" s="71">
        <v>8</v>
      </c>
      <c r="SD23" s="71">
        <v>2</v>
      </c>
      <c r="SE23" s="71">
        <v>0</v>
      </c>
      <c r="SF23" s="71">
        <v>0</v>
      </c>
      <c r="SG23" s="71">
        <v>1</v>
      </c>
      <c r="SH23" s="71">
        <v>0</v>
      </c>
    </row>
    <row r="24" spans="1:502">
      <c r="A24" s="16" t="s">
        <v>2290</v>
      </c>
      <c r="B24" s="70">
        <v>16</v>
      </c>
      <c r="C24" s="70">
        <v>16</v>
      </c>
      <c r="D24" s="70">
        <v>1</v>
      </c>
      <c r="E24" s="70">
        <v>2019</v>
      </c>
      <c r="F24" s="70" t="s">
        <v>158</v>
      </c>
      <c r="G24" s="1073" t="s">
        <v>2274</v>
      </c>
      <c r="H24" s="70" t="s">
        <v>2275</v>
      </c>
      <c r="I24" s="1066"/>
      <c r="J24" s="73">
        <v>0</v>
      </c>
      <c r="K24" s="73">
        <v>0</v>
      </c>
      <c r="L24" s="73">
        <v>0</v>
      </c>
      <c r="M24" s="73">
        <v>0</v>
      </c>
      <c r="N24" s="73">
        <v>0</v>
      </c>
      <c r="O24" s="73">
        <v>0</v>
      </c>
      <c r="P24" s="73">
        <v>0</v>
      </c>
      <c r="Q24" s="73">
        <v>0</v>
      </c>
      <c r="R24" s="73">
        <v>0</v>
      </c>
      <c r="S24" s="73">
        <v>0</v>
      </c>
      <c r="T24" s="73">
        <v>0</v>
      </c>
      <c r="U24" s="73">
        <v>0</v>
      </c>
      <c r="V24" s="73">
        <v>0</v>
      </c>
      <c r="W24" s="73">
        <v>0</v>
      </c>
      <c r="X24" s="73">
        <v>4.2560000000000002</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0.98299999999999998</v>
      </c>
      <c r="AS24" s="73">
        <v>9.0879999999999992</v>
      </c>
      <c r="AT24" s="73">
        <v>19.282</v>
      </c>
      <c r="AU24" s="73">
        <v>0</v>
      </c>
      <c r="AV24" s="73">
        <v>3.8279999999999998</v>
      </c>
      <c r="AW24" s="73">
        <v>30.085000000000001</v>
      </c>
      <c r="AX24" s="73">
        <v>4.9989999999999997</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2.7440000000000002</v>
      </c>
      <c r="BV24" s="73">
        <v>3.23</v>
      </c>
      <c r="BW24" s="73">
        <v>0</v>
      </c>
      <c r="BX24" s="73">
        <v>0</v>
      </c>
      <c r="BY24" s="73">
        <v>0</v>
      </c>
      <c r="BZ24" s="73">
        <v>16.699000000000002</v>
      </c>
      <c r="CA24" s="73">
        <v>0</v>
      </c>
      <c r="CB24" s="73">
        <v>0</v>
      </c>
      <c r="CC24" s="73">
        <v>0</v>
      </c>
      <c r="CD24" s="73">
        <v>0</v>
      </c>
      <c r="CE24" s="73">
        <v>0</v>
      </c>
      <c r="CF24" s="73">
        <v>23.771000000000001</v>
      </c>
      <c r="CG24" s="73">
        <v>0</v>
      </c>
      <c r="CH24" s="73">
        <v>0</v>
      </c>
      <c r="CI24" s="73">
        <v>6.9059999999999997</v>
      </c>
      <c r="CJ24" s="73">
        <v>0</v>
      </c>
      <c r="CK24" s="73">
        <v>32.686999999999998</v>
      </c>
      <c r="CL24" s="73">
        <v>175.34700000000001</v>
      </c>
      <c r="CM24" s="73">
        <v>0</v>
      </c>
      <c r="CN24" s="73">
        <v>22.367000000000001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4.7859999999999996</v>
      </c>
      <c r="DD24" s="73">
        <v>0</v>
      </c>
      <c r="DE24" s="73">
        <v>0</v>
      </c>
      <c r="DF24" s="73">
        <v>0</v>
      </c>
      <c r="DG24" s="73">
        <v>0</v>
      </c>
      <c r="DH24" s="73">
        <v>0</v>
      </c>
      <c r="DI24" s="73">
        <v>0</v>
      </c>
      <c r="DJ24" s="73">
        <v>0.98299999999999998</v>
      </c>
      <c r="DK24" s="73">
        <v>0</v>
      </c>
      <c r="DL24" s="73">
        <v>0</v>
      </c>
      <c r="DM24" s="73">
        <v>0</v>
      </c>
      <c r="DN24" s="73">
        <v>0</v>
      </c>
      <c r="DO24" s="73">
        <v>0</v>
      </c>
      <c r="DP24" s="73">
        <v>0</v>
      </c>
      <c r="DQ24" s="73">
        <v>0</v>
      </c>
      <c r="DR24" s="73">
        <v>0</v>
      </c>
      <c r="DS24" s="73">
        <v>0</v>
      </c>
      <c r="DT24" s="73">
        <v>0</v>
      </c>
      <c r="DU24" s="73">
        <v>0</v>
      </c>
      <c r="DV24" s="73">
        <v>0</v>
      </c>
      <c r="DW24" s="73">
        <v>0</v>
      </c>
      <c r="DX24" s="73">
        <v>0</v>
      </c>
      <c r="DY24" s="73">
        <v>4.2560000000000002</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9.0879999999999992</v>
      </c>
      <c r="EU24" s="73">
        <v>19.282</v>
      </c>
      <c r="EV24" s="73">
        <v>0</v>
      </c>
      <c r="EW24" s="73">
        <v>3.8279999999999998</v>
      </c>
      <c r="EX24" s="73">
        <v>30.085000000000001</v>
      </c>
      <c r="EY24" s="73">
        <v>4.9989999999999997</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2.7440000000000002</v>
      </c>
      <c r="FW24" s="73">
        <v>3.23</v>
      </c>
      <c r="FX24" s="73">
        <v>0</v>
      </c>
      <c r="FY24" s="73">
        <v>0</v>
      </c>
      <c r="FZ24" s="73">
        <v>0</v>
      </c>
      <c r="GA24" s="73">
        <v>16.699000000000002</v>
      </c>
      <c r="GB24" s="73">
        <v>0</v>
      </c>
      <c r="GC24" s="73">
        <v>0</v>
      </c>
      <c r="GD24" s="73">
        <v>0</v>
      </c>
      <c r="GE24" s="73">
        <v>0</v>
      </c>
      <c r="GF24" s="73">
        <v>0</v>
      </c>
      <c r="GG24" s="73">
        <v>23.771000000000001</v>
      </c>
      <c r="GH24" s="73">
        <v>0</v>
      </c>
      <c r="GI24" s="73">
        <v>0</v>
      </c>
      <c r="GJ24" s="73">
        <v>6.9059999999999997</v>
      </c>
      <c r="GK24" s="73">
        <v>0</v>
      </c>
      <c r="GL24" s="73">
        <v>32.686999999999998</v>
      </c>
      <c r="GM24" s="73">
        <v>175.34700000000001</v>
      </c>
      <c r="GN24" s="73">
        <v>0</v>
      </c>
      <c r="GO24" s="73">
        <v>22.367000000000001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4.7859999999999996</v>
      </c>
      <c r="HE24" s="73">
        <v>0</v>
      </c>
      <c r="HF24" s="73">
        <v>0.98299999999999998</v>
      </c>
      <c r="HG24" s="73">
        <v>0</v>
      </c>
      <c r="HH24" s="73">
        <v>0</v>
      </c>
      <c r="HI24" s="73">
        <v>0</v>
      </c>
      <c r="HJ24" s="73">
        <v>0</v>
      </c>
      <c r="HK24" s="73">
        <v>4.2560000000000002</v>
      </c>
      <c r="HL24" s="73">
        <v>9.0879999999999992</v>
      </c>
      <c r="HM24" s="73">
        <v>58.194000000000003</v>
      </c>
      <c r="HN24" s="73">
        <v>0</v>
      </c>
      <c r="HO24" s="73">
        <v>0</v>
      </c>
      <c r="HP24" s="73">
        <v>5.9740000000000002</v>
      </c>
      <c r="HQ24" s="73">
        <v>16.699000000000002</v>
      </c>
      <c r="HR24" s="73">
        <v>0</v>
      </c>
      <c r="HS24" s="73">
        <v>23.771000000000001</v>
      </c>
      <c r="HT24" s="73">
        <v>39.593000000000004</v>
      </c>
      <c r="HU24" s="73">
        <v>175.34700000000001</v>
      </c>
      <c r="HV24" s="73">
        <v>22.367000000000001</v>
      </c>
      <c r="HW24" s="73">
        <v>0</v>
      </c>
      <c r="HX24" s="73">
        <v>0</v>
      </c>
      <c r="HY24" s="73">
        <v>4.7859999999999996</v>
      </c>
      <c r="HZ24" s="73">
        <v>0</v>
      </c>
      <c r="IA24" s="73">
        <v>0.98299999999999998</v>
      </c>
      <c r="IB24" s="73">
        <v>0</v>
      </c>
      <c r="IC24" s="73">
        <v>0</v>
      </c>
      <c r="ID24" s="73">
        <v>0</v>
      </c>
      <c r="IE24" s="73">
        <v>0</v>
      </c>
      <c r="IF24" s="73">
        <v>4.2560000000000002</v>
      </c>
      <c r="IG24" s="73">
        <v>10.071</v>
      </c>
      <c r="IH24" s="73">
        <v>58.194000000000003</v>
      </c>
      <c r="II24" s="73">
        <v>0</v>
      </c>
      <c r="IJ24" s="73">
        <v>0</v>
      </c>
      <c r="IK24" s="73">
        <v>5.9740000000000002</v>
      </c>
      <c r="IL24" s="73">
        <v>16.699000000000002</v>
      </c>
      <c r="IM24" s="73">
        <v>0</v>
      </c>
      <c r="IN24" s="73">
        <v>23.771000000000001</v>
      </c>
      <c r="IO24" s="73">
        <v>39.593000000000004</v>
      </c>
      <c r="IP24" s="73">
        <v>175.34700000000001</v>
      </c>
      <c r="IQ24" s="73">
        <v>22.367000000000001</v>
      </c>
      <c r="IR24" s="73">
        <v>0</v>
      </c>
      <c r="IS24" s="73">
        <v>0</v>
      </c>
      <c r="IT24" s="73">
        <v>4.7859999999999996</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2</v>
      </c>
      <c r="KF24" s="71">
        <v>2</v>
      </c>
      <c r="KG24" s="71">
        <v>2</v>
      </c>
      <c r="KH24" s="71">
        <v>0</v>
      </c>
      <c r="KI24" s="71">
        <v>1</v>
      </c>
      <c r="KJ24" s="71">
        <v>2</v>
      </c>
      <c r="KK24" s="71">
        <v>1</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1</v>
      </c>
      <c r="LI24" s="71">
        <v>1</v>
      </c>
      <c r="LJ24" s="71">
        <v>0</v>
      </c>
      <c r="LK24" s="71">
        <v>0</v>
      </c>
      <c r="LL24" s="71">
        <v>0</v>
      </c>
      <c r="LM24" s="71">
        <v>3</v>
      </c>
      <c r="LN24" s="71">
        <v>0</v>
      </c>
      <c r="LO24" s="71">
        <v>0</v>
      </c>
      <c r="LP24" s="71">
        <v>0</v>
      </c>
      <c r="LQ24" s="71">
        <v>0</v>
      </c>
      <c r="LR24" s="71">
        <v>0</v>
      </c>
      <c r="LS24" s="71">
        <v>3</v>
      </c>
      <c r="LT24" s="71">
        <v>0</v>
      </c>
      <c r="LU24" s="71">
        <v>0</v>
      </c>
      <c r="LV24" s="71">
        <v>1</v>
      </c>
      <c r="LW24" s="71">
        <v>0</v>
      </c>
      <c r="LX24" s="71">
        <v>1</v>
      </c>
      <c r="LY24" s="71">
        <v>8</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2</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2</v>
      </c>
      <c r="OH24" s="71">
        <v>2</v>
      </c>
      <c r="OI24" s="71">
        <v>0</v>
      </c>
      <c r="OJ24" s="71">
        <v>1</v>
      </c>
      <c r="OK24" s="71">
        <v>2</v>
      </c>
      <c r="OL24" s="71">
        <v>1</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1</v>
      </c>
      <c r="PJ24" s="71">
        <v>1</v>
      </c>
      <c r="PK24" s="71">
        <v>0</v>
      </c>
      <c r="PL24" s="71">
        <v>0</v>
      </c>
      <c r="PM24" s="71">
        <v>0</v>
      </c>
      <c r="PN24" s="71">
        <v>3</v>
      </c>
      <c r="PO24" s="71">
        <v>0</v>
      </c>
      <c r="PP24" s="71">
        <v>0</v>
      </c>
      <c r="PQ24" s="71">
        <v>0</v>
      </c>
      <c r="PR24" s="71">
        <v>0</v>
      </c>
      <c r="PS24" s="71">
        <v>0</v>
      </c>
      <c r="PT24" s="71">
        <v>3</v>
      </c>
      <c r="PU24" s="71">
        <v>0</v>
      </c>
      <c r="PV24" s="71">
        <v>0</v>
      </c>
      <c r="PW24" s="71">
        <v>1</v>
      </c>
      <c r="PX24" s="71">
        <v>0</v>
      </c>
      <c r="PY24" s="71">
        <v>1</v>
      </c>
      <c r="PZ24" s="71">
        <v>8</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2</v>
      </c>
      <c r="QT24" s="71">
        <v>0</v>
      </c>
      <c r="QU24" s="71">
        <v>0</v>
      </c>
      <c r="QV24" s="71">
        <v>0</v>
      </c>
      <c r="QW24" s="71">
        <v>0</v>
      </c>
      <c r="QX24" s="71">
        <v>1</v>
      </c>
      <c r="QY24" s="71">
        <v>2</v>
      </c>
      <c r="QZ24" s="71">
        <v>6</v>
      </c>
      <c r="RA24" s="71">
        <v>0</v>
      </c>
      <c r="RB24" s="71">
        <v>0</v>
      </c>
      <c r="RC24" s="71">
        <v>2</v>
      </c>
      <c r="RD24" s="71">
        <v>3</v>
      </c>
      <c r="RE24" s="71">
        <v>0</v>
      </c>
      <c r="RF24" s="71">
        <v>3</v>
      </c>
      <c r="RG24" s="71">
        <v>2</v>
      </c>
      <c r="RH24" s="71">
        <v>8</v>
      </c>
      <c r="RI24" s="71">
        <v>2</v>
      </c>
      <c r="RJ24" s="71">
        <v>0</v>
      </c>
      <c r="RK24" s="71">
        <v>0</v>
      </c>
      <c r="RL24" s="71">
        <v>1</v>
      </c>
      <c r="RM24" s="71">
        <v>0</v>
      </c>
      <c r="RN24" s="71">
        <v>2</v>
      </c>
      <c r="RO24" s="71">
        <v>0</v>
      </c>
      <c r="RP24" s="71">
        <v>0</v>
      </c>
      <c r="RQ24" s="71">
        <v>0</v>
      </c>
      <c r="RR24" s="71">
        <v>0</v>
      </c>
      <c r="RS24" s="71">
        <v>1</v>
      </c>
      <c r="RT24" s="71">
        <v>4</v>
      </c>
      <c r="RU24" s="71">
        <v>6</v>
      </c>
      <c r="RV24" s="71">
        <v>0</v>
      </c>
      <c r="RW24" s="71">
        <v>0</v>
      </c>
      <c r="RX24" s="71">
        <v>2</v>
      </c>
      <c r="RY24" s="71">
        <v>3</v>
      </c>
      <c r="RZ24" s="71">
        <v>0</v>
      </c>
      <c r="SA24" s="71">
        <v>3</v>
      </c>
      <c r="SB24" s="71">
        <v>2</v>
      </c>
      <c r="SC24" s="71">
        <v>8</v>
      </c>
      <c r="SD24" s="71">
        <v>2</v>
      </c>
      <c r="SE24" s="71">
        <v>0</v>
      </c>
      <c r="SF24" s="71">
        <v>0</v>
      </c>
      <c r="SG24" s="71">
        <v>1</v>
      </c>
      <c r="SH24" s="71">
        <v>0</v>
      </c>
    </row>
    <row r="25" spans="1:502">
      <c r="A25" s="16" t="s">
        <v>2291</v>
      </c>
      <c r="B25" s="70">
        <v>17</v>
      </c>
      <c r="C25" s="70">
        <v>17</v>
      </c>
      <c r="D25" s="70">
        <v>1</v>
      </c>
      <c r="E25" s="70">
        <v>2020</v>
      </c>
      <c r="F25" s="70" t="s">
        <v>159</v>
      </c>
      <c r="G25" s="1073" t="s">
        <v>2274</v>
      </c>
      <c r="H25" s="70" t="s">
        <v>2275</v>
      </c>
      <c r="I25" s="1066"/>
      <c r="J25" s="73">
        <v>0</v>
      </c>
      <c r="K25" s="73">
        <v>0</v>
      </c>
      <c r="L25" s="73">
        <v>0</v>
      </c>
      <c r="M25" s="73">
        <v>0</v>
      </c>
      <c r="N25" s="73">
        <v>0</v>
      </c>
      <c r="O25" s="73">
        <v>0</v>
      </c>
      <c r="P25" s="73">
        <v>0</v>
      </c>
      <c r="Q25" s="73">
        <v>0</v>
      </c>
      <c r="R25" s="73">
        <v>0</v>
      </c>
      <c r="S25" s="73">
        <v>0</v>
      </c>
      <c r="T25" s="73">
        <v>0</v>
      </c>
      <c r="U25" s="73">
        <v>0</v>
      </c>
      <c r="V25" s="73">
        <v>0</v>
      </c>
      <c r="W25" s="73">
        <v>0</v>
      </c>
      <c r="X25" s="73">
        <v>6.6669999999999998</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0.79400000000000004</v>
      </c>
      <c r="AS25" s="73">
        <v>5.8090000000000002</v>
      </c>
      <c r="AT25" s="73">
        <v>18.542999999999999</v>
      </c>
      <c r="AU25" s="73">
        <v>0</v>
      </c>
      <c r="AV25" s="73">
        <v>3.8039999999999998</v>
      </c>
      <c r="AW25" s="73">
        <v>35.676000000000002</v>
      </c>
      <c r="AX25" s="73">
        <v>4.8789999999999996</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4.5629999999999997</v>
      </c>
      <c r="BR25" s="73">
        <v>0</v>
      </c>
      <c r="BS25" s="73">
        <v>0</v>
      </c>
      <c r="BT25" s="73">
        <v>0</v>
      </c>
      <c r="BU25" s="73">
        <v>2.3340000000000001</v>
      </c>
      <c r="BV25" s="73">
        <v>3.0920000000000001</v>
      </c>
      <c r="BW25" s="73">
        <v>0</v>
      </c>
      <c r="BX25" s="73">
        <v>0</v>
      </c>
      <c r="BY25" s="73">
        <v>0</v>
      </c>
      <c r="BZ25" s="73">
        <v>18.388999999999999</v>
      </c>
      <c r="CA25" s="73">
        <v>0</v>
      </c>
      <c r="CB25" s="73">
        <v>0</v>
      </c>
      <c r="CC25" s="73">
        <v>0</v>
      </c>
      <c r="CD25" s="73">
        <v>7.5469999999999997</v>
      </c>
      <c r="CE25" s="73">
        <v>0</v>
      </c>
      <c r="CF25" s="73">
        <v>9.9039999999999999</v>
      </c>
      <c r="CG25" s="73">
        <v>0</v>
      </c>
      <c r="CH25" s="73">
        <v>0</v>
      </c>
      <c r="CI25" s="73">
        <v>5.38</v>
      </c>
      <c r="CJ25" s="73">
        <v>0</v>
      </c>
      <c r="CK25" s="73">
        <v>23.75</v>
      </c>
      <c r="CL25" s="73">
        <v>164.738</v>
      </c>
      <c r="CM25" s="73">
        <v>0</v>
      </c>
      <c r="CN25" s="73">
        <v>22.11</v>
      </c>
      <c r="CO25" s="73">
        <v>0</v>
      </c>
      <c r="CP25" s="73">
        <v>0</v>
      </c>
      <c r="CQ25" s="73">
        <v>0</v>
      </c>
      <c r="CR25" s="73">
        <v>0</v>
      </c>
      <c r="CS25" s="73">
        <v>0</v>
      </c>
      <c r="CT25" s="73">
        <v>0</v>
      </c>
      <c r="CU25" s="73">
        <v>0</v>
      </c>
      <c r="CV25" s="73">
        <v>0</v>
      </c>
      <c r="CW25" s="73">
        <v>0</v>
      </c>
      <c r="CX25" s="73">
        <v>0</v>
      </c>
      <c r="CY25" s="73">
        <v>0</v>
      </c>
      <c r="CZ25" s="73">
        <v>0</v>
      </c>
      <c r="DA25" s="73">
        <v>0</v>
      </c>
      <c r="DB25" s="73">
        <v>0</v>
      </c>
      <c r="DC25" s="73">
        <v>3.4039999999999999</v>
      </c>
      <c r="DD25" s="73">
        <v>0</v>
      </c>
      <c r="DE25" s="73">
        <v>0</v>
      </c>
      <c r="DF25" s="73">
        <v>0</v>
      </c>
      <c r="DG25" s="73">
        <v>0</v>
      </c>
      <c r="DH25" s="73">
        <v>0</v>
      </c>
      <c r="DI25" s="73">
        <v>0</v>
      </c>
      <c r="DJ25" s="73">
        <v>0.79400000000000004</v>
      </c>
      <c r="DK25" s="73">
        <v>0</v>
      </c>
      <c r="DL25" s="73">
        <v>0</v>
      </c>
      <c r="DM25" s="73">
        <v>0</v>
      </c>
      <c r="DN25" s="73">
        <v>0</v>
      </c>
      <c r="DO25" s="73">
        <v>0</v>
      </c>
      <c r="DP25" s="73">
        <v>0</v>
      </c>
      <c r="DQ25" s="73">
        <v>0</v>
      </c>
      <c r="DR25" s="73">
        <v>0</v>
      </c>
      <c r="DS25" s="73">
        <v>0</v>
      </c>
      <c r="DT25" s="73">
        <v>0</v>
      </c>
      <c r="DU25" s="73">
        <v>0</v>
      </c>
      <c r="DV25" s="73">
        <v>0</v>
      </c>
      <c r="DW25" s="73">
        <v>0</v>
      </c>
      <c r="DX25" s="73">
        <v>0</v>
      </c>
      <c r="DY25" s="73">
        <v>6.6669999999999998</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5.8090000000000002</v>
      </c>
      <c r="EU25" s="73">
        <v>18.542999999999999</v>
      </c>
      <c r="EV25" s="73">
        <v>0</v>
      </c>
      <c r="EW25" s="73">
        <v>3.8039999999999998</v>
      </c>
      <c r="EX25" s="73">
        <v>35.676000000000002</v>
      </c>
      <c r="EY25" s="73">
        <v>4.8789999999999996</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4.5629999999999997</v>
      </c>
      <c r="FS25" s="73">
        <v>0</v>
      </c>
      <c r="FT25" s="73">
        <v>0</v>
      </c>
      <c r="FU25" s="73">
        <v>0</v>
      </c>
      <c r="FV25" s="73">
        <v>2.3340000000000001</v>
      </c>
      <c r="FW25" s="73">
        <v>3.0920000000000001</v>
      </c>
      <c r="FX25" s="73">
        <v>0</v>
      </c>
      <c r="FY25" s="73">
        <v>0</v>
      </c>
      <c r="FZ25" s="73">
        <v>0</v>
      </c>
      <c r="GA25" s="73">
        <v>18.388999999999999</v>
      </c>
      <c r="GB25" s="73">
        <v>0</v>
      </c>
      <c r="GC25" s="73">
        <v>0</v>
      </c>
      <c r="GD25" s="73">
        <v>0</v>
      </c>
      <c r="GE25" s="73">
        <v>7.5469999999999997</v>
      </c>
      <c r="GF25" s="73">
        <v>0</v>
      </c>
      <c r="GG25" s="73">
        <v>9.9039999999999999</v>
      </c>
      <c r="GH25" s="73">
        <v>0</v>
      </c>
      <c r="GI25" s="73">
        <v>0</v>
      </c>
      <c r="GJ25" s="73">
        <v>5.38</v>
      </c>
      <c r="GK25" s="73">
        <v>0</v>
      </c>
      <c r="GL25" s="73">
        <v>23.75</v>
      </c>
      <c r="GM25" s="73">
        <v>164.738</v>
      </c>
      <c r="GN25" s="73">
        <v>0</v>
      </c>
      <c r="GO25" s="73">
        <v>22.11</v>
      </c>
      <c r="GP25" s="73">
        <v>0</v>
      </c>
      <c r="GQ25" s="73">
        <v>0</v>
      </c>
      <c r="GR25" s="73">
        <v>0</v>
      </c>
      <c r="GS25" s="73">
        <v>0</v>
      </c>
      <c r="GT25" s="73">
        <v>0</v>
      </c>
      <c r="GU25" s="73">
        <v>0</v>
      </c>
      <c r="GV25" s="73">
        <v>0</v>
      </c>
      <c r="GW25" s="73">
        <v>0</v>
      </c>
      <c r="GX25" s="73">
        <v>0</v>
      </c>
      <c r="GY25" s="73">
        <v>0</v>
      </c>
      <c r="GZ25" s="73">
        <v>0</v>
      </c>
      <c r="HA25" s="73">
        <v>0</v>
      </c>
      <c r="HB25" s="73">
        <v>0</v>
      </c>
      <c r="HC25" s="73">
        <v>0</v>
      </c>
      <c r="HD25" s="73">
        <v>3.4039999999999999</v>
      </c>
      <c r="HE25" s="73">
        <v>0</v>
      </c>
      <c r="HF25" s="73">
        <v>0.79400000000000004</v>
      </c>
      <c r="HG25" s="73">
        <v>0</v>
      </c>
      <c r="HH25" s="73">
        <v>0</v>
      </c>
      <c r="HI25" s="73">
        <v>0</v>
      </c>
      <c r="HJ25" s="73">
        <v>0</v>
      </c>
      <c r="HK25" s="73">
        <v>6.6669999999999998</v>
      </c>
      <c r="HL25" s="73">
        <v>5.8090000000000002</v>
      </c>
      <c r="HM25" s="73">
        <v>62.902000000000001</v>
      </c>
      <c r="HN25" s="73">
        <v>0</v>
      </c>
      <c r="HO25" s="73">
        <v>4.5629999999999997</v>
      </c>
      <c r="HP25" s="73">
        <v>5.4260000000000002</v>
      </c>
      <c r="HQ25" s="73">
        <v>18.388999999999999</v>
      </c>
      <c r="HR25" s="73">
        <v>7.5469999999999997</v>
      </c>
      <c r="HS25" s="73">
        <v>9.9039999999999999</v>
      </c>
      <c r="HT25" s="73">
        <v>29.13</v>
      </c>
      <c r="HU25" s="73">
        <v>164.738</v>
      </c>
      <c r="HV25" s="73">
        <v>22.11</v>
      </c>
      <c r="HW25" s="73">
        <v>0</v>
      </c>
      <c r="HX25" s="73">
        <v>0</v>
      </c>
      <c r="HY25" s="73">
        <v>3.4039999999999999</v>
      </c>
      <c r="HZ25" s="73">
        <v>0</v>
      </c>
      <c r="IA25" s="73">
        <v>0.79400000000000004</v>
      </c>
      <c r="IB25" s="73">
        <v>0</v>
      </c>
      <c r="IC25" s="73">
        <v>0</v>
      </c>
      <c r="ID25" s="73">
        <v>0</v>
      </c>
      <c r="IE25" s="73">
        <v>0</v>
      </c>
      <c r="IF25" s="73">
        <v>6.6669999999999998</v>
      </c>
      <c r="IG25" s="73">
        <v>6.6029999999999998</v>
      </c>
      <c r="IH25" s="73">
        <v>62.902000000000001</v>
      </c>
      <c r="II25" s="73">
        <v>0</v>
      </c>
      <c r="IJ25" s="73">
        <v>4.5629999999999997</v>
      </c>
      <c r="IK25" s="73">
        <v>5.4260000000000002</v>
      </c>
      <c r="IL25" s="73">
        <v>18.388999999999999</v>
      </c>
      <c r="IM25" s="73">
        <v>7.5469999999999997</v>
      </c>
      <c r="IN25" s="73">
        <v>9.9039999999999999</v>
      </c>
      <c r="IO25" s="73">
        <v>29.13</v>
      </c>
      <c r="IP25" s="73">
        <v>164.738</v>
      </c>
      <c r="IQ25" s="73">
        <v>22.11</v>
      </c>
      <c r="IR25" s="73">
        <v>0</v>
      </c>
      <c r="IS25" s="73">
        <v>0</v>
      </c>
      <c r="IT25" s="73">
        <v>3.4039999999999999</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2</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2</v>
      </c>
      <c r="KF25" s="71">
        <v>1</v>
      </c>
      <c r="KG25" s="71">
        <v>2</v>
      </c>
      <c r="KH25" s="71">
        <v>0</v>
      </c>
      <c r="KI25" s="71">
        <v>1</v>
      </c>
      <c r="KJ25" s="71">
        <v>2</v>
      </c>
      <c r="KK25" s="71">
        <v>1</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1</v>
      </c>
      <c r="LE25" s="71">
        <v>0</v>
      </c>
      <c r="LF25" s="71">
        <v>0</v>
      </c>
      <c r="LG25" s="71">
        <v>0</v>
      </c>
      <c r="LH25" s="71">
        <v>1</v>
      </c>
      <c r="LI25" s="71">
        <v>1</v>
      </c>
      <c r="LJ25" s="71">
        <v>0</v>
      </c>
      <c r="LK25" s="71">
        <v>0</v>
      </c>
      <c r="LL25" s="71">
        <v>0</v>
      </c>
      <c r="LM25" s="71">
        <v>4</v>
      </c>
      <c r="LN25" s="71">
        <v>0</v>
      </c>
      <c r="LO25" s="71">
        <v>0</v>
      </c>
      <c r="LP25" s="71">
        <v>0</v>
      </c>
      <c r="LQ25" s="71">
        <v>1</v>
      </c>
      <c r="LR25" s="71">
        <v>0</v>
      </c>
      <c r="LS25" s="71">
        <v>2</v>
      </c>
      <c r="LT25" s="71">
        <v>0</v>
      </c>
      <c r="LU25" s="71">
        <v>0</v>
      </c>
      <c r="LV25" s="71">
        <v>1</v>
      </c>
      <c r="LW25" s="71">
        <v>0</v>
      </c>
      <c r="LX25" s="71">
        <v>1</v>
      </c>
      <c r="LY25" s="71">
        <v>8</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0</v>
      </c>
      <c r="MP25" s="71">
        <v>1</v>
      </c>
      <c r="MQ25" s="71">
        <v>0</v>
      </c>
      <c r="MR25" s="71">
        <v>0</v>
      </c>
      <c r="MS25" s="71">
        <v>0</v>
      </c>
      <c r="MT25" s="71">
        <v>0</v>
      </c>
      <c r="MU25" s="71">
        <v>0</v>
      </c>
      <c r="MV25" s="71">
        <v>0</v>
      </c>
      <c r="MW25" s="71">
        <v>2</v>
      </c>
      <c r="MX25" s="71">
        <v>0</v>
      </c>
      <c r="MY25" s="71">
        <v>0</v>
      </c>
      <c r="MZ25" s="71">
        <v>0</v>
      </c>
      <c r="NA25" s="71">
        <v>0</v>
      </c>
      <c r="NB25" s="71">
        <v>0</v>
      </c>
      <c r="NC25" s="71">
        <v>0</v>
      </c>
      <c r="ND25" s="71">
        <v>0</v>
      </c>
      <c r="NE25" s="71">
        <v>0</v>
      </c>
      <c r="NF25" s="71">
        <v>0</v>
      </c>
      <c r="NG25" s="71">
        <v>0</v>
      </c>
      <c r="NH25" s="71">
        <v>0</v>
      </c>
      <c r="NI25" s="71">
        <v>0</v>
      </c>
      <c r="NJ25" s="71">
        <v>0</v>
      </c>
      <c r="NK25" s="71">
        <v>0</v>
      </c>
      <c r="NL25" s="71">
        <v>2</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2</v>
      </c>
      <c r="OI25" s="71">
        <v>0</v>
      </c>
      <c r="OJ25" s="71">
        <v>1</v>
      </c>
      <c r="OK25" s="71">
        <v>2</v>
      </c>
      <c r="OL25" s="71">
        <v>1</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1</v>
      </c>
      <c r="PF25" s="71">
        <v>0</v>
      </c>
      <c r="PG25" s="71">
        <v>0</v>
      </c>
      <c r="PH25" s="71">
        <v>0</v>
      </c>
      <c r="PI25" s="71">
        <v>1</v>
      </c>
      <c r="PJ25" s="71">
        <v>1</v>
      </c>
      <c r="PK25" s="71">
        <v>0</v>
      </c>
      <c r="PL25" s="71">
        <v>0</v>
      </c>
      <c r="PM25" s="71">
        <v>0</v>
      </c>
      <c r="PN25" s="71">
        <v>4</v>
      </c>
      <c r="PO25" s="71">
        <v>0</v>
      </c>
      <c r="PP25" s="71">
        <v>0</v>
      </c>
      <c r="PQ25" s="71">
        <v>0</v>
      </c>
      <c r="PR25" s="71">
        <v>1</v>
      </c>
      <c r="PS25" s="71">
        <v>0</v>
      </c>
      <c r="PT25" s="71">
        <v>2</v>
      </c>
      <c r="PU25" s="71">
        <v>0</v>
      </c>
      <c r="PV25" s="71">
        <v>0</v>
      </c>
      <c r="PW25" s="71">
        <v>1</v>
      </c>
      <c r="PX25" s="71">
        <v>0</v>
      </c>
      <c r="PY25" s="71">
        <v>1</v>
      </c>
      <c r="PZ25" s="71">
        <v>8</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0</v>
      </c>
      <c r="QQ25" s="71">
        <v>1</v>
      </c>
      <c r="QR25" s="71">
        <v>0</v>
      </c>
      <c r="QS25" s="71">
        <v>2</v>
      </c>
      <c r="QT25" s="71">
        <v>0</v>
      </c>
      <c r="QU25" s="71">
        <v>0</v>
      </c>
      <c r="QV25" s="71">
        <v>0</v>
      </c>
      <c r="QW25" s="71">
        <v>0</v>
      </c>
      <c r="QX25" s="71">
        <v>2</v>
      </c>
      <c r="QY25" s="71">
        <v>1</v>
      </c>
      <c r="QZ25" s="71">
        <v>6</v>
      </c>
      <c r="RA25" s="71">
        <v>0</v>
      </c>
      <c r="RB25" s="71">
        <v>1</v>
      </c>
      <c r="RC25" s="71">
        <v>2</v>
      </c>
      <c r="RD25" s="71">
        <v>4</v>
      </c>
      <c r="RE25" s="71">
        <v>1</v>
      </c>
      <c r="RF25" s="71">
        <v>2</v>
      </c>
      <c r="RG25" s="71">
        <v>2</v>
      </c>
      <c r="RH25" s="71">
        <v>8</v>
      </c>
      <c r="RI25" s="71">
        <v>2</v>
      </c>
      <c r="RJ25" s="71">
        <v>0</v>
      </c>
      <c r="RK25" s="71">
        <v>0</v>
      </c>
      <c r="RL25" s="71">
        <v>1</v>
      </c>
      <c r="RM25" s="71">
        <v>0</v>
      </c>
      <c r="RN25" s="71">
        <v>2</v>
      </c>
      <c r="RO25" s="71">
        <v>0</v>
      </c>
      <c r="RP25" s="71">
        <v>0</v>
      </c>
      <c r="RQ25" s="71">
        <v>0</v>
      </c>
      <c r="RR25" s="71">
        <v>0</v>
      </c>
      <c r="RS25" s="71">
        <v>2</v>
      </c>
      <c r="RT25" s="71">
        <v>3</v>
      </c>
      <c r="RU25" s="71">
        <v>6</v>
      </c>
      <c r="RV25" s="71">
        <v>0</v>
      </c>
      <c r="RW25" s="71">
        <v>1</v>
      </c>
      <c r="RX25" s="71">
        <v>2</v>
      </c>
      <c r="RY25" s="71">
        <v>4</v>
      </c>
      <c r="RZ25" s="71">
        <v>1</v>
      </c>
      <c r="SA25" s="71">
        <v>2</v>
      </c>
      <c r="SB25" s="71">
        <v>2</v>
      </c>
      <c r="SC25" s="71">
        <v>8</v>
      </c>
      <c r="SD25" s="71">
        <v>2</v>
      </c>
      <c r="SE25" s="71">
        <v>0</v>
      </c>
      <c r="SF25" s="71">
        <v>0</v>
      </c>
      <c r="SG25" s="71">
        <v>1</v>
      </c>
      <c r="SH25" s="71">
        <v>0</v>
      </c>
    </row>
    <row r="26" spans="1:502">
      <c r="A26" s="16" t="s">
        <v>2292</v>
      </c>
      <c r="B26" s="70">
        <v>18</v>
      </c>
      <c r="C26" s="70">
        <v>18</v>
      </c>
      <c r="D26" s="70">
        <v>1</v>
      </c>
      <c r="E26" s="70">
        <v>2021</v>
      </c>
      <c r="F26" s="70" t="s">
        <v>160</v>
      </c>
      <c r="G26" s="1073" t="s">
        <v>2274</v>
      </c>
      <c r="H26" s="70" t="s">
        <v>2275</v>
      </c>
      <c r="I26" s="1066"/>
      <c r="J26" s="73">
        <v>0</v>
      </c>
      <c r="K26" s="73">
        <v>0</v>
      </c>
      <c r="L26" s="73">
        <v>0</v>
      </c>
      <c r="M26" s="73">
        <v>0</v>
      </c>
      <c r="N26" s="73">
        <v>0</v>
      </c>
      <c r="O26" s="73">
        <v>0</v>
      </c>
      <c r="P26" s="73">
        <v>0</v>
      </c>
      <c r="Q26" s="73">
        <v>0</v>
      </c>
      <c r="R26" s="73">
        <v>0</v>
      </c>
      <c r="S26" s="73">
        <v>0</v>
      </c>
      <c r="T26" s="73">
        <v>0</v>
      </c>
      <c r="U26" s="73">
        <v>0</v>
      </c>
      <c r="V26" s="73">
        <v>0</v>
      </c>
      <c r="W26" s="73">
        <v>0</v>
      </c>
      <c r="X26" s="73">
        <v>4.0709999999999997</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5.5940000000000003</v>
      </c>
      <c r="AT26" s="73">
        <v>18.507999999999999</v>
      </c>
      <c r="AU26" s="73">
        <v>0</v>
      </c>
      <c r="AV26" s="73">
        <v>0</v>
      </c>
      <c r="AW26" s="73">
        <v>38.094000000000001</v>
      </c>
      <c r="AX26" s="73">
        <v>4.8710000000000004</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2.08</v>
      </c>
      <c r="BV26" s="73">
        <v>3.0150000000000001</v>
      </c>
      <c r="BW26" s="73">
        <v>0</v>
      </c>
      <c r="BX26" s="73">
        <v>0</v>
      </c>
      <c r="BY26" s="73">
        <v>0</v>
      </c>
      <c r="BZ26" s="73">
        <v>18.475000000000001</v>
      </c>
      <c r="CA26" s="73">
        <v>0</v>
      </c>
      <c r="CB26" s="73">
        <v>0</v>
      </c>
      <c r="CC26" s="73">
        <v>0</v>
      </c>
      <c r="CD26" s="73">
        <v>0</v>
      </c>
      <c r="CE26" s="73">
        <v>0</v>
      </c>
      <c r="CF26" s="73">
        <v>20.202999999999999</v>
      </c>
      <c r="CG26" s="73">
        <v>0</v>
      </c>
      <c r="CH26" s="73">
        <v>0</v>
      </c>
      <c r="CI26" s="73">
        <v>5.5389999999999997</v>
      </c>
      <c r="CJ26" s="73">
        <v>0</v>
      </c>
      <c r="CK26" s="73">
        <v>27.012</v>
      </c>
      <c r="CL26" s="73">
        <v>164.95099999999999</v>
      </c>
      <c r="CM26" s="73">
        <v>0</v>
      </c>
      <c r="CN26" s="73">
        <v>21.706</v>
      </c>
      <c r="CO26" s="73">
        <v>0</v>
      </c>
      <c r="CP26" s="73">
        <v>0</v>
      </c>
      <c r="CQ26" s="73">
        <v>0</v>
      </c>
      <c r="CR26" s="73">
        <v>0</v>
      </c>
      <c r="CS26" s="73">
        <v>0</v>
      </c>
      <c r="CT26" s="73">
        <v>0</v>
      </c>
      <c r="CU26" s="73">
        <v>0</v>
      </c>
      <c r="CV26" s="73">
        <v>0</v>
      </c>
      <c r="CW26" s="73">
        <v>0</v>
      </c>
      <c r="CX26" s="73">
        <v>0</v>
      </c>
      <c r="CY26" s="73">
        <v>0</v>
      </c>
      <c r="CZ26" s="73">
        <v>0</v>
      </c>
      <c r="DA26" s="73">
        <v>0</v>
      </c>
      <c r="DB26" s="73">
        <v>0</v>
      </c>
      <c r="DC26" s="73">
        <v>3.2429999999999999</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4.0709999999999997</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5.5940000000000003</v>
      </c>
      <c r="EU26" s="73">
        <v>18.507999999999999</v>
      </c>
      <c r="EV26" s="73">
        <v>0</v>
      </c>
      <c r="EW26" s="73">
        <v>0</v>
      </c>
      <c r="EX26" s="73">
        <v>38.094000000000001</v>
      </c>
      <c r="EY26" s="73">
        <v>4.8710000000000004</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2.08</v>
      </c>
      <c r="FW26" s="73">
        <v>3.0150000000000001</v>
      </c>
      <c r="FX26" s="73">
        <v>0</v>
      </c>
      <c r="FY26" s="73">
        <v>0</v>
      </c>
      <c r="FZ26" s="73">
        <v>0</v>
      </c>
      <c r="GA26" s="73">
        <v>18.475000000000001</v>
      </c>
      <c r="GB26" s="73">
        <v>0</v>
      </c>
      <c r="GC26" s="73">
        <v>0</v>
      </c>
      <c r="GD26" s="73">
        <v>0</v>
      </c>
      <c r="GE26" s="73">
        <v>0</v>
      </c>
      <c r="GF26" s="73">
        <v>0</v>
      </c>
      <c r="GG26" s="73">
        <v>20.202999999999999</v>
      </c>
      <c r="GH26" s="73">
        <v>0</v>
      </c>
      <c r="GI26" s="73">
        <v>0</v>
      </c>
      <c r="GJ26" s="73">
        <v>5.5389999999999997</v>
      </c>
      <c r="GK26" s="73">
        <v>0</v>
      </c>
      <c r="GL26" s="73">
        <v>27.012</v>
      </c>
      <c r="GM26" s="73">
        <v>164.95099999999999</v>
      </c>
      <c r="GN26" s="73">
        <v>0</v>
      </c>
      <c r="GO26" s="73">
        <v>21.706</v>
      </c>
      <c r="GP26" s="73">
        <v>0</v>
      </c>
      <c r="GQ26" s="73">
        <v>0</v>
      </c>
      <c r="GR26" s="73">
        <v>0</v>
      </c>
      <c r="GS26" s="73">
        <v>0</v>
      </c>
      <c r="GT26" s="73">
        <v>0</v>
      </c>
      <c r="GU26" s="73">
        <v>0</v>
      </c>
      <c r="GV26" s="73">
        <v>0</v>
      </c>
      <c r="GW26" s="73">
        <v>0</v>
      </c>
      <c r="GX26" s="73">
        <v>0</v>
      </c>
      <c r="GY26" s="73">
        <v>0</v>
      </c>
      <c r="GZ26" s="73">
        <v>0</v>
      </c>
      <c r="HA26" s="73">
        <v>0</v>
      </c>
      <c r="HB26" s="73">
        <v>0</v>
      </c>
      <c r="HC26" s="73">
        <v>0</v>
      </c>
      <c r="HD26" s="73">
        <v>3.2429999999999999</v>
      </c>
      <c r="HE26" s="73">
        <v>0</v>
      </c>
      <c r="HF26" s="73">
        <v>0</v>
      </c>
      <c r="HG26" s="73">
        <v>0</v>
      </c>
      <c r="HH26" s="73">
        <v>0</v>
      </c>
      <c r="HI26" s="73">
        <v>0</v>
      </c>
      <c r="HJ26" s="73">
        <v>0</v>
      </c>
      <c r="HK26" s="73">
        <v>4.0709999999999997</v>
      </c>
      <c r="HL26" s="73">
        <v>5.5940000000000003</v>
      </c>
      <c r="HM26" s="73">
        <v>61.472999999999999</v>
      </c>
      <c r="HN26" s="73">
        <v>0</v>
      </c>
      <c r="HO26" s="73">
        <v>0</v>
      </c>
      <c r="HP26" s="73">
        <v>5.0949999999999998</v>
      </c>
      <c r="HQ26" s="73">
        <v>18.475000000000001</v>
      </c>
      <c r="HR26" s="73">
        <v>0</v>
      </c>
      <c r="HS26" s="73">
        <v>20.202999999999999</v>
      </c>
      <c r="HT26" s="73">
        <v>32.551000000000002</v>
      </c>
      <c r="HU26" s="73">
        <v>164.95099999999999</v>
      </c>
      <c r="HV26" s="73">
        <v>21.706</v>
      </c>
      <c r="HW26" s="73">
        <v>0</v>
      </c>
      <c r="HX26" s="73">
        <v>0</v>
      </c>
      <c r="HY26" s="73">
        <v>3.2429999999999999</v>
      </c>
      <c r="HZ26" s="73">
        <v>0</v>
      </c>
      <c r="IA26" s="73">
        <v>0</v>
      </c>
      <c r="IB26" s="73">
        <v>0</v>
      </c>
      <c r="IC26" s="73">
        <v>0</v>
      </c>
      <c r="ID26" s="73">
        <v>0</v>
      </c>
      <c r="IE26" s="73">
        <v>0</v>
      </c>
      <c r="IF26" s="73">
        <v>4.0709999999999997</v>
      </c>
      <c r="IG26" s="73">
        <v>5.5940000000000003</v>
      </c>
      <c r="IH26" s="73">
        <v>61.472999999999999</v>
      </c>
      <c r="II26" s="73">
        <v>0</v>
      </c>
      <c r="IJ26" s="73">
        <v>0</v>
      </c>
      <c r="IK26" s="73">
        <v>5.0949999999999998</v>
      </c>
      <c r="IL26" s="73">
        <v>18.475000000000001</v>
      </c>
      <c r="IM26" s="73">
        <v>0</v>
      </c>
      <c r="IN26" s="73">
        <v>20.202999999999999</v>
      </c>
      <c r="IO26" s="73">
        <v>32.551000000000002</v>
      </c>
      <c r="IP26" s="73">
        <v>164.95099999999999</v>
      </c>
      <c r="IQ26" s="73">
        <v>21.706</v>
      </c>
      <c r="IR26" s="73">
        <v>0</v>
      </c>
      <c r="IS26" s="73">
        <v>0</v>
      </c>
      <c r="IT26" s="73">
        <v>3.2429999999999999</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3</v>
      </c>
      <c r="KH26" s="71">
        <v>0</v>
      </c>
      <c r="KI26" s="71">
        <v>0</v>
      </c>
      <c r="KJ26" s="71">
        <v>2</v>
      </c>
      <c r="KK26" s="71">
        <v>1</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1</v>
      </c>
      <c r="LI26" s="71">
        <v>1</v>
      </c>
      <c r="LJ26" s="71">
        <v>0</v>
      </c>
      <c r="LK26" s="71">
        <v>0</v>
      </c>
      <c r="LL26" s="71">
        <v>0</v>
      </c>
      <c r="LM26" s="71">
        <v>4</v>
      </c>
      <c r="LN26" s="71">
        <v>0</v>
      </c>
      <c r="LO26" s="71">
        <v>0</v>
      </c>
      <c r="LP26" s="71">
        <v>0</v>
      </c>
      <c r="LQ26" s="71">
        <v>0</v>
      </c>
      <c r="LR26" s="71">
        <v>0</v>
      </c>
      <c r="LS26" s="71">
        <v>3</v>
      </c>
      <c r="LT26" s="71">
        <v>0</v>
      </c>
      <c r="LU26" s="71">
        <v>0</v>
      </c>
      <c r="LV26" s="71">
        <v>1</v>
      </c>
      <c r="LW26" s="71">
        <v>0</v>
      </c>
      <c r="LX26" s="71">
        <v>1</v>
      </c>
      <c r="LY26" s="71">
        <v>8</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3</v>
      </c>
      <c r="OI26" s="71">
        <v>0</v>
      </c>
      <c r="OJ26" s="71">
        <v>0</v>
      </c>
      <c r="OK26" s="71">
        <v>2</v>
      </c>
      <c r="OL26" s="71">
        <v>1</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1</v>
      </c>
      <c r="PJ26" s="71">
        <v>1</v>
      </c>
      <c r="PK26" s="71">
        <v>0</v>
      </c>
      <c r="PL26" s="71">
        <v>0</v>
      </c>
      <c r="PM26" s="71">
        <v>0</v>
      </c>
      <c r="PN26" s="71">
        <v>4</v>
      </c>
      <c r="PO26" s="71">
        <v>0</v>
      </c>
      <c r="PP26" s="71">
        <v>0</v>
      </c>
      <c r="PQ26" s="71">
        <v>0</v>
      </c>
      <c r="PR26" s="71">
        <v>0</v>
      </c>
      <c r="PS26" s="71">
        <v>0</v>
      </c>
      <c r="PT26" s="71">
        <v>3</v>
      </c>
      <c r="PU26" s="71">
        <v>0</v>
      </c>
      <c r="PV26" s="71">
        <v>0</v>
      </c>
      <c r="PW26" s="71">
        <v>1</v>
      </c>
      <c r="PX26" s="71">
        <v>0</v>
      </c>
      <c r="PY26" s="71">
        <v>1</v>
      </c>
      <c r="PZ26" s="71">
        <v>8</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1</v>
      </c>
      <c r="QR26" s="71">
        <v>0</v>
      </c>
      <c r="QS26" s="71">
        <v>0</v>
      </c>
      <c r="QT26" s="71">
        <v>0</v>
      </c>
      <c r="QU26" s="71">
        <v>0</v>
      </c>
      <c r="QV26" s="71">
        <v>0</v>
      </c>
      <c r="QW26" s="71">
        <v>0</v>
      </c>
      <c r="QX26" s="71">
        <v>1</v>
      </c>
      <c r="QY26" s="71">
        <v>1</v>
      </c>
      <c r="QZ26" s="71">
        <v>6</v>
      </c>
      <c r="RA26" s="71">
        <v>0</v>
      </c>
      <c r="RB26" s="71">
        <v>0</v>
      </c>
      <c r="RC26" s="71">
        <v>2</v>
      </c>
      <c r="RD26" s="71">
        <v>4</v>
      </c>
      <c r="RE26" s="71">
        <v>0</v>
      </c>
      <c r="RF26" s="71">
        <v>3</v>
      </c>
      <c r="RG26" s="71">
        <v>2</v>
      </c>
      <c r="RH26" s="71">
        <v>8</v>
      </c>
      <c r="RI26" s="71">
        <v>2</v>
      </c>
      <c r="RJ26" s="71">
        <v>0</v>
      </c>
      <c r="RK26" s="71">
        <v>0</v>
      </c>
      <c r="RL26" s="71">
        <v>1</v>
      </c>
      <c r="RM26" s="71">
        <v>0</v>
      </c>
      <c r="RN26" s="71">
        <v>0</v>
      </c>
      <c r="RO26" s="71">
        <v>0</v>
      </c>
      <c r="RP26" s="71">
        <v>0</v>
      </c>
      <c r="RQ26" s="71">
        <v>0</v>
      </c>
      <c r="RR26" s="71">
        <v>0</v>
      </c>
      <c r="RS26" s="71">
        <v>1</v>
      </c>
      <c r="RT26" s="71">
        <v>1</v>
      </c>
      <c r="RU26" s="71">
        <v>6</v>
      </c>
      <c r="RV26" s="71">
        <v>0</v>
      </c>
      <c r="RW26" s="71">
        <v>0</v>
      </c>
      <c r="RX26" s="71">
        <v>2</v>
      </c>
      <c r="RY26" s="71">
        <v>4</v>
      </c>
      <c r="RZ26" s="71">
        <v>0</v>
      </c>
      <c r="SA26" s="71">
        <v>3</v>
      </c>
      <c r="SB26" s="71">
        <v>2</v>
      </c>
      <c r="SC26" s="71">
        <v>8</v>
      </c>
      <c r="SD26" s="71">
        <v>2</v>
      </c>
      <c r="SE26" s="71">
        <v>0</v>
      </c>
      <c r="SF26" s="71">
        <v>0</v>
      </c>
      <c r="SG26" s="71">
        <v>1</v>
      </c>
      <c r="SH26" s="71">
        <v>0</v>
      </c>
    </row>
    <row r="27" spans="1:502">
      <c r="A27" s="16" t="s">
        <v>2293</v>
      </c>
      <c r="B27" s="70">
        <v>19</v>
      </c>
      <c r="C27" s="70">
        <v>19</v>
      </c>
      <c r="D27" s="70">
        <v>1</v>
      </c>
      <c r="E27" s="70">
        <v>2022</v>
      </c>
      <c r="F27" s="70" t="s">
        <v>161</v>
      </c>
      <c r="G27" s="1073" t="s">
        <v>2274</v>
      </c>
      <c r="H27" s="70" t="s">
        <v>2275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2294</v>
      </c>
      <c r="B28" s="70">
        <v>20</v>
      </c>
      <c r="C28" s="70">
        <v>20</v>
      </c>
      <c r="D28" s="70">
        <v>1</v>
      </c>
      <c r="E28" s="70">
        <v>2023</v>
      </c>
      <c r="F28" s="70" t="s">
        <v>1539</v>
      </c>
      <c r="G28" s="1073" t="s">
        <v>2274</v>
      </c>
      <c r="H28" s="70" t="s">
        <v>2275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2295</v>
      </c>
      <c r="B29" s="70">
        <v>21</v>
      </c>
      <c r="C29" s="70">
        <v>21</v>
      </c>
      <c r="D29" s="70">
        <v>1</v>
      </c>
      <c r="E29" s="70">
        <v>2024</v>
      </c>
      <c r="F29" s="70" t="s">
        <v>1554</v>
      </c>
      <c r="G29" s="1073" t="s">
        <v>2274</v>
      </c>
      <c r="H29" s="70" t="s">
        <v>2275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2274</v>
      </c>
      <c r="H30" s="70" t="s">
        <v>2275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2274</v>
      </c>
      <c r="H31" s="70" t="s">
        <v>2275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2274</v>
      </c>
      <c r="H32" s="70" t="s">
        <v>2275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2274</v>
      </c>
      <c r="H33" s="70" t="s">
        <v>2275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2274</v>
      </c>
      <c r="H34" s="70" t="s">
        <v>2275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2274</v>
      </c>
      <c r="H35" s="70" t="s">
        <v>2275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2482</v>
      </c>
      <c r="B12" s="70">
        <v>4</v>
      </c>
      <c r="C12" s="70">
        <v>18</v>
      </c>
      <c r="D12" s="70">
        <v>4</v>
      </c>
      <c r="E12" s="70">
        <v>2024</v>
      </c>
      <c r="F12" s="70" t="s">
        <v>1554</v>
      </c>
      <c r="G12" s="1073" t="s">
        <v>2479</v>
      </c>
      <c r="H12" s="70" t="s">
        <v>2480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2446</v>
      </c>
      <c r="B14" s="70">
        <v>6</v>
      </c>
      <c r="C14" s="70">
        <v>18</v>
      </c>
      <c r="D14" s="70">
        <v>6</v>
      </c>
      <c r="E14" s="70">
        <v>2024</v>
      </c>
      <c r="F14" s="70" t="s">
        <v>1554</v>
      </c>
      <c r="G14" s="1073" t="s">
        <v>2443</v>
      </c>
      <c r="H14" s="70" t="s">
        <v>2444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2470</v>
      </c>
      <c r="B16" s="70">
        <v>8</v>
      </c>
      <c r="C16" s="70">
        <v>18</v>
      </c>
      <c r="D16" s="70">
        <v>8</v>
      </c>
      <c r="E16" s="70">
        <v>2024</v>
      </c>
      <c r="F16" s="70" t="s">
        <v>1554</v>
      </c>
      <c r="G16" s="1073" t="s">
        <v>2467</v>
      </c>
      <c r="H16" s="70" t="s">
        <v>2468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2366</v>
      </c>
      <c r="B18" s="70">
        <v>10</v>
      </c>
      <c r="C18" s="70">
        <v>18</v>
      </c>
      <c r="D18" s="70">
        <v>10</v>
      </c>
      <c r="E18" s="70">
        <v>2024</v>
      </c>
      <c r="F18" s="70" t="s">
        <v>1554</v>
      </c>
      <c r="G18" s="1073" t="s">
        <v>2363</v>
      </c>
      <c r="H18" s="70" t="s">
        <v>2364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2510</v>
      </c>
      <c r="B23" s="70">
        <v>15</v>
      </c>
      <c r="C23" s="70">
        <v>18</v>
      </c>
      <c r="D23" s="70">
        <v>15</v>
      </c>
      <c r="E23" s="70">
        <v>2024</v>
      </c>
      <c r="F23" s="70" t="s">
        <v>1554</v>
      </c>
      <c r="G23" s="1073" t="s">
        <v>2507</v>
      </c>
      <c r="H23" s="70" t="s">
        <v>2508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2322</v>
      </c>
      <c r="B24" s="70">
        <v>16</v>
      </c>
      <c r="C24" s="70">
        <v>18</v>
      </c>
      <c r="D24" s="70">
        <v>16</v>
      </c>
      <c r="E24" s="70">
        <v>2024</v>
      </c>
      <c r="F24" s="70" t="s">
        <v>1554</v>
      </c>
      <c r="G24" s="1073" t="s">
        <v>2319</v>
      </c>
      <c r="H24" s="70" t="s">
        <v>2320</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2338</v>
      </c>
      <c r="B26" s="70">
        <v>18</v>
      </c>
      <c r="C26" s="70">
        <v>18</v>
      </c>
      <c r="D26" s="70">
        <v>18</v>
      </c>
      <c r="E26" s="70">
        <v>2024</v>
      </c>
      <c r="F26" s="70" t="s">
        <v>1554</v>
      </c>
      <c r="G26" s="1073" t="s">
        <v>2335</v>
      </c>
      <c r="H26" s="70" t="s">
        <v>2336</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2426</v>
      </c>
      <c r="B27" s="70">
        <v>19</v>
      </c>
      <c r="C27" s="70">
        <v>18</v>
      </c>
      <c r="D27" s="70">
        <v>19</v>
      </c>
      <c r="E27" s="70">
        <v>2024</v>
      </c>
      <c r="F27" s="70" t="s">
        <v>1554</v>
      </c>
      <c r="G27" s="1073" t="s">
        <v>2423</v>
      </c>
      <c r="H27" s="70" t="s">
        <v>2424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2506</v>
      </c>
      <c r="B28" s="70">
        <v>20</v>
      </c>
      <c r="C28" s="70">
        <v>18</v>
      </c>
      <c r="D28" s="70">
        <v>20</v>
      </c>
      <c r="E28" s="70">
        <v>2024</v>
      </c>
      <c r="F28" s="70" t="s">
        <v>1554</v>
      </c>
      <c r="G28" s="1073" t="s">
        <v>2503</v>
      </c>
      <c r="H28" s="70" t="s">
        <v>2504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2370</v>
      </c>
      <c r="B30" s="70">
        <v>22</v>
      </c>
      <c r="C30" s="70">
        <v>18</v>
      </c>
      <c r="D30" s="70">
        <v>22</v>
      </c>
      <c r="E30" s="70">
        <v>2024</v>
      </c>
      <c r="F30" s="70" t="s">
        <v>1554</v>
      </c>
      <c r="G30" s="1073" t="s">
        <v>2367</v>
      </c>
      <c r="H30" s="70" t="s">
        <v>2368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2458</v>
      </c>
      <c r="B31" s="70">
        <v>23</v>
      </c>
      <c r="C31" s="70">
        <v>18</v>
      </c>
      <c r="D31" s="70">
        <v>23</v>
      </c>
      <c r="E31" s="70">
        <v>2024</v>
      </c>
      <c r="F31" s="70" t="s">
        <v>1554</v>
      </c>
      <c r="G31" s="1073" t="s">
        <v>2455</v>
      </c>
      <c r="H31" s="70" t="s">
        <v>2456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2478</v>
      </c>
      <c r="B32" s="70">
        <v>24</v>
      </c>
      <c r="C32" s="70">
        <v>18</v>
      </c>
      <c r="D32" s="70">
        <v>24</v>
      </c>
      <c r="E32" s="70">
        <v>2024</v>
      </c>
      <c r="F32" s="70" t="s">
        <v>1554</v>
      </c>
      <c r="G32" s="1073" t="s">
        <v>2475</v>
      </c>
      <c r="H32" s="70" t="s">
        <v>2476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2518</v>
      </c>
      <c r="B33" s="70">
        <v>25</v>
      </c>
      <c r="C33" s="70">
        <v>18</v>
      </c>
      <c r="D33" s="70">
        <v>25</v>
      </c>
      <c r="E33" s="70">
        <v>2024</v>
      </c>
      <c r="F33" s="70" t="s">
        <v>1554</v>
      </c>
      <c r="G33" s="1073" t="s">
        <v>2515</v>
      </c>
      <c r="H33" s="70" t="s">
        <v>2516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2439</v>
      </c>
      <c r="H34" s="70" t="s">
        <v>2440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2498</v>
      </c>
      <c r="B36" s="70">
        <v>28</v>
      </c>
      <c r="C36" s="70">
        <v>18</v>
      </c>
      <c r="D36" s="70">
        <v>28</v>
      </c>
      <c r="E36" s="70">
        <v>2024</v>
      </c>
      <c r="F36" s="70" t="s">
        <v>1554</v>
      </c>
      <c r="G36" s="1073" t="s">
        <v>2495</v>
      </c>
      <c r="H36" s="70" t="s">
        <v>2496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1653</v>
      </c>
      <c r="H37" s="70" t="s">
        <v>1654</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1554</v>
      </c>
      <c r="G39" s="1073" t="s">
        <v>2447</v>
      </c>
      <c r="H39" s="70" t="s">
        <v>2448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2346</v>
      </c>
      <c r="B40" s="70">
        <v>32</v>
      </c>
      <c r="C40" s="70">
        <v>18</v>
      </c>
      <c r="D40" s="70">
        <v>32</v>
      </c>
      <c r="E40" s="70">
        <v>2024</v>
      </c>
      <c r="F40" s="70" t="s">
        <v>1554</v>
      </c>
      <c r="G40" s="1073" t="s">
        <v>2343</v>
      </c>
      <c r="H40" s="70" t="s">
        <v>2344</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2494</v>
      </c>
      <c r="B41" s="70">
        <v>33</v>
      </c>
      <c r="C41" s="70">
        <v>18</v>
      </c>
      <c r="D41" s="70">
        <v>33</v>
      </c>
      <c r="E41" s="70">
        <v>2024</v>
      </c>
      <c r="F41" s="70" t="s">
        <v>1554</v>
      </c>
      <c r="G41" s="1073" t="s">
        <v>2491</v>
      </c>
      <c r="H41" s="70" t="s">
        <v>2492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2350</v>
      </c>
      <c r="B42" s="70">
        <v>34</v>
      </c>
      <c r="C42" s="70">
        <v>18</v>
      </c>
      <c r="D42" s="70">
        <v>34</v>
      </c>
      <c r="E42" s="70">
        <v>2024</v>
      </c>
      <c r="F42" s="70" t="s">
        <v>1554</v>
      </c>
      <c r="G42" s="1073" t="s">
        <v>2347</v>
      </c>
      <c r="H42" s="70" t="s">
        <v>2348</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2203</v>
      </c>
      <c r="B43" s="70">
        <v>35</v>
      </c>
      <c r="C43" s="70">
        <v>18</v>
      </c>
      <c r="D43" s="70">
        <v>35</v>
      </c>
      <c r="E43" s="70">
        <v>2024</v>
      </c>
      <c r="F43" s="70" t="s">
        <v>1554</v>
      </c>
      <c r="G43" s="1073" t="s">
        <v>2182</v>
      </c>
      <c r="H43" s="70" t="s">
        <v>2183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1554</v>
      </c>
      <c r="G44" s="1073" t="s">
        <v>2387</v>
      </c>
      <c r="H44" s="70" t="s">
        <v>2388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2382</v>
      </c>
      <c r="B48" s="70">
        <v>40</v>
      </c>
      <c r="C48" s="70">
        <v>18</v>
      </c>
      <c r="D48" s="70">
        <v>40</v>
      </c>
      <c r="E48" s="70">
        <v>2024</v>
      </c>
      <c r="F48" s="70" t="s">
        <v>1554</v>
      </c>
      <c r="G48" s="1073" t="s">
        <v>2379</v>
      </c>
      <c r="H48" s="70" t="s">
        <v>2380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2354</v>
      </c>
      <c r="B54" s="70">
        <v>46</v>
      </c>
      <c r="C54" s="70">
        <v>18</v>
      </c>
      <c r="D54" s="70">
        <v>46</v>
      </c>
      <c r="E54" s="70">
        <v>2024</v>
      </c>
      <c r="F54" s="70" t="s">
        <v>1554</v>
      </c>
      <c r="G54" s="1073" t="s">
        <v>2351</v>
      </c>
      <c r="H54" s="70" t="s">
        <v>2352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2486</v>
      </c>
      <c r="B55" s="70">
        <v>47</v>
      </c>
      <c r="C55" s="70">
        <v>18</v>
      </c>
      <c r="D55" s="70">
        <v>47</v>
      </c>
      <c r="E55" s="70">
        <v>2024</v>
      </c>
      <c r="F55" s="70" t="s">
        <v>1554</v>
      </c>
      <c r="G55" s="1073" t="s">
        <v>2483</v>
      </c>
      <c r="H55" s="70" t="s">
        <v>2484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2474</v>
      </c>
      <c r="B56" s="70">
        <v>48</v>
      </c>
      <c r="C56" s="70">
        <v>18</v>
      </c>
      <c r="D56" s="70">
        <v>48</v>
      </c>
      <c r="E56" s="70">
        <v>2024</v>
      </c>
      <c r="F56" s="70" t="s">
        <v>1554</v>
      </c>
      <c r="G56" s="1073" t="s">
        <v>2471</v>
      </c>
      <c r="H56" s="70" t="s">
        <v>2472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2466</v>
      </c>
      <c r="B57" s="70">
        <v>49</v>
      </c>
      <c r="C57" s="70">
        <v>18</v>
      </c>
      <c r="D57" s="70">
        <v>49</v>
      </c>
      <c r="E57" s="70">
        <v>2024</v>
      </c>
      <c r="F57" s="70" t="s">
        <v>1554</v>
      </c>
      <c r="G57" s="1073" t="s">
        <v>2463</v>
      </c>
      <c r="H57" s="70" t="s">
        <v>2464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2422</v>
      </c>
      <c r="B58" s="70">
        <v>50</v>
      </c>
      <c r="C58" s="70">
        <v>18</v>
      </c>
      <c r="D58" s="70">
        <v>50</v>
      </c>
      <c r="E58" s="70">
        <v>2024</v>
      </c>
      <c r="F58" s="70" t="s">
        <v>1554</v>
      </c>
      <c r="G58" s="1073" t="s">
        <v>2419</v>
      </c>
      <c r="H58" s="70" t="s">
        <v>2420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2410</v>
      </c>
      <c r="B59" s="70">
        <v>51</v>
      </c>
      <c r="C59" s="70">
        <v>18</v>
      </c>
      <c r="D59" s="70">
        <v>51</v>
      </c>
      <c r="E59" s="70">
        <v>2024</v>
      </c>
      <c r="F59" s="70" t="s">
        <v>1554</v>
      </c>
      <c r="G59" s="1073" t="s">
        <v>2407</v>
      </c>
      <c r="H59" s="70" t="s">
        <v>2408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1904</v>
      </c>
      <c r="B60" s="70">
        <v>52</v>
      </c>
      <c r="C60" s="70">
        <v>18</v>
      </c>
      <c r="D60" s="70">
        <v>52</v>
      </c>
      <c r="E60" s="70">
        <v>2024</v>
      </c>
      <c r="F60" s="70" t="s">
        <v>1554</v>
      </c>
      <c r="G60" s="1073" t="s">
        <v>1883</v>
      </c>
      <c r="H60" s="70" t="s">
        <v>1884</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2394</v>
      </c>
      <c r="B61" s="70">
        <v>53</v>
      </c>
      <c r="C61" s="70">
        <v>18</v>
      </c>
      <c r="D61" s="70">
        <v>53</v>
      </c>
      <c r="E61" s="70">
        <v>2024</v>
      </c>
      <c r="F61" s="70" t="s">
        <v>1554</v>
      </c>
      <c r="G61" s="1073" t="s">
        <v>2391</v>
      </c>
      <c r="H61" s="70" t="s">
        <v>2392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2295</v>
      </c>
      <c r="B62" s="70">
        <v>54</v>
      </c>
      <c r="C62" s="70">
        <v>18</v>
      </c>
      <c r="D62" s="70">
        <v>54</v>
      </c>
      <c r="E62" s="70">
        <v>2024</v>
      </c>
      <c r="F62" s="70" t="s">
        <v>1554</v>
      </c>
      <c r="G62" s="1073" t="s">
        <v>2274</v>
      </c>
      <c r="H62" s="70" t="s">
        <v>2275</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2514</v>
      </c>
      <c r="B63" s="70">
        <v>55</v>
      </c>
      <c r="C63" s="70">
        <v>18</v>
      </c>
      <c r="D63" s="70">
        <v>55</v>
      </c>
      <c r="E63" s="70">
        <v>2024</v>
      </c>
      <c r="F63" s="70" t="s">
        <v>1554</v>
      </c>
      <c r="G63" s="1073" t="s">
        <v>2511</v>
      </c>
      <c r="H63" s="70" t="s">
        <v>2512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2434</v>
      </c>
      <c r="B64" s="70">
        <v>56</v>
      </c>
      <c r="C64" s="70">
        <v>18</v>
      </c>
      <c r="D64" s="70">
        <v>56</v>
      </c>
      <c r="E64" s="70">
        <v>2024</v>
      </c>
      <c r="F64" s="70" t="s">
        <v>1554</v>
      </c>
      <c r="G64" s="1073" t="s">
        <v>2431</v>
      </c>
      <c r="H64" s="70" t="s">
        <v>2432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2362</v>
      </c>
      <c r="B65" s="70">
        <v>57</v>
      </c>
      <c r="C65" s="70">
        <v>18</v>
      </c>
      <c r="D65" s="70">
        <v>57</v>
      </c>
      <c r="E65" s="70">
        <v>2024</v>
      </c>
      <c r="F65" s="70" t="s">
        <v>1554</v>
      </c>
      <c r="G65" s="1073" t="s">
        <v>2359</v>
      </c>
      <c r="H65" s="70" t="s">
        <v>2360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2462</v>
      </c>
      <c r="B66" s="70">
        <v>58</v>
      </c>
      <c r="C66" s="70">
        <v>18</v>
      </c>
      <c r="D66" s="70">
        <v>58</v>
      </c>
      <c r="E66" s="70">
        <v>2024</v>
      </c>
      <c r="F66" s="70" t="s">
        <v>1554</v>
      </c>
      <c r="G66" s="1073" t="s">
        <v>2459</v>
      </c>
      <c r="H66" s="70" t="s">
        <v>2460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1858</v>
      </c>
      <c r="B67" s="70">
        <v>59</v>
      </c>
      <c r="C67" s="70">
        <v>18</v>
      </c>
      <c r="D67" s="70">
        <v>59</v>
      </c>
      <c r="E67" s="70">
        <v>2024</v>
      </c>
      <c r="F67" s="70" t="s">
        <v>1554</v>
      </c>
      <c r="G67" s="1073" t="s">
        <v>1837</v>
      </c>
      <c r="H67" s="70" t="s">
        <v>1838</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2406</v>
      </c>
      <c r="B68" s="70">
        <v>60</v>
      </c>
      <c r="C68" s="70">
        <v>18</v>
      </c>
      <c r="D68" s="70">
        <v>60</v>
      </c>
      <c r="E68" s="70">
        <v>2024</v>
      </c>
      <c r="F68" s="70" t="s">
        <v>1554</v>
      </c>
      <c r="G68" s="1073" t="s">
        <v>2403</v>
      </c>
      <c r="H68" s="70" t="s">
        <v>2404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2490</v>
      </c>
      <c r="B69" s="70">
        <v>61</v>
      </c>
      <c r="C69" s="70">
        <v>18</v>
      </c>
      <c r="D69" s="70">
        <v>61</v>
      </c>
      <c r="E69" s="70">
        <v>2024</v>
      </c>
      <c r="F69" s="70" t="s">
        <v>1554</v>
      </c>
      <c r="G69" s="1073" t="s">
        <v>2487</v>
      </c>
      <c r="H69" s="70" t="s">
        <v>2488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1720</v>
      </c>
      <c r="B71" s="70">
        <v>63</v>
      </c>
      <c r="C71" s="70">
        <v>18</v>
      </c>
      <c r="D71" s="70">
        <v>63</v>
      </c>
      <c r="E71" s="70">
        <v>2024</v>
      </c>
      <c r="F71" s="70" t="s">
        <v>1554</v>
      </c>
      <c r="G71" s="1073" t="s">
        <v>1699</v>
      </c>
      <c r="H71" s="70" t="s">
        <v>1700</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2481</v>
      </c>
      <c r="B192" s="70">
        <v>184</v>
      </c>
      <c r="C192" s="70">
        <v>16</v>
      </c>
      <c r="D192" s="70">
        <v>4</v>
      </c>
      <c r="E192" s="70">
        <v>2022</v>
      </c>
      <c r="F192" s="70" t="s">
        <v>161</v>
      </c>
      <c r="G192" s="1073" t="s">
        <v>2479</v>
      </c>
      <c r="H192" s="70" t="s">
        <v>2480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2445</v>
      </c>
      <c r="B194" s="70">
        <v>186</v>
      </c>
      <c r="C194" s="70">
        <v>16</v>
      </c>
      <c r="D194" s="70">
        <v>6</v>
      </c>
      <c r="E194" s="70">
        <v>2022</v>
      </c>
      <c r="F194" s="70" t="s">
        <v>161</v>
      </c>
      <c r="G194" s="1073" t="s">
        <v>2443</v>
      </c>
      <c r="H194" s="70" t="s">
        <v>2444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2469</v>
      </c>
      <c r="B196" s="70">
        <v>188</v>
      </c>
      <c r="C196" s="70">
        <v>16</v>
      </c>
      <c r="D196" s="70">
        <v>8</v>
      </c>
      <c r="E196" s="70">
        <v>2022</v>
      </c>
      <c r="F196" s="70" t="s">
        <v>161</v>
      </c>
      <c r="G196" s="1073" t="s">
        <v>2467</v>
      </c>
      <c r="H196" s="70" t="s">
        <v>2468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2365</v>
      </c>
      <c r="B198" s="70">
        <v>190</v>
      </c>
      <c r="C198" s="70">
        <v>16</v>
      </c>
      <c r="D198" s="70">
        <v>10</v>
      </c>
      <c r="E198" s="70">
        <v>2022</v>
      </c>
      <c r="F198" s="70" t="s">
        <v>161</v>
      </c>
      <c r="G198" s="1073" t="s">
        <v>2363</v>
      </c>
      <c r="H198" s="70" t="s">
        <v>2364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2509</v>
      </c>
      <c r="B203" s="70">
        <v>195</v>
      </c>
      <c r="C203" s="70">
        <v>16</v>
      </c>
      <c r="D203" s="70">
        <v>15</v>
      </c>
      <c r="E203" s="70">
        <v>2022</v>
      </c>
      <c r="F203" s="70" t="s">
        <v>161</v>
      </c>
      <c r="G203" s="1073" t="s">
        <v>2507</v>
      </c>
      <c r="H203" s="70" t="s">
        <v>2508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2321</v>
      </c>
      <c r="B204" s="70">
        <v>196</v>
      </c>
      <c r="C204" s="70">
        <v>16</v>
      </c>
      <c r="D204" s="70">
        <v>16</v>
      </c>
      <c r="E204" s="70">
        <v>2022</v>
      </c>
      <c r="F204" s="70" t="s">
        <v>161</v>
      </c>
      <c r="G204" s="1073" t="s">
        <v>2319</v>
      </c>
      <c r="H204" s="70" t="s">
        <v>2320</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2337</v>
      </c>
      <c r="B206" s="70">
        <v>198</v>
      </c>
      <c r="C206" s="70">
        <v>16</v>
      </c>
      <c r="D206" s="70">
        <v>18</v>
      </c>
      <c r="E206" s="70">
        <v>2022</v>
      </c>
      <c r="F206" s="70" t="s">
        <v>161</v>
      </c>
      <c r="G206" s="1073" t="s">
        <v>2335</v>
      </c>
      <c r="H206" s="70" t="s">
        <v>2336</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2423</v>
      </c>
      <c r="H207" s="70" t="s">
        <v>2424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2505</v>
      </c>
      <c r="B208" s="70">
        <v>200</v>
      </c>
      <c r="C208" s="70">
        <v>16</v>
      </c>
      <c r="D208" s="70">
        <v>20</v>
      </c>
      <c r="E208" s="70">
        <v>2022</v>
      </c>
      <c r="F208" s="70" t="s">
        <v>161</v>
      </c>
      <c r="G208" s="1073" t="s">
        <v>2503</v>
      </c>
      <c r="H208" s="70" t="s">
        <v>2504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2369</v>
      </c>
      <c r="B210" s="70">
        <v>202</v>
      </c>
      <c r="C210" s="70">
        <v>16</v>
      </c>
      <c r="D210" s="70">
        <v>22</v>
      </c>
      <c r="E210" s="70">
        <v>2022</v>
      </c>
      <c r="F210" s="70" t="s">
        <v>161</v>
      </c>
      <c r="G210" s="1073" t="s">
        <v>2367</v>
      </c>
      <c r="H210" s="70" t="s">
        <v>2368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2457</v>
      </c>
      <c r="B211" s="70">
        <v>203</v>
      </c>
      <c r="C211" s="70">
        <v>16</v>
      </c>
      <c r="D211" s="70">
        <v>23</v>
      </c>
      <c r="E211" s="70">
        <v>2022</v>
      </c>
      <c r="F211" s="70" t="s">
        <v>161</v>
      </c>
      <c r="G211" s="1073" t="s">
        <v>2455</v>
      </c>
      <c r="H211" s="70" t="s">
        <v>2456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2477</v>
      </c>
      <c r="B212" s="70">
        <v>204</v>
      </c>
      <c r="C212" s="70">
        <v>16</v>
      </c>
      <c r="D212" s="70">
        <v>24</v>
      </c>
      <c r="E212" s="70">
        <v>2022</v>
      </c>
      <c r="F212" s="70" t="s">
        <v>161</v>
      </c>
      <c r="G212" s="1073" t="s">
        <v>2475</v>
      </c>
      <c r="H212" s="70" t="s">
        <v>2476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2517</v>
      </c>
      <c r="B213" s="70">
        <v>205</v>
      </c>
      <c r="C213" s="70">
        <v>16</v>
      </c>
      <c r="D213" s="70">
        <v>25</v>
      </c>
      <c r="E213" s="70">
        <v>2022</v>
      </c>
      <c r="F213" s="70" t="s">
        <v>161</v>
      </c>
      <c r="G213" s="1073" t="s">
        <v>2515</v>
      </c>
      <c r="H213" s="70" t="s">
        <v>2516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2439</v>
      </c>
      <c r="H214" s="70" t="s">
        <v>2440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2497</v>
      </c>
      <c r="B216" s="70">
        <v>208</v>
      </c>
      <c r="C216" s="70">
        <v>16</v>
      </c>
      <c r="D216" s="70">
        <v>28</v>
      </c>
      <c r="E216" s="70">
        <v>2022</v>
      </c>
      <c r="F216" s="70" t="s">
        <v>161</v>
      </c>
      <c r="G216" s="1073" t="s">
        <v>2495</v>
      </c>
      <c r="H216" s="70" t="s">
        <v>2496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1672</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2345</v>
      </c>
      <c r="B220" s="70">
        <v>212</v>
      </c>
      <c r="C220" s="70">
        <v>16</v>
      </c>
      <c r="D220" s="70">
        <v>32</v>
      </c>
      <c r="E220" s="70">
        <v>2022</v>
      </c>
      <c r="F220" s="70" t="s">
        <v>161</v>
      </c>
      <c r="G220" s="1073" t="s">
        <v>2343</v>
      </c>
      <c r="H220" s="70" t="s">
        <v>2344</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2493</v>
      </c>
      <c r="B221" s="70">
        <v>213</v>
      </c>
      <c r="C221" s="70">
        <v>16</v>
      </c>
      <c r="D221" s="70">
        <v>33</v>
      </c>
      <c r="E221" s="70">
        <v>2022</v>
      </c>
      <c r="F221" s="70" t="s">
        <v>161</v>
      </c>
      <c r="G221" s="1073" t="s">
        <v>2491</v>
      </c>
      <c r="H221" s="70" t="s">
        <v>2492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2349</v>
      </c>
      <c r="B222" s="70">
        <v>214</v>
      </c>
      <c r="C222" s="70">
        <v>16</v>
      </c>
      <c r="D222" s="70">
        <v>34</v>
      </c>
      <c r="E222" s="70">
        <v>2022</v>
      </c>
      <c r="F222" s="70" t="s">
        <v>161</v>
      </c>
      <c r="G222" s="1073" t="s">
        <v>2347</v>
      </c>
      <c r="H222" s="70" t="s">
        <v>2348</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2201</v>
      </c>
      <c r="B223" s="70">
        <v>215</v>
      </c>
      <c r="C223" s="70">
        <v>16</v>
      </c>
      <c r="D223" s="70">
        <v>35</v>
      </c>
      <c r="E223" s="70">
        <v>2022</v>
      </c>
      <c r="F223" s="70" t="s">
        <v>161</v>
      </c>
      <c r="G223" s="1073" t="s">
        <v>2182</v>
      </c>
      <c r="H223" s="70" t="s">
        <v>2183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2381</v>
      </c>
      <c r="B228" s="70">
        <v>220</v>
      </c>
      <c r="C228" s="70">
        <v>16</v>
      </c>
      <c r="D228" s="70">
        <v>40</v>
      </c>
      <c r="E228" s="70">
        <v>2022</v>
      </c>
      <c r="F228" s="70" t="s">
        <v>161</v>
      </c>
      <c r="G228" s="1073" t="s">
        <v>2379</v>
      </c>
      <c r="H228" s="70" t="s">
        <v>2380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2353</v>
      </c>
      <c r="B234" s="70">
        <v>226</v>
      </c>
      <c r="C234" s="70">
        <v>16</v>
      </c>
      <c r="D234" s="70">
        <v>46</v>
      </c>
      <c r="E234" s="70">
        <v>2022</v>
      </c>
      <c r="F234" s="70" t="s">
        <v>161</v>
      </c>
      <c r="G234" s="1073" t="s">
        <v>2351</v>
      </c>
      <c r="H234" s="70" t="s">
        <v>2352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2485</v>
      </c>
      <c r="B235" s="70">
        <v>227</v>
      </c>
      <c r="C235" s="70">
        <v>16</v>
      </c>
      <c r="D235" s="70">
        <v>47</v>
      </c>
      <c r="E235" s="70">
        <v>2022</v>
      </c>
      <c r="F235" s="70" t="s">
        <v>161</v>
      </c>
      <c r="G235" s="1073" t="s">
        <v>2483</v>
      </c>
      <c r="H235" s="70" t="s">
        <v>2484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2473</v>
      </c>
      <c r="B236" s="70">
        <v>228</v>
      </c>
      <c r="C236" s="70">
        <v>16</v>
      </c>
      <c r="D236" s="70">
        <v>48</v>
      </c>
      <c r="E236" s="70">
        <v>2022</v>
      </c>
      <c r="F236" s="70" t="s">
        <v>161</v>
      </c>
      <c r="G236" s="1073" t="s">
        <v>2471</v>
      </c>
      <c r="H236" s="70" t="s">
        <v>2472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2465</v>
      </c>
      <c r="B237" s="70">
        <v>229</v>
      </c>
      <c r="C237" s="70">
        <v>16</v>
      </c>
      <c r="D237" s="70">
        <v>49</v>
      </c>
      <c r="E237" s="70">
        <v>2022</v>
      </c>
      <c r="F237" s="70" t="s">
        <v>161</v>
      </c>
      <c r="G237" s="1073" t="s">
        <v>2463</v>
      </c>
      <c r="H237" s="70" t="s">
        <v>2464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2421</v>
      </c>
      <c r="B238" s="70">
        <v>230</v>
      </c>
      <c r="C238" s="70">
        <v>16</v>
      </c>
      <c r="D238" s="70">
        <v>50</v>
      </c>
      <c r="E238" s="70">
        <v>2022</v>
      </c>
      <c r="F238" s="70" t="s">
        <v>161</v>
      </c>
      <c r="G238" s="1073" t="s">
        <v>2419</v>
      </c>
      <c r="H238" s="70" t="s">
        <v>2420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2409</v>
      </c>
      <c r="B239" s="70">
        <v>231</v>
      </c>
      <c r="C239" s="70">
        <v>16</v>
      </c>
      <c r="D239" s="70">
        <v>51</v>
      </c>
      <c r="E239" s="70">
        <v>2022</v>
      </c>
      <c r="F239" s="70" t="s">
        <v>161</v>
      </c>
      <c r="G239" s="1073" t="s">
        <v>2407</v>
      </c>
      <c r="H239" s="70" t="s">
        <v>2408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1902</v>
      </c>
      <c r="B240" s="70">
        <v>232</v>
      </c>
      <c r="C240" s="70">
        <v>16</v>
      </c>
      <c r="D240" s="70">
        <v>52</v>
      </c>
      <c r="E240" s="70">
        <v>2022</v>
      </c>
      <c r="F240" s="70" t="s">
        <v>161</v>
      </c>
      <c r="G240" s="1073" t="s">
        <v>1883</v>
      </c>
      <c r="H240" s="70" t="s">
        <v>1884</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2393</v>
      </c>
      <c r="B241" s="70">
        <v>233</v>
      </c>
      <c r="C241" s="70">
        <v>16</v>
      </c>
      <c r="D241" s="70">
        <v>53</v>
      </c>
      <c r="E241" s="70">
        <v>2022</v>
      </c>
      <c r="F241" s="70" t="s">
        <v>161</v>
      </c>
      <c r="G241" s="1073" t="s">
        <v>2391</v>
      </c>
      <c r="H241" s="70" t="s">
        <v>2392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2293</v>
      </c>
      <c r="B242" s="70">
        <v>234</v>
      </c>
      <c r="C242" s="70">
        <v>16</v>
      </c>
      <c r="D242" s="70">
        <v>54</v>
      </c>
      <c r="E242" s="70">
        <v>2022</v>
      </c>
      <c r="F242" s="70" t="s">
        <v>161</v>
      </c>
      <c r="G242" s="1073" t="s">
        <v>2274</v>
      </c>
      <c r="H242" s="70" t="s">
        <v>2275</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2513</v>
      </c>
      <c r="B243" s="70">
        <v>235</v>
      </c>
      <c r="C243" s="70">
        <v>16</v>
      </c>
      <c r="D243" s="70">
        <v>55</v>
      </c>
      <c r="E243" s="70">
        <v>2022</v>
      </c>
      <c r="F243" s="70" t="s">
        <v>161</v>
      </c>
      <c r="G243" s="1073" t="s">
        <v>2511</v>
      </c>
      <c r="H243" s="70" t="s">
        <v>2512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2433</v>
      </c>
      <c r="B244" s="70">
        <v>236</v>
      </c>
      <c r="C244" s="70">
        <v>16</v>
      </c>
      <c r="D244" s="70">
        <v>56</v>
      </c>
      <c r="E244" s="70">
        <v>2022</v>
      </c>
      <c r="F244" s="70" t="s">
        <v>161</v>
      </c>
      <c r="G244" s="1073" t="s">
        <v>2431</v>
      </c>
      <c r="H244" s="70" t="s">
        <v>2432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2361</v>
      </c>
      <c r="B245" s="70">
        <v>237</v>
      </c>
      <c r="C245" s="70">
        <v>16</v>
      </c>
      <c r="D245" s="70">
        <v>57</v>
      </c>
      <c r="E245" s="70">
        <v>2022</v>
      </c>
      <c r="F245" s="70" t="s">
        <v>161</v>
      </c>
      <c r="G245" s="1073" t="s">
        <v>2359</v>
      </c>
      <c r="H245" s="70" t="s">
        <v>2360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2461</v>
      </c>
      <c r="B246" s="70">
        <v>238</v>
      </c>
      <c r="C246" s="70">
        <v>16</v>
      </c>
      <c r="D246" s="70">
        <v>58</v>
      </c>
      <c r="E246" s="70">
        <v>2022</v>
      </c>
      <c r="F246" s="70" t="s">
        <v>161</v>
      </c>
      <c r="G246" s="1073" t="s">
        <v>2459</v>
      </c>
      <c r="H246" s="70" t="s">
        <v>2460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1856</v>
      </c>
      <c r="B247" s="70">
        <v>239</v>
      </c>
      <c r="C247" s="70">
        <v>16</v>
      </c>
      <c r="D247" s="70">
        <v>59</v>
      </c>
      <c r="E247" s="70">
        <v>2022</v>
      </c>
      <c r="F247" s="70" t="s">
        <v>161</v>
      </c>
      <c r="G247" s="1073" t="s">
        <v>1837</v>
      </c>
      <c r="H247" s="70" t="s">
        <v>1838</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2405</v>
      </c>
      <c r="B248" s="70">
        <v>240</v>
      </c>
      <c r="C248" s="70">
        <v>16</v>
      </c>
      <c r="D248" s="70">
        <v>60</v>
      </c>
      <c r="E248" s="70">
        <v>2022</v>
      </c>
      <c r="F248" s="70" t="s">
        <v>161</v>
      </c>
      <c r="G248" s="1073" t="s">
        <v>2403</v>
      </c>
      <c r="H248" s="70" t="s">
        <v>2404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2489</v>
      </c>
      <c r="B249" s="70">
        <v>241</v>
      </c>
      <c r="C249" s="70">
        <v>16</v>
      </c>
      <c r="D249" s="70">
        <v>61</v>
      </c>
      <c r="E249" s="70">
        <v>2022</v>
      </c>
      <c r="F249" s="70" t="s">
        <v>161</v>
      </c>
      <c r="G249" s="1073" t="s">
        <v>2487</v>
      </c>
      <c r="H249" s="70" t="s">
        <v>2488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1718</v>
      </c>
      <c r="B251" s="70">
        <v>243</v>
      </c>
      <c r="C251" s="70">
        <v>16</v>
      </c>
      <c r="D251" s="70">
        <v>63</v>
      </c>
      <c r="E251" s="70">
        <v>2022</v>
      </c>
      <c r="F251" s="70" t="s">
        <v>161</v>
      </c>
      <c r="G251" s="1073" t="s">
        <v>1699</v>
      </c>
      <c r="H251" s="70" t="s">
        <v>1700</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2274</v>
      </c>
      <c r="H6" s="77" t="s">
        <v>2275</v>
      </c>
      <c r="I6" s="77" t="s">
        <v>2520</v>
      </c>
      <c r="J6" s="77" t="s">
        <v>2521</v>
      </c>
      <c r="K6" s="1080">
        <v>5</v>
      </c>
      <c r="L6" s="1081">
        <v>16</v>
      </c>
      <c r="M6" s="1044"/>
      <c r="N6" s="988">
        <v>1</v>
      </c>
      <c r="O6" s="77" t="s">
        <v>1653</v>
      </c>
      <c r="P6" s="77" t="s">
        <v>1654</v>
      </c>
      <c r="Q6" s="77" t="s">
        <v>1501</v>
      </c>
      <c r="R6" s="16"/>
      <c r="S6" s="77">
        <v>1</v>
      </c>
      <c r="T6" s="77" t="s">
        <v>2274</v>
      </c>
      <c r="U6" s="77" t="s">
        <v>2275</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2479</v>
      </c>
      <c r="AE9" s="77" t="s">
        <v>2480</v>
      </c>
      <c r="AF9" s="77" t="s">
        <v>1501</v>
      </c>
    </row>
    <row r="10" spans="1:32" ht="12">
      <c r="A10" s="16"/>
      <c r="B10" s="16"/>
      <c r="C10" s="16"/>
      <c r="D10" s="16"/>
      <c r="F10" s="75" t="s">
        <v>1501</v>
      </c>
      <c r="G10" s="76" t="s">
        <v>2274</v>
      </c>
      <c r="H10" s="77" t="s">
        <v>2275</v>
      </c>
      <c r="I10" s="77" t="s">
        <v>2520</v>
      </c>
      <c r="J10" s="77" t="s">
        <v>2521</v>
      </c>
      <c r="K10" s="1079">
        <v>5</v>
      </c>
      <c r="L10" s="1045">
        <v>16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2443</v>
      </c>
      <c r="AE11" s="77" t="s">
        <v>2444</v>
      </c>
      <c r="AF11" s="77" t="s">
        <v>1501</v>
      </c>
    </row>
    <row r="12" spans="1:32" ht="12">
      <c r="A12" s="16"/>
      <c r="B12" s="16"/>
      <c r="C12" s="16"/>
      <c r="D12" s="16"/>
      <c r="F12" s="75" t="s">
        <v>1505</v>
      </c>
      <c r="G12" s="76" t="s">
        <v>2274</v>
      </c>
      <c r="H12" s="77"/>
      <c r="I12" s="77" t="s">
        <v>2274</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2467</v>
      </c>
      <c r="AE13" s="77" t="s">
        <v>2468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2363</v>
      </c>
      <c r="AE15" s="77" t="s">
        <v>2364</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2507</v>
      </c>
      <c r="AE20" s="77" t="s">
        <v>2508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2319</v>
      </c>
      <c r="AE21" s="77" t="s">
        <v>2320</v>
      </c>
      <c r="AF21" s="77" t="s">
        <v>1501</v>
      </c>
    </row>
    <row r="22" spans="1:32" ht="12">
      <c r="A22" s="16"/>
      <c r="B22" s="16"/>
      <c r="C22" s="16"/>
      <c r="D22" s="16"/>
      <c r="E22" s="16"/>
      <c r="F22" s="16"/>
      <c r="G22" s="16"/>
      <c r="H22" s="16"/>
      <c r="I22" s="16"/>
      <c r="J22" s="16"/>
      <c r="K22" s="1044"/>
      <c r="L22" s="1044"/>
      <c r="M22" s="1044"/>
      <c r="N22" s="988">
        <v>17</v>
      </c>
      <c r="O22" s="77" t="s">
        <v>2021</v>
      </c>
      <c r="P22" s="77" t="s">
        <v>2022</v>
      </c>
      <c r="Q22" s="77" t="s">
        <v>1501</v>
      </c>
      <c r="R22" s="16"/>
      <c r="S22" s="16"/>
      <c r="T22" s="16"/>
      <c r="U22" s="16"/>
      <c r="V22" s="16"/>
      <c r="W22" s="16"/>
      <c r="X22" s="77">
        <v>17</v>
      </c>
      <c r="Y22" s="692" t="s">
        <v>2021</v>
      </c>
      <c r="Z22" s="77" t="s">
        <v>2022</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2335</v>
      </c>
      <c r="AE23" s="77" t="s">
        <v>2336</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2423</v>
      </c>
      <c r="AE24" s="77" t="s">
        <v>2424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2503</v>
      </c>
      <c r="AE25" s="77" t="s">
        <v>2504</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2367</v>
      </c>
      <c r="AE27" s="77" t="s">
        <v>2368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2455</v>
      </c>
      <c r="AE28" s="77" t="s">
        <v>2456</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2475</v>
      </c>
      <c r="AE29" s="77" t="s">
        <v>2476</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2515</v>
      </c>
      <c r="AE30" s="77" t="s">
        <v>2516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2439</v>
      </c>
      <c r="AE31" s="77" t="s">
        <v>2440</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2495</v>
      </c>
      <c r="AE33" s="77" t="s">
        <v>2496</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2343</v>
      </c>
      <c r="AE37" s="77" t="s">
        <v>2344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2491</v>
      </c>
      <c r="AE38" s="77" t="s">
        <v>2492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2347</v>
      </c>
      <c r="AE39" s="77" t="s">
        <v>2348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2182</v>
      </c>
      <c r="AE40" s="77" t="s">
        <v>2183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2379</v>
      </c>
      <c r="AE45" s="77" t="s">
        <v>2380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2351</v>
      </c>
      <c r="AE51" s="77" t="s">
        <v>2352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2483</v>
      </c>
      <c r="AE52" s="77" t="s">
        <v>2484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2471</v>
      </c>
      <c r="AE53" s="77" t="s">
        <v>2472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2463</v>
      </c>
      <c r="AE54" s="77" t="s">
        <v>2464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2419</v>
      </c>
      <c r="AE55" s="77" t="s">
        <v>2420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2407</v>
      </c>
      <c r="AE56" s="77" t="s">
        <v>2408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1883</v>
      </c>
      <c r="AE57" s="77" t="s">
        <v>1884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2391</v>
      </c>
      <c r="AE58" s="77" t="s">
        <v>2392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2274</v>
      </c>
      <c r="AE59" s="77" t="s">
        <v>2275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2511</v>
      </c>
      <c r="AE60" s="77" t="s">
        <v>2512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2431</v>
      </c>
      <c r="AE61" s="77" t="s">
        <v>2432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2359</v>
      </c>
      <c r="AE62" s="77" t="s">
        <v>2360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2459</v>
      </c>
      <c r="AE63" s="77" t="s">
        <v>2460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1837</v>
      </c>
      <c r="AE64" s="77" t="s">
        <v>1838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2403</v>
      </c>
      <c r="AE65" s="77" t="s">
        <v>2404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2487</v>
      </c>
      <c r="AE66" s="77" t="s">
        <v>2488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1699</v>
      </c>
      <c r="AE68" s="77" t="s">
        <v>1700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文京区</v>
      </c>
      <c r="K4" s="70" t="str">
        <f>HLOOKUP(K3,比較地域マスタ!$E$5:$L$6,2,0)</f>
        <v>13105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2025-03-04T09:28:46Z</dcterms:created>
  <dcterms:modified xsi:type="dcterms:W3CDTF">2025-03-04T09:28:46Z</dcterms:modified>
  <cp:category/>
  <cp:contentStatus/>
</cp:coreProperties>
</file>