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480FB914-A720-4FE5-A536-7E95ACEFA97E}"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<sst xmlns="http://schemas.openxmlformats.org/spreadsheetml/2006/main" count="24512" uniqueCount="2487">
  <si>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</si>
  <si>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</si>
  <si>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</si>
  <si>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</si>
  <si>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</si>
  <si>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</si>
  <si>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</si>
  <si>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</si>
  <si>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</si>
  <si>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</si>
  <si>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</si>
  <si>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</si>
  <si>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</si>
  <si>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</si>
  <si>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</si>
  <si>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</si>
  <si>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</si>
  <si>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</si>
  <si>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</si>
  <si>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</si>
  <si>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</si>
  <si>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</si>
  <si>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</si>
  <si>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</si>
  <si>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</si>
  <si>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</si>
  <si>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</si>
  <si>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</si>
  <si>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</si>
  <si>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</si>
  <si>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</si>
  <si>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</si>
  <si>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</si>
  <si>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</si>
  <si>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</si>
  <si>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</si>
  <si>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</si>
  <si>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</si>
  <si>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</si>
  <si>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</si>
  <si>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</si>
  <si>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</si>
  <si>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</si>
  <si>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</si>
  <si>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</si>
  <si>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</si>
  <si>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</si>
  <si>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</si>
  <si>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</si>
  <si>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</si>
  <si>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</si>
  <si>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</si>
  <si>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</si>
  <si>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</si>
  <si>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</si>
  <si>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</si>
  <si>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</si>
  <si>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</si>
  <si>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</si>
  <si>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</si>
  <si>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</si>
  <si>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</si>
  <si>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</si>
  <si>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</si>
  <si>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</si>
  <si>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</si>
  <si>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</si>
  <si>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</si>
  <si>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</si>
  <si>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</si>
  <si>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</si>
  <si>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</si>
  <si>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</si>
  <si>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</si>
  <si>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</si>
  <si>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</si>
  <si>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</si>
  <si>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</si>
  <si>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</si>
  <si>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</si>
  <si>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</si>
  <si>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</si>
  <si>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</si>
  <si>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</si>
  <si>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</si>
  <si>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</si>
  <si>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</si>
  <si>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</si>
  <si>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</si>
  <si>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</si>
  <si>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</si>
  <si>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</si>
  <si>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</si>
  <si>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</si>
  <si>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</si>
  <si>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</si>
  <si>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</si>
  <si>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</si>
  <si>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</si>
  <si>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</si>
  <si>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</si>
  <si>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</si>
  <si>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</si>
  <si>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</si>
  <si>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</si>
  <si>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</si>
  <si>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</si>
  <si>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</si>
  <si>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</si>
  <si>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</si>
  <si>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</si>
  <si>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</si>
  <si>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</si>
  <si>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</si>
  <si>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</si>
  <si>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</si>
  <si>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</si>
  <si>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</si>
  <si>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</si>
  <si>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</si>
  <si>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</si>
  <si>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</si>
  <si>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</si>
  <si>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</si>
  <si>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</si>
  <si>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</si>
  <si>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</si>
  <si>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</si>
  <si>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</si>
  <si>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</si>
  <si>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</si>
  <si>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</si>
  <si>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</si>
  <si>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</si>
  <si>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</si>
  <si>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</si>
  <si>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</si>
  <si>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</si>
  <si>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</si>
  <si>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</si>
  <si>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</si>
  <si>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</si>
  <si>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</si>
  <si>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</si>
  <si>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</si>
  <si>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</si>
  <si>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</si>
  <si>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</si>
  <si>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</si>
  <si>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</si>
  <si>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</si>
  <si>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</si>
  <si>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</si>
  <si>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</si>
  <si>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</si>
  <si>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</si>
  <si>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</si>
  <si>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</si>
  <si>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</si>
  <si>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</si>
  <si>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</si>
  <si>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</si>
  <si>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</si>
  <si>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</si>
  <si>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</si>
  <si>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</si>
  <si>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</si>
  <si>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</si>
  <si>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</si>
  <si>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</si>
  <si>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</si>
  <si>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</si>
  <si>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</si>
  <si>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</si>
  <si>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</si>
  <si>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</si>
  <si>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</si>
  <si>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</si>
  <si>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</si>
  <si>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</si>
  <si>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</si>
  <si>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</si>
  <si>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</si>
  <si>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</si>
  <si>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</si>
  <si>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</si>
  <si>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</si>
  <si>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</si>
  <si>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</si>
  <si>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</si>
  <si>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</si>
  <si>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</si>
  <si>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</si>
  <si>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</si>
  <si>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</si>
  <si>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</si>
  <si>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</si>
  <si>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</si>
  <si>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</si>
  <si>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</si>
  <si>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</si>
  <si>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</si>
  <si>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</si>
  <si>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</si>
  <si>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</si>
  <si>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</si>
  <si>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</si>
  <si>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</si>
  <si>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</si>
  <si>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</si>
  <si>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</si>
  <si>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</si>
  <si>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</si>
  <si>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</si>
  <si>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</si>
  <si>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</si>
  <si>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</si>
  <si>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</si>
  <si>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</si>
  <si>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</si>
  <si>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</si>
  <si>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</si>
  <si>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</si>
  <si>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</si>
  <si>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</si>
  <si>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</si>
  <si>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</si>
  <si>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</si>
  <si>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</si>
  <si>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</si>
  <si>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</si>
  <si>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</si>
  <si>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</si>
  <si>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</si>
  <si>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</si>
  <si>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</si>
  <si>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</si>
  <si>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</si>
  <si>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</si>
  <si>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</si>
  <si>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</si>
  <si>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</si>
  <si>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</si>
  <si>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</si>
  <si>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</si>
  <si>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</si>
  <si>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</si>
  <si>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</si>
  <si>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</si>
  <si>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</si>
  <si>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</si>
  <si>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</si>
  <si>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</si>
  <si>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</si>
  <si>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</si>
  <si>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</si>
  <si>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</si>
  <si>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</si>
  <si>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</si>
  <si>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</si>
  <si>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</si>
  <si>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</si>
  <si>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</si>
  <si>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</si>
  <si>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</si>
  <si>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</si>
  <si>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</si>
  <si>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</si>
  <si>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</si>
  <si>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</si>
  <si>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</si>
  <si>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</si>
  <si>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</si>
  <si>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</si>
  <si>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</si>
  <si>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</si>
  <si>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</si>
  <si>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</si>
  <si>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</si>
  <si>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</si>
  <si>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</si>
  <si>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</si>
  <si>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</si>
  <si>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</si>
  <si>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</si>
  <si>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</si>
  <si>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</si>
  <si>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</si>
  <si>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</si>
  <si>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</si>
  <si>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</si>
  <si>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</si>
  <si>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</si>
  <si>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</si>
  <si>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</si>
  <si>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</si>
  <si>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</si>
  <si>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</si>
  <si>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</si>
  <si>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</si>
  <si>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</si>
  <si>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</si>
  <si>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</si>
  <si>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</si>
  <si>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</si>
  <si>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</si>
  <si>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</si>
  <si>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</si>
  <si>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</si>
  <si>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</si>
  <si>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</si>
  <si>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</si>
  <si>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</si>
  <si>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</si>
  <si>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</si>
  <si>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</si>
  <si>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</si>
  <si>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</si>
  <si>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</si>
  <si>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</si>
  <si>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</si>
  <si>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</si>
  <si>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</si>
  <si>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</si>
  <si>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</si>
  <si>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</si>
  <si>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</si>
  <si>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</si>
  <si>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</si>
  <si>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</si>
  <si>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</si>
  <si>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</si>
  <si>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</si>
  <si>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</si>
  <si>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</si>
  <si>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</si>
  <si>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</si>
  <si>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</si>
  <si>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</si>
  <si>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</si>
  <si>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</si>
  <si>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</si>
  <si>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</si>
  <si>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</si>
  <si>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</si>
  <si>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</si>
  <si>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</si>
  <si>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</si>
  <si>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</si>
  <si>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</si>
  <si>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</si>
  <si>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</si>
  <si>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</si>
  <si>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</si>
  <si>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</si>
  <si>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</si>
  <si>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</si>
  <si>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</si>
  <si>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</si>
  <si>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</si>
  <si>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</si>
  <si>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</si>
  <si>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</si>
  <si>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</si>
  <si>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</si>
  <si>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</si>
  <si>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</si>
  <si>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</si>
  <si>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</si>
  <si>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</si>
  <si>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</si>
  <si>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</si>
  <si>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</si>
  <si>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</si>
  <si>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</si>
  <si>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</si>
  <si>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</si>
  <si>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</si>
  <si>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</si>
  <si>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</si>
  <si>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</si>
  <si>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</si>
  <si>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</si>
  <si>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</si>
  <si>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</si>
  <si>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</si>
  <si>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</si>
  <si>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</si>
  <si>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</si>
  <si>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</si>
  <si>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</si>
  <si>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</si>
  <si>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</si>
  <si>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</si>
  <si>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</si>
  <si>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</si>
  <si>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</si>
  <si>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</si>
  <si>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</si>
  <si>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</si>
  <si>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</si>
  <si>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</si>
  <si>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</si>
  <si>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</si>
  <si>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</si>
  <si>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</si>
  <si>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</si>
  <si>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</si>
  <si>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</si>
  <si>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</si>
  <si>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</si>
  <si>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</si>
  <si>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</si>
  <si>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</si>
  <si>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</si>
  <si>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</si>
  <si>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</si>
  <si>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</si>
  <si>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</si>
  <si>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</si>
  <si>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</si>
  <si>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</si>
  <si>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</si>
  <si>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</si>
  <si>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</si>
  <si>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</si>
  <si>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</si>
  <si>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</si>
  <si>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</si>
  <si>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</si>
  <si>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</si>
  <si>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</si>
  <si>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</si>
  <si>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</si>
  <si>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</si>
  <si>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</si>
  <si>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</si>
  <si>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</si>
  <si>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</si>
  <si>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</si>
  <si>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</si>
  <si>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</si>
  <si>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</si>
  <si>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</si>
  <si>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</si>
  <si>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</si>
  <si>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</si>
  <si>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</si>
  <si>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</si>
  <si>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</si>
  <si>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</si>
  <si>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</si>
  <si>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</si>
  <si>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</si>
  <si>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</si>
  <si>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</si>
  <si>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</si>
  <si>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</si>
  <si>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</si>
  <si>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</si>
  <si>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</si>
  <si>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</si>
  <si>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</si>
  <si>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</si>
  <si>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</si>
  <si>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</si>
  <si>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</si>
  <si>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</si>
  <si>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</si>
  <si>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</si>
  <si>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</si>
  <si>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</si>
  <si>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</si>
  <si>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</si>
  <si>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</si>
  <si>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</si>
  <si>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</si>
  <si>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</si>
  <si>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</si>
  <si>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</si>
  <si>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</si>
  <si>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</si>
  <si>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</si>
  <si>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</si>
  <si>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</si>
  <si>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</si>
  <si>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</si>
  <si>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</si>
  <si>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</si>
  <si>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</si>
  <si>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</si>
  <si>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</si>
  <si>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</si>
  <si>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</si>
  <si>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</si>
  <si>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</si>
  <si>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</si>
  <si>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</si>
  <si>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</si>
  <si>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</si>
  <si>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</si>
  <si>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</si>
  <si>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</si>
  <si>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</si>
  <si>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</si>
  <si>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</si>
  <si>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</si>
  <si>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</si>
  <si>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</si>
  <si>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</si>
  <si>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</si>
  <si>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</si>
  <si>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</si>
  <si>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</si>
  <si>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</si>
  <si>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</si>
  <si>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</si>
  <si>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</si>
  <si>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</si>
  <si>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</si>
  <si>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</si>
  <si>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</si>
  <si>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</si>
  <si>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</si>
  <si>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</si>
  <si>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</si>
  <si>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</si>
  <si>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</si>
  <si>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</si>
  <si>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</si>
  <si>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</si>
  <si>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</si>
  <si>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</si>
  <si>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</si>
  <si>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</si>
  <si>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</si>
  <si>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</si>
  <si>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</si>
  <si>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</si>
  <si>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</si>
  <si>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</si>
  <si>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</si>
  <si>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</si>
  <si>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</si>
  <si>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</si>
  <si>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</si>
  <si>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</si>
  <si>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</si>
  <si>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</si>
  <si>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</si>
  <si>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</si>
  <si>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</si>
  <si>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</si>
  <si>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</si>
  <si>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</si>
  <si>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</si>
  <si>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</si>
  <si>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</si>
  <si>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</si>
  <si>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</si>
  <si>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</si>
  <si>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</si>
  <si>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</si>
  <si>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</si>
  <si>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</si>
  <si>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</si>
  <si>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</si>
  <si>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</si>
  <si>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</si>
  <si>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</si>
  <si>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</si>
  <si>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</si>
  <si>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</si>
  <si>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</si>
  <si>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</si>
  <si>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</si>
  <si>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</si>
  <si>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</si>
  <si>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</si>
  <si>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</si>
  <si>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</si>
  <si>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</si>
  <si>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</si>
  <si>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</si>
  <si>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</si>
  <si>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</si>
  <si>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</si>
  <si>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</si>
  <si>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</si>
  <si>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</si>
  <si>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</si>
  <si>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</si>
  <si>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</si>
  <si>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</si>
  <si>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</si>
  <si>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</si>
  <si>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</si>
  <si>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</si>
  <si>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</si>
  <si>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</si>
  <si>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</si>
  <si>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</si>
  <si>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</si>
  <si>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</si>
  <si>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</si>
  <si>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</si>
  <si>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</si>
  <si>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</si>
  <si>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</si>
  <si>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</si>
  <si>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</si>
  <si>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</si>
  <si>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</si>
  <si>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</si>
  <si>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</si>
  <si>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</si>
  <si>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</si>
  <si>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</si>
  <si>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</si>
  <si>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</si>
  <si>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</si>
  <si>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</si>
  <si>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</si>
  <si>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</si>
  <si>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</si>
  <si>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</si>
  <si>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</si>
  <si>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</si>
  <si>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</si>
  <si>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</si>
  <si>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</si>
  <si>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</si>
  <si>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</si>
  <si>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</si>
  <si>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</si>
  <si>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</si>
  <si>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</si>
  <si>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</si>
  <si>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</si>
  <si>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</si>
  <si>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</si>
  <si>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</si>
  <si>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</si>
  <si>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</si>
  <si>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</si>
  <si>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</si>
  <si>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</si>
  <si>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</si>
  <si>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</si>
  <si>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</si>
  <si>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</si>
  <si>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</si>
  <si>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</si>
  <si>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</si>
  <si>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</si>
  <si>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</si>
  <si>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</si>
  <si>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</si>
  <si>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</si>
  <si>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</si>
  <si>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</si>
  <si>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</si>
  <si>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</si>
  <si>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</si>
  <si>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</si>
  <si>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</si>
  <si>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</si>
  <si>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</si>
  <si>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</si>
  <si>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</si>
  <si>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</si>
  <si>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</si>
  <si>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</si>
  <si>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</si>
  <si>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</si>
  <si>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</si>
  <si>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</si>
  <si>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</si>
  <si>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</si>
  <si>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</si>
  <si>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</si>
  <si>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</si>
  <si>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</si>
  <si>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</si>
  <si>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</si>
  <si>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</si>
  <si>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</si>
  <si>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</si>
  <si>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</si>
  <si>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</si>
  <si>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</si>
  <si>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</si>
  <si>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</si>
  <si>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</si>
  <si>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</si>
  <si>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</si>
  <si>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</si>
  <si>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</si>
  <si>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</si>
  <si>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</si>
  <si>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</si>
  <si>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</si>
  <si>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</si>
  <si>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</si>
  <si>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</si>
  <si>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</si>
  <si>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</si>
  <si>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</si>
  <si>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</si>
  <si>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</si>
  <si>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</si>
  <si>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</si>
  <si>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</si>
  <si>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</si>
  <si>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</si>
  <si>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</si>
  <si>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</si>
  <si>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</si>
  <si>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</si>
  <si>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</si>
  <si>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</si>
  <si>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</si>
  <si>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</si>
  <si>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</si>
  <si>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</si>
  <si>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</si>
  <si>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</si>
  <si>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</si>
  <si>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</si>
  <si>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</si>
  <si>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</si>
  <si>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</si>
  <si>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</si>
  <si>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</si>
  <si>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</si>
  <si>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</si>
  <si>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</si>
  <si>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</si>
  <si>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</si>
  <si>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</si>
  <si>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</si>
  <si>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</si>
  <si>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</si>
  <si>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</si>
  <si>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</si>
  <si>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</si>
  <si>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</si>
  <si>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</si>
  <si>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</si>
  <si>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</si>
  <si>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</si>
  <si>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</si>
  <si>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</si>
  <si>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</si>
  <si>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</si>
  <si>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</si>
  <si>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</si>
  <si>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</si>
  <si>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</si>
  <si>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</si>
  <si>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</si>
  <si>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</si>
  <si>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</si>
  <si>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</si>
  <si>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</si>
  <si>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</si>
  <si>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</si>
  <si>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</si>
  <si>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</si>
  <si>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</si>
  <si>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</si>
  <si>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</si>
  <si>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</si>
  <si>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</si>
  <si>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</si>
  <si>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</si>
  <si>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</si>
  <si>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</si>
  <si>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</si>
  <si>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</si>
  <si>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</si>
  <si>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</si>
  <si>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</si>
  <si>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</si>
  <si>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</si>
  <si>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</si>
  <si>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</si>
  <si>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</si>
  <si>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</si>
  <si>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</si>
  <si>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</si>
  <si>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</si>
  <si>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</si>
  <si>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</si>
  <si>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</si>
  <si>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</si>
  <si>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</si>
  <si>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</si>
  <si>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</si>
  <si>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</si>
  <si>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</si>
  <si>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</si>
  <si>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</si>
  <si>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</si>
  <si>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</si>
  <si>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</si>
  <si>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</si>
  <si>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</si>
  <si>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</si>
  <si>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</si>
  <si>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</si>
  <si>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</si>
  <si>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</si>
  <si>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</si>
  <si>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</si>
  <si>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</si>
  <si>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</si>
  <si>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</si>
  <si>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</si>
  <si>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</si>
  <si>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</si>
  <si>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</si>
  <si>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</si>
  <si>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</si>
  <si>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</si>
  <si>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</si>
  <si>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</si>
  <si>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</si>
  <si>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</si>
  <si>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</si>
  <si>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</si>
  <si>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</si>
  <si>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</si>
  <si>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</si>
  <si>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</si>
  <si>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</si>
  <si>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</si>
  <si>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</si>
  <si>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</si>
  <si>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</si>
  <si>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</si>
  <si>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</si>
  <si>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</si>
  <si>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</si>
  <si>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</si>
  <si>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</si>
  <si>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</si>
  <si>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</si>
  <si>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</si>
  <si>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</si>
  <si>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</si>
  <si>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</si>
  <si>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</si>
  <si>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</si>
  <si>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</si>
  <si>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</si>
  <si>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</si>
  <si>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</si>
  <si>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</si>
  <si>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</si>
  <si>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</si>
  <si>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</si>
  <si>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</si>
  <si>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</si>
  <si>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</si>
  <si>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</si>
  <si>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</si>
  <si>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</si>
  <si>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</si>
  <si>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</si>
  <si>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</si>
  <si>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</si>
  <si>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</si>
  <si>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</si>
  <si>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</si>
  <si>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</si>
  <si>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</si>
  <si>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</si>
  <si>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</si>
  <si>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</si>
  <si>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</si>
  <si>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</si>
  <si>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</si>
  <si>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</si>
  <si>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</si>
  <si>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</si>
  <si>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</si>
  <si>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</si>
  <si>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</si>
  <si>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</si>
  <si>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</si>
  <si>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</si>
  <si>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</si>
  <si>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</si>
  <si>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</si>
  <si>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</si>
  <si>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</si>
  <si>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</si>
  <si>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</si>
  <si>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</si>
  <si>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</si>
  <si>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</si>
  <si>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</si>
  <si>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</si>
  <si>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</si>
  <si>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</si>
  <si>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</si>
  <si>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</si>
  <si>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</si>
  <si>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</si>
  <si>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</si>
  <si>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</si>
  <si>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</si>
  <si>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</si>
  <si>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</si>
  <si>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</si>
  <si>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</si>
  <si>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</si>
  <si>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</si>
  <si>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</si>
  <si>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</si>
  <si>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</si>
  <si>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</si>
  <si>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</si>
  <si>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</si>
  <si>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</si>
  <si>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</si>
  <si>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</si>
  <si>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</si>
  <si>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</si>
  <si>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</si>
  <si>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</si>
  <si>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</si>
  <si>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</si>
  <si>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</si>
  <si>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</si>
  <si>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</si>
  <si>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</si>
  <si>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</si>
  <si>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</si>
  <si>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</si>
  <si>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</si>
  <si>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</si>
  <si>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</si>
  <si>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</si>
  <si>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</si>
  <si>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</si>
  <si>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</si>
  <si>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</si>
  <si>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</si>
  <si>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</si>
  <si>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</si>
  <si>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</si>
  <si>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</si>
  <si>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</si>
  <si>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</si>
  <si>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</si>
  <si>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</si>
  <si>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</si>
  <si>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</si>
  <si>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</si>
  <si>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</si>
  <si>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</si>
  <si>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</si>
  <si>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</si>
  <si>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</si>
  <si>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</si>
  <si>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</si>
  <si>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</si>
  <si>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</si>
  <si>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</si>
  <si>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</si>
  <si>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</si>
  <si>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</si>
  <si>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</si>
  <si>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</si>
  <si>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</si>
  <si>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</si>
  <si>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</si>
  <si>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</si>
  <si>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</si>
  <si>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</si>
  <si>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</si>
  <si>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</si>
  <si>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</si>
  <si>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</si>
  <si>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</si>
  <si>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</si>
  <si>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</si>
  <si>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</si>
  <si>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</si>
  <si>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</si>
  <si>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</si>
  <si>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</si>
  <si>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</si>
  <si>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</si>
  <si>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</si>
  <si>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</si>
  <si>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</si>
  <si>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</si>
  <si>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</si>
  <si>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</si>
  <si>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</si>
  <si>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</si>
  <si>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</si>
  <si>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</si>
  <si>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</si>
  <si>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</si>
  <si>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</si>
  <si>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</si>
  <si>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</si>
  <si>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</si>
  <si>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</si>
  <si>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</si>
  <si>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</si>
  <si>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</si>
  <si>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</si>
  <si>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</si>
  <si>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</si>
  <si>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</si>
  <si>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</si>
  <si>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</si>
  <si>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</si>
  <si>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</si>
  <si>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</si>
  <si>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</si>
  <si>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</si>
  <si>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</si>
  <si>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</si>
  <si>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</si>
  <si>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</si>
  <si>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</si>
  <si>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</si>
  <si>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</si>
  <si>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</si>
  <si>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</si>
  <si>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</si>
  <si>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</si>
  <si>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</si>
  <si>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</si>
  <si>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</si>
  <si>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</si>
  <si>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</si>
  <si>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</si>
  <si>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</si>
  <si>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</si>
  <si>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</si>
  <si>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</si>
  <si>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</si>
  <si>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</si>
  <si>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</si>
  <si>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</si>
  <si>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</si>
  <si>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</si>
  <si>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</si>
  <si>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</si>
  <si>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</si>
  <si>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</si>
  <si>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</si>
  <si>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</si>
  <si>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</si>
  <si>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</si>
  <si>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</si>
  <si>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</si>
  <si>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</si>
  <si>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</si>
  <si>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</si>
  <si>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</si>
  <si>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</si>
  <si>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</si>
  <si>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</si>
  <si>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</si>
  <si>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</si>
  <si>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</si>
  <si>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</si>
  <si>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</si>
  <si>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</si>
  <si>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</si>
  <si>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</si>
  <si>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</si>
  <si>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</si>
  <si>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</si>
  <si>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</si>
  <si>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</si>
  <si>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</si>
  <si>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</si>
  <si>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</si>
  <si>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</si>
  <si>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</si>
  <si>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</si>
  <si>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</si>
  <si>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</si>
  <si>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</si>
  <si>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</si>
  <si>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</si>
  <si>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</si>
  <si>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</si>
  <si>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</si>
  <si>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</si>
  <si>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</si>
  <si>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</si>
  <si>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</si>
  <si>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</si>
  <si>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</si>
  <si>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</si>
  <si>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</si>
  <si>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</si>
  <si>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</si>
  <si>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</si>
  <si>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</si>
  <si>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</si>
  <si>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</si>
  <si>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</si>
  <si>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</si>
  <si>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</si>
  <si>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</si>
  <si>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</si>
  <si>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</si>
  <si>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</si>
  <si>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</si>
  <si>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</si>
  <si>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</si>
  <si>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</si>
  <si>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</si>
  <si>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</si>
  <si>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</si>
  <si>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</si>
  <si>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</si>
  <si>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</si>
  <si>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</si>
  <si>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</si>
  <si>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</si>
  <si>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</si>
  <si>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</si>
  <si>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</si>
  <si>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</si>
  <si>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</si>
  <si>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</si>
  <si>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</si>
  <si>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</si>
  <si>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</si>
  <si>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</si>
  <si>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</si>
  <si>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</si>
  <si>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</si>
  <si>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</si>
  <si>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</si>
  <si>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</si>
  <si>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</si>
  <si>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</si>
  <si>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</si>
  <si>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</si>
  <si>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</si>
  <si>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</si>
  <si>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</si>
  <si>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</si>
  <si>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</si>
  <si>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</si>
  <si>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</si>
  <si>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</si>
  <si>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</si>
  <si>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</si>
  <si>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</si>
  <si>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</si>
  <si>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</si>
  <si>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</si>
  <si>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</si>
  <si>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</si>
  <si>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</si>
  <si>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</si>
  <si>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</si>
  <si>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</si>
  <si>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</si>
  <si>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</si>
  <si>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</si>
  <si>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</si>
  <si>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</si>
  <si>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</si>
  <si>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</si>
  <si>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</si>
  <si>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</si>
  <si>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</si>
  <si>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</si>
  <si>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</si>
  <si>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</si>
  <si>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</si>
  <si>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</si>
  <si>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</si>
  <si>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</si>
  <si>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</si>
  <si>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</si>
  <si>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</si>
  <si>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</si>
  <si>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</si>
  <si>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</si>
  <si>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</si>
  <si>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</si>
  <si>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</si>
  <si>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</si>
  <si>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</si>
  <si>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</si>
  <si>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</si>
  <si>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</si>
  <si>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</si>
  <si>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</si>
  <si>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</si>
  <si>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</si>
  <si>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</si>
  <si>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</si>
  <si>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</si>
  <si>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</si>
  <si>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</si>
  <si>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</si>
  <si>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</si>
  <si>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</si>
  <si>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</si>
  <si>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</si>
  <si>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</si>
  <si>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</si>
  <si>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</si>
  <si>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</si>
  <si>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</si>
  <si>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</si>
  <si>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</si>
  <si>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</si>
  <si>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</si>
  <si>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</si>
  <si>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</si>
  <si>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</si>
  <si>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</si>
  <si>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</si>
  <si>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</si>
  <si>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</si>
  <si>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</si>
  <si>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</si>
  <si>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</si>
  <si>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</si>
  <si>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</si>
  <si>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</si>
  <si>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</si>
  <si>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</si>
  <si>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</si>
  <si>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</si>
  <si>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</si>
  <si>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</si>
  <si>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</si>
  <si>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</si>
  <si>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</si>
  <si>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</si>
  <si>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</si>
  <si>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</si>
  <si>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</si>
  <si>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</si>
  <si>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</si>
  <si>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</si>
  <si>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</si>
  <si>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</si>
  <si>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</si>
  <si>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</si>
  <si>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</si>
  <si>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</si>
  <si>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</si>
  <si>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</si>
  <si>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</si>
  <si>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</si>
  <si>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</si>
  <si>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</si>
  <si>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</si>
  <si>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</si>
  <si>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</si>
  <si>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</si>
  <si>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</si>
  <si>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</si>
  <si>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</si>
  <si>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</si>
  <si>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</si>
  <si>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</si>
  <si>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</si>
  <si>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</si>
  <si>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</si>
  <si>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</si>
  <si>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</si>
  <si>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</si>
  <si>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</si>
  <si>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</si>
  <si>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</si>
  <si>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</si>
  <si>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</si>
  <si>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</si>
  <si>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</si>
  <si>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</si>
  <si>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</si>
  <si>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</si>
  <si>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</si>
  <si>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</si>
  <si>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</si>
  <si>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</si>
  <si>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</si>
  <si>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</si>
  <si>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</si>
  <si>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</si>
  <si>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</si>
  <si>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</si>
  <si>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</si>
  <si>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</si>
  <si>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</si>
  <si>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</si>
  <si>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</si>
  <si>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</si>
  <si>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</si>
  <si>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</si>
  <si>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</si>
  <si>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</si>
  <si>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</si>
  <si>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</si>
  <si>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</si>
  <si>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</si>
  <si>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</si>
  <si>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</si>
  <si>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</si>
  <si>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</si>
  <si>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</si>
  <si>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</si>
  <si>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</si>
  <si>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</si>
  <si>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</si>
  <si>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</si>
  <si>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</si>
  <si>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</si>
  <si>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</si>
  <si>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</si>
  <si>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</si>
  <si>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</si>
  <si>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</si>
  <si>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</si>
  <si>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</si>
  <si>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</si>
  <si>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</si>
  <si>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</si>
  <si>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</si>
  <si>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</si>
  <si>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</si>
  <si>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</si>
  <si>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</si>
  <si>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</si>
  <si>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</si>
  <si>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</si>
  <si>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</si>
  <si>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</si>
  <si>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</si>
  <si>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</si>
  <si>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</si>
  <si>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</si>
  <si>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</si>
  <si>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</si>
  <si>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</si>
  <si>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</si>
  <si>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</si>
  <si>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</si>
  <si>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</si>
  <si>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</si>
  <si>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</si>
  <si>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</si>
  <si>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</si>
  <si>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</si>
  <si>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</si>
  <si>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</si>
  <si>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</si>
  <si>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</si>
  <si>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</si>
  <si>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</si>
  <si>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</si>
  <si>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</si>
  <si>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</si>
  <si>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</si>
  <si>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</si>
  <si>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</si>
  <si>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</si>
  <si>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</si>
  <si>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</si>
  <si>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</si>
  <si>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</si>
  <si>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</si>
  <si>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</si>
  <si>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</si>
  <si>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</si>
  <si>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</si>
  <si>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</si>
  <si>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</si>
  <si>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</si>
  <si>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</si>
  <si>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</si>
  <si>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</si>
  <si>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</si>
  <si>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</si>
  <si>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</si>
  <si>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</si>
  <si>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</si>
  <si>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</si>
  <si>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</si>
  <si>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</si>
  <si>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</si>
  <si>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</si>
  <si>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</si>
  <si>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</si>
  <si>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</si>
  <si>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</si>
  <si>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</si>
  <si>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</si>
  <si>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</si>
  <si>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</si>
  <si>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</si>
  <si>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</si>
  <si>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</si>
  <si>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</si>
  <si>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</si>
  <si>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</si>
  <si>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</si>
  <si>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</si>
  <si>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</si>
  <si>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</si>
  <si>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</si>
  <si>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</si>
  <si>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</si>
  <si>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</si>
  <si>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</si>
  <si>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</si>
  <si>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</si>
  <si>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</si>
  <si>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</si>
  <si>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</si>
  <si>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</si>
  <si>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</si>
  <si>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</si>
  <si>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</si>
  <si>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</si>
  <si>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</si>
  <si>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</si>
  <si>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</si>
  <si>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</si>
  <si>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</si>
  <si>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</si>
  <si>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</si>
  <si>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</si>
  <si>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</si>
  <si>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</si>
  <si>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</si>
  <si>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</si>
  <si>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</si>
  <si>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</si>
  <si>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</si>
  <si>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</si>
  <si>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</si>
  <si>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</si>
  <si>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</si>
  <si>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</si>
  <si>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</si>
  <si>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</si>
  <si>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</si>
  <si>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</si>
  <si>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</si>
  <si>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</si>
  <si>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</si>
  <si>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</si>
  <si>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</si>
  <si>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</si>
  <si>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</si>
  <si>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</si>
  <si>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</si>
  <si>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</si>
  <si>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</si>
  <si>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</si>
  <si>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</si>
  <si>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</si>
  <si>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</si>
  <si>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</si>
  <si>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</si>
  <si>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</si>
  <si>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</si>
  <si>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</si>
  <si>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</si>
  <si>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</si>
  <si>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</si>
  <si>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</si>
  <si>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</si>
  <si>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</si>
  <si>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</si>
  <si>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</si>
  <si>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</si>
  <si>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</si>
  <si>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</si>
  <si>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</si>
  <si>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</si>
  <si>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</si>
  <si>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</si>
  <si>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</si>
  <si>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</si>
  <si>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</si>
  <si>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</si>
  <si>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</si>
  <si>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</si>
  <si>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</si>
  <si>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</si>
  <si>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</si>
  <si>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</si>
  <si>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</si>
  <si>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</si>
  <si>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</si>
  <si>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</si>
  <si>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</si>
  <si>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</si>
  <si>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</si>
  <si>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</si>
  <si>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</si>
  <si>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</si>
  <si>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</si>
  <si>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</si>
  <si>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</si>
  <si>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</si>
  <si>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</si>
  <si>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</si>
  <si>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</si>
  <si>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</si>
  <si>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</si>
  <si>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</si>
  <si>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</si>
  <si>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</si>
  <si>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</si>
  <si>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</si>
  <si>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</si>
  <si>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</si>
  <si>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</si>
  <si>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</si>
  <si>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</si>
  <si>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</si>
  <si>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</si>
  <si>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</si>
  <si>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</si>
  <si>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</si>
  <si>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</si>
  <si>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</si>
  <si>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</si>
  <si>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</si>
  <si>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</si>
  <si>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</si>
  <si>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</si>
  <si>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</si>
  <si>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</si>
  <si>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</si>
  <si>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</si>
  <si>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</si>
  <si>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</si>
  <si>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</si>
  <si>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</si>
  <si>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</si>
  <si>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</si>
  <si>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</si>
  <si>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</si>
  <si>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</si>
  <si>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</si>
  <si>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</si>
  <si>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</si>
  <si>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</si>
  <si>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</si>
  <si>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</si>
  <si>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</si>
  <si>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</si>
  <si>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</si>
  <si>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</si>
  <si>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</si>
  <si>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</si>
  <si>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</si>
  <si>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</si>
  <si>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</si>
  <si>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</si>
  <si>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</si>
  <si>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</si>
  <si>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</si>
  <si>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</si>
  <si>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</si>
  <si>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</si>
  <si>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</si>
  <si>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</si>
  <si>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</si>
  <si>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</si>
  <si>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</si>
  <si>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</si>
  <si>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</si>
  <si>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</si>
  <si>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</si>
  <si>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</si>
  <si>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</si>
  <si>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</si>
  <si>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</si>
  <si>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</si>
  <si>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</si>
  <si>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</si>
  <si>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</si>
  <si>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</si>
  <si>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</si>
  <si>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</si>
  <si>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</si>
  <si>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</si>
  <si>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</si>
  <si>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</si>
  <si>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</si>
  <si>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</si>
  <si>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</si>
  <si>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</si>
  <si>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</si>
  <si>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</si>
  <si>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</si>
  <si>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</si>
  <si>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</si>
  <si>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</si>
  <si>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</si>
  <si>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</si>
  <si>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</si>
  <si>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</si>
  <si>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</si>
  <si>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</si>
  <si>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</si>
  <si>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</si>
  <si>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</si>
  <si>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</si>
  <si>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</si>
  <si>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</si>
  <si>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</si>
  <si>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</si>
  <si>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</si>
  <si>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</si>
  <si>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</si>
  <si>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</si>
  <si>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</si>
  <si>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</si>
  <si>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</si>
  <si>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</si>
  <si>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12219</t>
  </si>
  <si>
    <t>市原市</t>
  </si>
  <si>
    <t>12219_令和3年度</t>
  </si>
  <si>
    <t>12219_令和4年度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</si>
  <si>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</si>
  <si>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</si>
  <si>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</si>
  <si>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</si>
  <si>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</si>
  <si>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</si>
  <si>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</si>
  <si>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</si>
  <si>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</si>
  <si>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</si>
  <si>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</si>
  <si>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</si>
  <si>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</si>
  <si>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</si>
  <si>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</si>
  <si>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</si>
  <si>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</si>
  <si>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12100</t>
  </si>
  <si>
    <t>千葉市</t>
  </si>
  <si>
    <t>12100_令和3年度</t>
  </si>
  <si>
    <t>12100_令和4年度</t>
  </si>
  <si>
    <t>12204</t>
  </si>
  <si>
    <t>船橋市</t>
  </si>
  <si>
    <t>12204_令和3年度</t>
  </si>
  <si>
    <t>12204_令和4年度</t>
  </si>
  <si>
    <t>01209_令和4年度</t>
  </si>
  <si>
    <t>01209</t>
  </si>
  <si>
    <t>夕張市</t>
  </si>
  <si>
    <t>01209_令和3年度</t>
  </si>
  <si>
    <t>01361_令和4年度</t>
  </si>
  <si>
    <t>01361</t>
  </si>
  <si>
    <t>江差町</t>
  </si>
  <si>
    <t>01361_令和3年度</t>
  </si>
  <si>
    <t>01452_令和4年度</t>
  </si>
  <si>
    <t>01452</t>
  </si>
  <si>
    <t>鷹栖町</t>
  </si>
  <si>
    <t>01452_令和3年度</t>
  </si>
  <si>
    <t>12216</t>
  </si>
  <si>
    <t>習志野市</t>
  </si>
  <si>
    <t>12216_令和3年度</t>
  </si>
  <si>
    <t>12216_令和4年度</t>
  </si>
  <si>
    <t>12212</t>
  </si>
  <si>
    <t>佐倉市</t>
  </si>
  <si>
    <t>12212_令和3年度</t>
  </si>
  <si>
    <t>12212_令和4年度</t>
  </si>
  <si>
    <t>12227</t>
  </si>
  <si>
    <t>浦安市</t>
  </si>
  <si>
    <t>12227_令和3年度</t>
  </si>
  <si>
    <t>12227_令和4年度</t>
  </si>
  <si>
    <t>01564_令和4年度</t>
  </si>
  <si>
    <t>01564</t>
  </si>
  <si>
    <t>大空町</t>
  </si>
  <si>
    <t>01665_令和4年度</t>
  </si>
  <si>
    <t>01665</t>
  </si>
  <si>
    <t>弟子屈町</t>
  </si>
  <si>
    <t>01564_令和3年度</t>
  </si>
  <si>
    <t>01665_令和3年度</t>
  </si>
  <si>
    <t>12231</t>
  </si>
  <si>
    <t>印西市</t>
  </si>
  <si>
    <t>12231_令和3年度</t>
  </si>
  <si>
    <t>12231_令和4年度</t>
  </si>
  <si>
    <t>12224</t>
  </si>
  <si>
    <t>鎌ヶ谷市</t>
  </si>
  <si>
    <t>12224_令和3年度</t>
  </si>
  <si>
    <t>12224_令和4年度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</si>
  <si>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</si>
  <si>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</si>
  <si>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</si>
  <si>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</si>
  <si>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</si>
  <si>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</si>
  <si>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</si>
  <si>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</si>
  <si>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</si>
  <si>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</si>
  <si>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</si>
  <si>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</si>
  <si>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</si>
  <si>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</si>
  <si>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</si>
  <si>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</si>
  <si>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</si>
  <si>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</si>
  <si>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</si>
  <si>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</si>
  <si>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</si>
  <si>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</si>
  <si>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</si>
  <si>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</si>
  <si>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</si>
  <si>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</si>
  <si>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</si>
  <si>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</si>
  <si>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</si>
  <si>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</si>
  <si>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</si>
  <si>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</si>
  <si>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</si>
  <si>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</si>
  <si>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</si>
  <si>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</si>
  <si>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</si>
  <si>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</si>
  <si>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</si>
  <si>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</si>
  <si>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</si>
  <si>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</si>
  <si>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</si>
  <si>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</si>
  <si>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</si>
  <si>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</si>
  <si>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</si>
  <si>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</si>
  <si>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</si>
  <si>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</si>
  <si>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</si>
  <si>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</si>
  <si>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</si>
  <si>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</si>
  <si>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</si>
  <si>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</si>
  <si>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</si>
  <si>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</si>
  <si>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</si>
  <si>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</si>
  <si>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</si>
  <si>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</si>
  <si>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</si>
  <si>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</si>
  <si>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</si>
  <si>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</si>
  <si>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</si>
  <si>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</si>
  <si>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</si>
  <si>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</si>
  <si>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</si>
  <si>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</si>
  <si>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</si>
  <si>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</si>
  <si>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</si>
  <si>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</si>
  <si>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</si>
  <si>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</si>
  <si>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</si>
  <si>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</si>
  <si>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</si>
  <si>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</si>
  <si>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</si>
  <si>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</si>
  <si>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</si>
  <si>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</si>
  <si>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</si>
  <si>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</si>
  <si>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</si>
  <si>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</si>
  <si>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</si>
  <si>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</si>
  <si>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</si>
  <si>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</si>
  <si>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</si>
  <si>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</si>
  <si>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</si>
  <si>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</si>
  <si>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</si>
  <si>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</si>
  <si>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</si>
  <si>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</si>
  <si>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</si>
  <si>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</si>
  <si>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</si>
  <si>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</si>
  <si>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</si>
  <si>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</si>
  <si>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</si>
  <si>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</si>
  <si>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</si>
  <si>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</si>
  <si>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</si>
  <si>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</si>
  <si>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</si>
  <si>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</si>
  <si>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</si>
  <si>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</si>
  <si>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</si>
  <si>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</si>
  <si>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</si>
  <si>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</si>
  <si>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</si>
  <si>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</si>
  <si>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</si>
  <si>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</si>
  <si>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</si>
  <si>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</si>
  <si>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</si>
  <si>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</si>
  <si>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</si>
  <si>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</si>
  <si>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</si>
  <si>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</si>
  <si>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</si>
  <si>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</si>
  <si>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</si>
  <si>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</si>
  <si>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</si>
  <si>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</si>
  <si>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</si>
  <si>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</si>
  <si>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</si>
  <si>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</si>
  <si>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</si>
  <si>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</si>
  <si>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</si>
  <si>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</si>
  <si>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</si>
  <si>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</si>
  <si>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</si>
  <si>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</si>
  <si>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</si>
  <si>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</si>
  <si>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</si>
  <si>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</si>
  <si>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</si>
  <si>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</si>
  <si>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</si>
  <si>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</si>
  <si>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</si>
  <si>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</si>
  <si>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</si>
  <si>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</si>
  <si>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</si>
  <si>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</si>
  <si>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</si>
  <si>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</si>
  <si>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</si>
  <si>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</si>
  <si>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</si>
  <si>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</si>
  <si>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</si>
  <si>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</si>
  <si>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</si>
  <si>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</si>
  <si>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</si>
  <si>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</si>
  <si>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</si>
  <si>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</si>
  <si>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</si>
  <si>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</si>
  <si>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</si>
  <si>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</si>
  <si>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</si>
  <si>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</si>
  <si>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</si>
  <si>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</si>
  <si>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</si>
  <si>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</si>
  <si>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</si>
  <si>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</si>
  <si>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</si>
  <si>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</si>
  <si>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</si>
  <si>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</si>
  <si>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</si>
  <si>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</si>
  <si>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</si>
  <si>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</si>
  <si>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</si>
  <si>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</si>
  <si>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</si>
  <si>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</si>
  <si>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</si>
  <si>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</si>
  <si>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</si>
  <si>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</si>
  <si>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</si>
  <si>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</si>
  <si>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</si>
  <si>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</si>
  <si>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</si>
  <si>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</si>
  <si>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</si>
  <si>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</si>
  <si>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</si>
  <si>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</si>
  <si>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</si>
  <si>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</si>
  <si>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</si>
  <si>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</si>
  <si>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</si>
  <si>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</si>
  <si>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</si>
  <si>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</si>
  <si>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</si>
  <si>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</si>
  <si>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</si>
  <si>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</si>
  <si>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</si>
  <si>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</si>
  <si>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</si>
  <si>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</si>
  <si>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</si>
  <si>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</si>
  <si>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</si>
  <si>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</si>
  <si>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</si>
  <si>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</si>
  <si>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</si>
  <si>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</si>
  <si>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</si>
  <si>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</si>
  <si>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</si>
  <si>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</si>
  <si>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</si>
  <si>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</si>
  <si>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</si>
  <si>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</si>
  <si>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</si>
  <si>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</si>
  <si>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</si>
  <si>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</si>
  <si>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</si>
  <si>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</si>
  <si>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</si>
  <si>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</si>
  <si>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</si>
  <si>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</si>
  <si>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</si>
  <si>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</si>
  <si>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</si>
  <si>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</si>
  <si>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</si>
  <si>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</si>
  <si>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</si>
  <si>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</si>
  <si>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</si>
  <si>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</si>
  <si>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</si>
  <si>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</si>
  <si>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</si>
  <si>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</si>
  <si>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</si>
  <si>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</si>
  <si>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</si>
  <si>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</si>
  <si>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</si>
  <si>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</si>
  <si>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</si>
  <si>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</si>
  <si>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</si>
  <si>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</si>
  <si>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</si>
  <si>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</si>
  <si>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</si>
  <si>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</si>
  <si>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</si>
  <si>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</si>
  <si>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</si>
  <si>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</si>
  <si>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</si>
  <si>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</si>
  <si>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</si>
  <si>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</si>
  <si>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</si>
  <si>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</si>
  <si>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</si>
  <si>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</si>
  <si>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</si>
  <si>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</si>
  <si>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</si>
  <si>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</si>
  <si>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</si>
  <si>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</si>
  <si>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</si>
  <si>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</si>
  <si>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</si>
  <si>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</si>
  <si>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</si>
  <si>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</si>
  <si>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</si>
  <si>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</si>
  <si>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</si>
  <si>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</si>
  <si>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</si>
  <si>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</si>
  <si>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</si>
  <si>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</si>
  <si>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</si>
  <si>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</si>
  <si>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</si>
  <si>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</si>
  <si>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</si>
  <si>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</si>
  <si>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</si>
  <si>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</si>
  <si>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</si>
  <si>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</si>
  <si>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</si>
  <si>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</si>
  <si>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</si>
  <si>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</si>
  <si>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</si>
  <si>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</si>
  <si>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</si>
  <si>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</si>
  <si>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</si>
  <si>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</si>
  <si>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</si>
  <si>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</si>
  <si>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</si>
  <si>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</si>
  <si>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</si>
  <si>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</si>
  <si>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</si>
  <si>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</si>
  <si>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</si>
  <si>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</si>
  <si>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</si>
  <si>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</si>
  <si>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</si>
  <si>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</si>
  <si>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</si>
  <si>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</si>
  <si>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</si>
  <si>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</si>
  <si>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</si>
  <si>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</si>
  <si>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</si>
  <si>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</si>
  <si>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</si>
  <si>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</si>
  <si>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</si>
  <si>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</si>
  <si>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</si>
  <si>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</si>
  <si>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</si>
  <si>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</si>
  <si>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</si>
  <si>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</si>
  <si>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</si>
  <si>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</si>
  <si>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</si>
  <si>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</si>
  <si>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</si>
  <si>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</si>
  <si>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</si>
  <si>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</si>
  <si>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</si>
  <si>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</si>
  <si>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</si>
  <si>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</si>
  <si>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</si>
  <si>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</si>
  <si>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</si>
  <si>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</si>
  <si>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</si>
  <si>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</si>
  <si>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</si>
  <si>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</si>
  <si>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</si>
  <si>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</si>
  <si>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</si>
  <si>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</si>
  <si>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</si>
  <si>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</si>
  <si>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</si>
  <si>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</si>
  <si>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</si>
  <si>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</si>
  <si>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</si>
  <si>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</si>
  <si>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</si>
  <si>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</si>
  <si>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</si>
  <si>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</si>
  <si>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</si>
  <si>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</si>
  <si>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</si>
  <si>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</si>
  <si>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</si>
  <si>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</si>
  <si>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</si>
  <si>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</si>
  <si>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</si>
  <si>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</si>
  <si>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</si>
  <si>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</si>
  <si>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</si>
  <si>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</si>
  <si>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</si>
  <si>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</si>
  <si>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</si>
  <si>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</si>
  <si>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</si>
  <si>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</si>
  <si>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</si>
  <si>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</si>
  <si>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</si>
  <si>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</si>
  <si>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</si>
  <si>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</si>
  <si>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</si>
  <si>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</si>
  <si>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</si>
  <si>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</si>
  <si>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</si>
  <si>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</si>
  <si>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</si>
  <si>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</si>
  <si>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</si>
  <si>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</si>
  <si>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</si>
  <si>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</si>
  <si>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</si>
  <si>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</si>
  <si>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</si>
  <si>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</si>
  <si>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</si>
  <si>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</si>
  <si>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</si>
  <si>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</si>
  <si>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</si>
  <si>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</si>
  <si>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</si>
  <si>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</si>
  <si>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</si>
  <si>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</si>
  <si>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</si>
  <si>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</si>
  <si>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</si>
  <si>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</si>
  <si>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</si>
  <si>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</si>
  <si>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</si>
  <si>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</si>
  <si>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</si>
  <si>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</si>
  <si>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</si>
  <si>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</si>
  <si>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</si>
  <si>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</si>
  <si>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</si>
  <si>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</si>
  <si>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</si>
  <si>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</si>
  <si>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</si>
  <si>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</si>
  <si>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</si>
  <si>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</si>
  <si>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</si>
  <si>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</si>
  <si>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</si>
  <si>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</si>
  <si>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</si>
  <si>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</si>
  <si>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</si>
  <si>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</si>
  <si>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</si>
  <si>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</si>
  <si>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</si>
  <si>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</si>
  <si>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</si>
  <si>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</si>
  <si>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</si>
  <si>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</si>
  <si>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</si>
  <si>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</si>
  <si>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</si>
  <si>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</si>
  <si>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</si>
  <si>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</si>
  <si>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</si>
  <si>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</si>
  <si>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</si>
  <si>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</si>
  <si>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</si>
  <si>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</si>
  <si>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</si>
  <si>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</si>
  <si>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</si>
  <si>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</si>
  <si>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</si>
  <si>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</si>
  <si>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</si>
  <si>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</si>
  <si>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</si>
  <si>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</si>
  <si>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</si>
  <si>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</si>
  <si>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</si>
  <si>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</si>
  <si>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</si>
  <si>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</si>
  <si>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</si>
  <si>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</si>
  <si>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</si>
  <si>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</si>
  <si>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</si>
  <si>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</si>
  <si>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</si>
  <si>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</si>
  <si>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</si>
  <si>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</si>
  <si>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</si>
  <si>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</si>
  <si>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</si>
  <si>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</si>
  <si>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</si>
  <si>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</si>
  <si>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</si>
  <si>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</si>
  <si>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</si>
  <si>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</si>
  <si>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</si>
  <si>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</si>
  <si>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</si>
  <si>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</si>
  <si>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</si>
  <si>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</si>
  <si>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</si>
  <si>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</si>
  <si>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</si>
  <si>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</si>
  <si>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</si>
  <si>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</si>
  <si>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</si>
  <si>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</si>
  <si>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</si>
  <si>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</si>
  <si>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</si>
  <si>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</si>
  <si>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</si>
  <si>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</si>
  <si>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</si>
  <si>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</si>
  <si>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</si>
  <si>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</si>
  <si>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</si>
  <si>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</si>
  <si>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</si>
  <si>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</si>
  <si>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</si>
  <si>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</si>
  <si>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</si>
  <si>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</si>
  <si>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</si>
  <si>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</si>
  <si>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</si>
  <si>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</si>
  <si>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</si>
  <si>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</si>
  <si>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</si>
  <si>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</si>
  <si>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</si>
  <si>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</si>
  <si>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12223</t>
  </si>
  <si>
    <t>鴨川市</t>
  </si>
  <si>
    <t>12223_令和3年度</t>
  </si>
  <si>
    <t>12223_令和4年度</t>
  </si>
  <si>
    <t>12206</t>
  </si>
  <si>
    <t>木更津市</t>
  </si>
  <si>
    <t>12206_令和3年度</t>
  </si>
  <si>
    <t>12206_令和4年度</t>
  </si>
  <si>
    <t>12222</t>
  </si>
  <si>
    <t>我孫子市</t>
  </si>
  <si>
    <t>12222_令和3年度</t>
  </si>
  <si>
    <t>12222_令和4年度</t>
  </si>
  <si>
    <t>12211</t>
  </si>
  <si>
    <t>成田市</t>
  </si>
  <si>
    <t>12211_令和3年度</t>
  </si>
  <si>
    <t>12211_令和4年度</t>
  </si>
  <si>
    <t>12322</t>
  </si>
  <si>
    <t>酒々井町</t>
  </si>
  <si>
    <t>12322_令和3年度</t>
  </si>
  <si>
    <t>12322_令和4年度</t>
  </si>
  <si>
    <t>12329</t>
  </si>
  <si>
    <t>栄町</t>
  </si>
  <si>
    <t>12329_令和3年度</t>
  </si>
  <si>
    <t>12329_令和4年度</t>
  </si>
  <si>
    <t>12236</t>
  </si>
  <si>
    <t>香取市</t>
  </si>
  <si>
    <t>12236_令和3年度</t>
  </si>
  <si>
    <t>12236_令和4年度</t>
  </si>
  <si>
    <t>12213</t>
  </si>
  <si>
    <t>東金市</t>
  </si>
  <si>
    <t>12213_令和3年度</t>
  </si>
  <si>
    <t>12213_令和4年度</t>
  </si>
  <si>
    <t>12202</t>
  </si>
  <si>
    <t>銚子市</t>
  </si>
  <si>
    <t>12202_令和3年度</t>
  </si>
  <si>
    <t>12202_令和4年度</t>
  </si>
  <si>
    <t>12205</t>
  </si>
  <si>
    <t>館山市</t>
  </si>
  <si>
    <t>12205_令和3年度</t>
  </si>
  <si>
    <t>12205_令和4年度</t>
  </si>
  <si>
    <t>12426</t>
  </si>
  <si>
    <t>長柄町</t>
  </si>
  <si>
    <t>12426_令和3年度</t>
  </si>
  <si>
    <t>12426_令和4年度</t>
  </si>
  <si>
    <t>12347</t>
  </si>
  <si>
    <t>多古町</t>
  </si>
  <si>
    <t>12347_令和3年度</t>
  </si>
  <si>
    <t>12347_令和4年度</t>
  </si>
  <si>
    <t>12423</t>
  </si>
  <si>
    <t>長生村</t>
  </si>
  <si>
    <t>12423_令和3年度</t>
  </si>
  <si>
    <t>12423_令和4年度</t>
  </si>
  <si>
    <t>12427</t>
  </si>
  <si>
    <t>長南町</t>
  </si>
  <si>
    <t>12427_令和3年度</t>
  </si>
  <si>
    <t>12427_令和4年度</t>
  </si>
  <si>
    <t>12443</t>
  </si>
  <si>
    <t>御宿町</t>
  </si>
  <si>
    <t>12443_令和3年度</t>
  </si>
  <si>
    <t>12443_令和4年度</t>
  </si>
  <si>
    <t>12424</t>
  </si>
  <si>
    <t>白子町</t>
  </si>
  <si>
    <t>12424_令和3年度</t>
  </si>
  <si>
    <t>12424_令和4年度</t>
  </si>
  <si>
    <t>12441</t>
  </si>
  <si>
    <t>大多喜町</t>
  </si>
  <si>
    <t>12441_令和3年度</t>
  </si>
  <si>
    <t>12441_令和4年度</t>
  </si>
  <si>
    <t>12342</t>
  </si>
  <si>
    <t>神崎町</t>
  </si>
  <si>
    <t>12342_令和3年度</t>
  </si>
  <si>
    <t>12342_令和4年度</t>
  </si>
  <si>
    <t>12403</t>
  </si>
  <si>
    <t>九十九里町</t>
  </si>
  <si>
    <t>12403_令和3年度</t>
  </si>
  <si>
    <t>12403_令和4年度</t>
  </si>
  <si>
    <t>12410</t>
  </si>
  <si>
    <t>横芝光町</t>
  </si>
  <si>
    <t>12410_令和3年度</t>
  </si>
  <si>
    <t>12410_令和4年度</t>
  </si>
  <si>
    <t>12220</t>
  </si>
  <si>
    <t>流山市</t>
  </si>
  <si>
    <t>12220_令和3年度</t>
  </si>
  <si>
    <t>12220_令和4年度</t>
  </si>
  <si>
    <t>12221</t>
  </si>
  <si>
    <t>八千代市</t>
  </si>
  <si>
    <t>12221_令和3年度</t>
  </si>
  <si>
    <t>12221_令和4年度</t>
  </si>
  <si>
    <t>12349</t>
  </si>
  <si>
    <t>東庄町</t>
  </si>
  <si>
    <t>12349_令和3年度</t>
  </si>
  <si>
    <t>12349_令和4年度</t>
  </si>
  <si>
    <t>12421</t>
  </si>
  <si>
    <t>一宮町</t>
  </si>
  <si>
    <t>12421_令和3年度</t>
  </si>
  <si>
    <t>12421_令和4年度</t>
  </si>
  <si>
    <t>12218</t>
  </si>
  <si>
    <t>勝浦市</t>
  </si>
  <si>
    <t>12218_令和3年度</t>
  </si>
  <si>
    <t>12218_令和4年度</t>
  </si>
  <si>
    <t>12233</t>
  </si>
  <si>
    <t>富里市</t>
  </si>
  <si>
    <t>12233_令和3年度</t>
  </si>
  <si>
    <t>12233_令和4年度</t>
  </si>
  <si>
    <t>12237</t>
  </si>
  <si>
    <t>山武市</t>
  </si>
  <si>
    <t>12237_令和3年度</t>
  </si>
  <si>
    <t>12237_令和4年度</t>
  </si>
  <si>
    <t>12239</t>
  </si>
  <si>
    <t>大網白里市</t>
  </si>
  <si>
    <t>12239_令和3年度</t>
  </si>
  <si>
    <t>12239_令和4年度</t>
  </si>
  <si>
    <t>12238</t>
  </si>
  <si>
    <t>いすみ市</t>
  </si>
  <si>
    <t>12238_令和3年度</t>
  </si>
  <si>
    <t>12238_令和4年度</t>
  </si>
  <si>
    <t>12234</t>
  </si>
  <si>
    <t>南房総市</t>
  </si>
  <si>
    <t>12234_令和3年度</t>
  </si>
  <si>
    <t>12234_令和4年度</t>
  </si>
  <si>
    <t>12235</t>
  </si>
  <si>
    <t>匝瑳市</t>
  </si>
  <si>
    <t>12235_令和3年度</t>
  </si>
  <si>
    <t>12235_令和4年度</t>
  </si>
  <si>
    <t>12228</t>
  </si>
  <si>
    <t>四街道市</t>
  </si>
  <si>
    <t>12228_令和3年度</t>
  </si>
  <si>
    <t>12228_令和4年度</t>
  </si>
  <si>
    <t>12210</t>
  </si>
  <si>
    <t>茂原市</t>
  </si>
  <si>
    <t>12210_令和3年度</t>
  </si>
  <si>
    <t>12210_令和4年度</t>
  </si>
  <si>
    <t>12225</t>
  </si>
  <si>
    <t>君津市</t>
  </si>
  <si>
    <t>12225_令和3年度</t>
  </si>
  <si>
    <t>12225_令和4年度</t>
  </si>
  <si>
    <t>12230</t>
  </si>
  <si>
    <t>八街市</t>
  </si>
  <si>
    <t>12230_令和3年度</t>
  </si>
  <si>
    <t>12230_令和4年度</t>
  </si>
  <si>
    <t>12229</t>
  </si>
  <si>
    <t>袖ヶ浦市</t>
  </si>
  <si>
    <t>12229_令和3年度</t>
  </si>
  <si>
    <t>12229_令和4年度</t>
  </si>
  <si>
    <t>12215</t>
  </si>
  <si>
    <t>旭市</t>
  </si>
  <si>
    <t>12215_令和3年度</t>
  </si>
  <si>
    <t>12215_令和4年度</t>
  </si>
  <si>
    <t>12232</t>
  </si>
  <si>
    <t>白井市</t>
  </si>
  <si>
    <t>12232_令和3年度</t>
  </si>
  <si>
    <t>12232_令和4年度</t>
  </si>
  <si>
    <t>12226</t>
  </si>
  <si>
    <t>富津市</t>
  </si>
  <si>
    <t>12226_令和3年度</t>
  </si>
  <si>
    <t>12226_令和4年度</t>
  </si>
  <si>
    <t>12208</t>
  </si>
  <si>
    <t>野田市</t>
  </si>
  <si>
    <t>12208_令和3年度</t>
  </si>
  <si>
    <t>12208_令和4年度</t>
  </si>
  <si>
    <t>12207</t>
  </si>
  <si>
    <t>松戸市</t>
  </si>
  <si>
    <t>12207_令和3年度</t>
  </si>
  <si>
    <t>12207_令和4年度</t>
  </si>
  <si>
    <t>12203</t>
  </si>
  <si>
    <t>市川市</t>
  </si>
  <si>
    <t>12203_令和3年度</t>
  </si>
  <si>
    <t>12203_令和4年度</t>
  </si>
  <si>
    <t>12217</t>
  </si>
  <si>
    <t>柏市</t>
  </si>
  <si>
    <t>12217_令和3年度</t>
  </si>
  <si>
    <t>12217_令和4年度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</si>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</sst>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0.69134508218674662</c:v>
                </c:pt>
                <c:pt idx="1">
                  <c:v>0.50291787908275498</c:v>
                </c:pt>
                <c:pt idx="2">
                  <c:v>0.76492527655495413</c:v>
                </c:pt>
                <c:pt idx="3">
                  <c:v>0.99320605027484465</c:v>
                </c:pt>
                <c:pt idx="4">
                  <c:v>0.86836696167626481</c:v>
                </c:pt>
                <c:pt idx="5">
                  <c:v>0.92359845058038437</c:v>
                </c:pt>
                <c:pt idx="6">
                  <c:v>0.84660299949490847</c:v>
                </c:pt>
                <c:pt idx="7">
                  <c:v>1.0989793091632061</c:v>
                </c:pt>
                <c:pt idx="8">
                  <c:v>0.88255827362791539</c:v>
                </c:pt>
                <c:pt idx="9">
                  <c:v>1.0096293994832146</c:v>
                </c:pt>
                <c:pt idx="10">
                  <c:v>1.0737389385124332</c:v>
                </c:pt>
                <c:pt idx="11">
                  <c:v>1.2077764998590681</c:v>
                </c:pt>
                <c:pt idx="12">
                  <c:v>1.137805602113388</c:v>
                </c:pt>
                <c:pt idx="13">
                  <c:v>1.0629258901647971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19.02198875627009</c:v>
                </c:pt>
                <c:pt idx="1">
                  <c:v>18.623451562020698</c:v>
                </c:pt>
                <c:pt idx="2">
                  <c:v>18.777334858463682</c:v>
                </c:pt>
                <c:pt idx="3">
                  <c:v>18.411380326161364</c:v>
                </c:pt>
                <c:pt idx="4">
                  <c:v>18.4686655564762</c:v>
                </c:pt>
                <c:pt idx="5">
                  <c:v>17.992912769270824</c:v>
                </c:pt>
                <c:pt idx="6">
                  <c:v>17.49360945254476</c:v>
                </c:pt>
                <c:pt idx="7">
                  <c:v>17.370294471728077</c:v>
                </c:pt>
                <c:pt idx="8">
                  <c:v>16.983717873400934</c:v>
                </c:pt>
                <c:pt idx="9">
                  <c:v>16.624323939075545</c:v>
                </c:pt>
                <c:pt idx="10">
                  <c:v>16.271423872291017</c:v>
                </c:pt>
                <c:pt idx="11">
                  <c:v>15.818140951904207</c:v>
                </c:pt>
                <c:pt idx="12">
                  <c:v>14.312922119561925</c:v>
                </c:pt>
                <c:pt idx="13">
                  <c:v>14.248856837550306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7.6555522405749254</c:v>
                </c:pt>
                <c:pt idx="1">
                  <c:v>7.0977044595268577</c:v>
                </c:pt>
                <c:pt idx="2">
                  <c:v>7.3007793948942696</c:v>
                </c:pt>
                <c:pt idx="3">
                  <c:v>7.7067952672767932</c:v>
                </c:pt>
                <c:pt idx="4">
                  <c:v>8.5691905473615311</c:v>
                </c:pt>
                <c:pt idx="5">
                  <c:v>9.063795837080125</c:v>
                </c:pt>
                <c:pt idx="6">
                  <c:v>7.5906516713711971</c:v>
                </c:pt>
                <c:pt idx="7">
                  <c:v>7.0913162808047536</c:v>
                </c:pt>
                <c:pt idx="8">
                  <c:v>7.4945073360599572</c:v>
                </c:pt>
                <c:pt idx="9">
                  <c:v>8.2978567184859511</c:v>
                </c:pt>
                <c:pt idx="10">
                  <c:v>6.9637721395816472</c:v>
                </c:pt>
                <c:pt idx="11">
                  <c:v>6.6207354433768835</c:v>
                </c:pt>
                <c:pt idx="12">
                  <c:v>6.5495812847502002</c:v>
                </c:pt>
                <c:pt idx="13">
                  <c:v>6.3199707703647361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7.283092395995296</c:v>
                </c:pt>
                <c:pt idx="1">
                  <c:v>7.1156512856543079</c:v>
                </c:pt>
                <c:pt idx="2">
                  <c:v>7.1028659725699557</c:v>
                </c:pt>
                <c:pt idx="3">
                  <c:v>8.2290232251660083</c:v>
                </c:pt>
                <c:pt idx="4">
                  <c:v>9.1959565699251176</c:v>
                </c:pt>
                <c:pt idx="5">
                  <c:v>9.1176675811000667</c:v>
                </c:pt>
                <c:pt idx="6">
                  <c:v>8.0565784415707125</c:v>
                </c:pt>
                <c:pt idx="7">
                  <c:v>8.185194135822135</c:v>
                </c:pt>
                <c:pt idx="8">
                  <c:v>7.0394669889579173</c:v>
                </c:pt>
                <c:pt idx="9">
                  <c:v>7.1423509747257734</c:v>
                </c:pt>
                <c:pt idx="10">
                  <c:v>7.2870333513630579</c:v>
                </c:pt>
                <c:pt idx="11">
                  <c:v>6.6520728981574537</c:v>
                </c:pt>
                <c:pt idx="12">
                  <c:v>7.1560464655766314</c:v>
                </c:pt>
                <c:pt idx="13">
                  <c:v>7.8528006989782053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29.975669655836509</c:v>
                </c:pt>
                <c:pt idx="1">
                  <c:v>32.981462623766994</c:v>
                </c:pt>
                <c:pt idx="2">
                  <c:v>25.385139097375916</c:v>
                </c:pt>
                <c:pt idx="3">
                  <c:v>29.170951628017178</c:v>
                </c:pt>
                <c:pt idx="4">
                  <c:v>22.939735805646826</c:v>
                </c:pt>
                <c:pt idx="5">
                  <c:v>22.987019716825309</c:v>
                </c:pt>
                <c:pt idx="6">
                  <c:v>19.652887320096102</c:v>
                </c:pt>
                <c:pt idx="7">
                  <c:v>18.493514504609383</c:v>
                </c:pt>
                <c:pt idx="8">
                  <c:v>21.084901399413134</c:v>
                </c:pt>
                <c:pt idx="9">
                  <c:v>20.369652818100224</c:v>
                </c:pt>
                <c:pt idx="10">
                  <c:v>17.27823271020787</c:v>
                </c:pt>
                <c:pt idx="11">
                  <c:v>17.034641002044648</c:v>
                </c:pt>
                <c:pt idx="12">
                  <c:v>17.680124108347634</c:v>
                </c:pt>
                <c:pt idx="13">
                  <c:v>19.650057520130979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4809</c:v>
                </c:pt>
                <c:pt idx="1">
                  <c:v>4810</c:v>
                </c:pt>
                <c:pt idx="2">
                  <c:v>4801</c:v>
                </c:pt>
                <c:pt idx="3">
                  <c:v>4828</c:v>
                </c:pt>
                <c:pt idx="4">
                  <c:v>4852</c:v>
                </c:pt>
                <c:pt idx="5">
                  <c:v>4870</c:v>
                </c:pt>
                <c:pt idx="6">
                  <c:v>4896</c:v>
                </c:pt>
                <c:pt idx="7">
                  <c:v>4879</c:v>
                </c:pt>
                <c:pt idx="8">
                  <c:v>4847</c:v>
                </c:pt>
                <c:pt idx="9">
                  <c:v>4842</c:v>
                </c:pt>
                <c:pt idx="10">
                  <c:v>4833</c:v>
                </c:pt>
                <c:pt idx="11">
                  <c:v>4804</c:v>
                </c:pt>
                <c:pt idx="12">
                  <c:v>4814</c:v>
                </c:pt>
                <c:pt idx="13">
                  <c:v>4778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1796</c:v>
                </c:pt>
                <c:pt idx="1">
                  <c:v>1744</c:v>
                </c:pt>
                <c:pt idx="2">
                  <c:v>1740</c:v>
                </c:pt>
                <c:pt idx="3">
                  <c:v>1735</c:v>
                </c:pt>
                <c:pt idx="4">
                  <c:v>1733</c:v>
                </c:pt>
                <c:pt idx="5">
                  <c:v>1703</c:v>
                </c:pt>
                <c:pt idx="6">
                  <c:v>1680</c:v>
                </c:pt>
                <c:pt idx="7">
                  <c:v>1679</c:v>
                </c:pt>
                <c:pt idx="8">
                  <c:v>1694</c:v>
                </c:pt>
                <c:pt idx="9">
                  <c:v>1665</c:v>
                </c:pt>
                <c:pt idx="10">
                  <c:v>1651</c:v>
                </c:pt>
                <c:pt idx="11">
                  <c:v>1602</c:v>
                </c:pt>
                <c:pt idx="12">
                  <c:v>1617</c:v>
                </c:pt>
                <c:pt idx="13">
                  <c:v>1616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2578</c:v>
                </c:pt>
                <c:pt idx="1">
                  <c:v>2594</c:v>
                </c:pt>
                <c:pt idx="2">
                  <c:v>2612</c:v>
                </c:pt>
                <c:pt idx="3">
                  <c:v>2624</c:v>
                </c:pt>
                <c:pt idx="4">
                  <c:v>2654</c:v>
                </c:pt>
                <c:pt idx="5">
                  <c:v>2671</c:v>
                </c:pt>
                <c:pt idx="6">
                  <c:v>2719</c:v>
                </c:pt>
                <c:pt idx="7">
                  <c:v>2733</c:v>
                </c:pt>
                <c:pt idx="8">
                  <c:v>2756</c:v>
                </c:pt>
                <c:pt idx="9">
                  <c:v>2758</c:v>
                </c:pt>
                <c:pt idx="10">
                  <c:v>2764</c:v>
                </c:pt>
                <c:pt idx="11">
                  <c:v>2763</c:v>
                </c:pt>
                <c:pt idx="12">
                  <c:v>2796</c:v>
                </c:pt>
                <c:pt idx="13">
                  <c:v>2802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18</c:v>
                </c:pt>
                <c:pt idx="1">
                  <c:v>38</c:v>
                </c:pt>
                <c:pt idx="2">
                  <c:v>38</c:v>
                </c:pt>
                <c:pt idx="3">
                  <c:v>38</c:v>
                </c:pt>
                <c:pt idx="4">
                  <c:v>38</c:v>
                </c:pt>
                <c:pt idx="5">
                  <c:v>38</c:v>
                </c:pt>
                <c:pt idx="6">
                  <c:v>29</c:v>
                </c:pt>
                <c:pt idx="7">
                  <c:v>29</c:v>
                </c:pt>
                <c:pt idx="8">
                  <c:v>29</c:v>
                </c:pt>
                <c:pt idx="9">
                  <c:v>29</c:v>
                </c:pt>
                <c:pt idx="10">
                  <c:v>29</c:v>
                </c:pt>
                <c:pt idx="11">
                  <c:v>29</c:v>
                </c:pt>
                <c:pt idx="12">
                  <c:v>80</c:v>
                </c:pt>
                <c:pt idx="13">
                  <c:v>80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194</c:v>
                </c:pt>
                <c:pt idx="1">
                  <c:v>217</c:v>
                </c:pt>
                <c:pt idx="2">
                  <c:v>217</c:v>
                </c:pt>
                <c:pt idx="3">
                  <c:v>217</c:v>
                </c:pt>
                <c:pt idx="4">
                  <c:v>217</c:v>
                </c:pt>
                <c:pt idx="5">
                  <c:v>217</c:v>
                </c:pt>
                <c:pt idx="6">
                  <c:v>162</c:v>
                </c:pt>
                <c:pt idx="7">
                  <c:v>162</c:v>
                </c:pt>
                <c:pt idx="8">
                  <c:v>162</c:v>
                </c:pt>
                <c:pt idx="9">
                  <c:v>162</c:v>
                </c:pt>
                <c:pt idx="10">
                  <c:v>162</c:v>
                </c:pt>
                <c:pt idx="11">
                  <c:v>162</c:v>
                </c:pt>
                <c:pt idx="12">
                  <c:v>155</c:v>
                </c:pt>
                <c:pt idx="13">
                  <c:v>155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93.305099999999996</c:v>
                </c:pt>
                <c:pt idx="1">
                  <c:v>86.986900000000006</c:v>
                </c:pt>
                <c:pt idx="2">
                  <c:v>59.545499999999997</c:v>
                </c:pt>
                <c:pt idx="3">
                  <c:v>72.1785</c:v>
                </c:pt>
                <c:pt idx="4">
                  <c:v>55.58</c:v>
                </c:pt>
                <c:pt idx="5">
                  <c:v>54.419800000000002</c:v>
                </c:pt>
                <c:pt idx="6">
                  <c:v>51.307400000000001</c:v>
                </c:pt>
                <c:pt idx="7">
                  <c:v>47.152099999999997</c:v>
                </c:pt>
                <c:pt idx="8">
                  <c:v>50.865600000000015</c:v>
                </c:pt>
                <c:pt idx="9">
                  <c:v>52.6006</c:v>
                </c:pt>
                <c:pt idx="10">
                  <c:v>48.861499999999985</c:v>
                </c:pt>
                <c:pt idx="11">
                  <c:v>48.319899999999997</c:v>
                </c:pt>
                <c:pt idx="12">
                  <c:v>43.905200000000001</c:v>
                </c:pt>
                <c:pt idx="13">
                  <c:v>50.08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7.1028659725699557</c:v>
                </c:pt>
                <c:pt idx="1">
                  <c:v>8.2290232251660083</c:v>
                </c:pt>
                <c:pt idx="2">
                  <c:v>9.1959565699251176</c:v>
                </c:pt>
                <c:pt idx="3">
                  <c:v>9.1176675811000667</c:v>
                </c:pt>
                <c:pt idx="4">
                  <c:v>8.0565784415707125</c:v>
                </c:pt>
                <c:pt idx="5">
                  <c:v>8.185194135822135</c:v>
                </c:pt>
                <c:pt idx="6">
                  <c:v>7.0394669889579173</c:v>
                </c:pt>
                <c:pt idx="7">
                  <c:v>7.1423509747257734</c:v>
                </c:pt>
                <c:pt idx="8">
                  <c:v>7.2870333513630579</c:v>
                </c:pt>
                <c:pt idx="9">
                  <c:v>6.6520728981574537</c:v>
                </c:pt>
                <c:pt idx="10">
                  <c:v>7.1560464655766314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25.385139097375916</c:v>
                </c:pt>
                <c:pt idx="1">
                  <c:v>29.170951628017178</c:v>
                </c:pt>
                <c:pt idx="2">
                  <c:v>22.939735805646826</c:v>
                </c:pt>
                <c:pt idx="3">
                  <c:v>22.987019716825309</c:v>
                </c:pt>
                <c:pt idx="4">
                  <c:v>19.652887320096102</c:v>
                </c:pt>
                <c:pt idx="5">
                  <c:v>18.493514504609383</c:v>
                </c:pt>
                <c:pt idx="6">
                  <c:v>21.084901399413134</c:v>
                </c:pt>
                <c:pt idx="7">
                  <c:v>20.369652818100224</c:v>
                </c:pt>
                <c:pt idx="8">
                  <c:v>17.27823271020787</c:v>
                </c:pt>
                <c:pt idx="9">
                  <c:v>17.034641002044648</c:v>
                </c:pt>
                <c:pt idx="10">
                  <c:v>17.680124108347634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30.909863666003861</c:v>
                </c:pt>
                <c:pt idx="2">
                  <c:v>0.5441569353118838</c:v>
                </c:pt>
                <c:pt idx="3">
                  <c:v>6.2845787375188698</c:v>
                </c:pt>
                <c:pt idx="4">
                  <c:v>5.9620932204958148</c:v>
                </c:pt>
                <c:pt idx="5">
                  <c:v>6.6112301567356608</c:v>
                </c:pt>
                <c:pt idx="7">
                  <c:v>18.984180572224076</c:v>
                </c:pt>
                <c:pt idx="8">
                  <c:v>0.4699633826819718</c:v>
                </c:pt>
                <c:pt idx="9">
                  <c:v>0</c:v>
                </c:pt>
                <c:pt idx="10">
                  <c:v>0.68376769376168434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37.738599338834611</c:v>
                </c:pt>
                <c:pt idx="4" formatCode="#,##0">
                  <c:v>5.9620932204958148</c:v>
                </c:pt>
                <c:pt idx="5" formatCode="#,##0">
                  <c:v>6.6112301567356608</c:v>
                </c:pt>
                <c:pt idx="6" formatCode="#,##0">
                  <c:v>19.454143954906048</c:v>
                </c:pt>
                <c:pt idx="10" formatCode="#,##0">
                  <c:v>0.68376769376168434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睦沢町</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睦沢町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睦沢町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睦沢町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18,790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792.09999999999991</c:v>
                </c:pt>
                <c:pt idx="1">
                  <c:v>17997.70000000003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24,757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950.61505199999988</c:v>
                </c:pt>
                <c:pt idx="1">
                  <c:v>23806.637652000038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睦沢町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11.993614524000002</c:v>
                </c:pt>
                <c:pt idx="1">
                  <c:v>3.9383099999999997E-2</c:v>
                </c:pt>
                <c:pt idx="2">
                  <c:v>0</c:v>
                </c:pt>
                <c:pt idx="3">
                  <c:v>0</c:v>
                </c:pt>
                <c:pt idx="4">
                  <c:v>1.19964114</c:v>
                </c:pt>
                <c:pt idx="5">
                  <c:v>5.2993346200000007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249,192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睦沢町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248792</c:v>
                </c:pt>
                <c:pt idx="1">
                  <c:v>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3204.5</c:v>
                </c:pt>
                <c:pt idx="1">
                  <c:v>8926.5</c:v>
                </c:pt>
                <c:pt idx="2">
                  <c:v>11418.4</c:v>
                </c:pt>
                <c:pt idx="3">
                  <c:v>11691.1</c:v>
                </c:pt>
                <c:pt idx="4">
                  <c:v>12436</c:v>
                </c:pt>
                <c:pt idx="5">
                  <c:v>14378.8</c:v>
                </c:pt>
                <c:pt idx="6">
                  <c:v>15765.100000000029</c:v>
                </c:pt>
                <c:pt idx="7">
                  <c:v>17688.500000000029</c:v>
                </c:pt>
                <c:pt idx="8">
                  <c:v>17997.70000000003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335.6</c:v>
                </c:pt>
                <c:pt idx="1">
                  <c:v>412.29999999999995</c:v>
                </c:pt>
                <c:pt idx="2">
                  <c:v>482.3</c:v>
                </c:pt>
                <c:pt idx="3">
                  <c:v>578</c:v>
                </c:pt>
                <c:pt idx="4">
                  <c:v>607.1</c:v>
                </c:pt>
                <c:pt idx="5">
                  <c:v>652.79999999999995</c:v>
                </c:pt>
                <c:pt idx="6">
                  <c:v>698.49999999999989</c:v>
                </c:pt>
                <c:pt idx="7">
                  <c:v>752.49999999999989</c:v>
                </c:pt>
                <c:pt idx="8">
                  <c:v>792.09999999999991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0.16009934570703813</c:v>
                </c:pt>
                <c:pt idx="1">
                  <c:v>0.44095631053592471</c:v>
                </c:pt>
                <c:pt idx="2">
                  <c:v>0.54733008713297293</c:v>
                </c:pt>
                <c:pt idx="3">
                  <c:v>0.52863523303149318</c:v>
                </c:pt>
                <c:pt idx="4">
                  <c:v>0.60607224767559509</c:v>
                </c:pt>
                <c:pt idx="5">
                  <c:v>0.72892644316289068</c:v>
                </c:pt>
                <c:pt idx="6">
                  <c:v>0.76710929298939889</c:v>
                </c:pt>
                <c:pt idx="7">
                  <c:v>0.82885240477083566</c:v>
                </c:pt>
                <c:pt idx="8">
                  <c:v>0.8444235200486776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20.554481985445086</c:v>
                </c:pt>
                <c:pt idx="2">
                  <c:v>0.47946518261163507</c:v>
                </c:pt>
                <c:pt idx="3">
                  <c:v>1.9530725487685898</c:v>
                </c:pt>
                <c:pt idx="4">
                  <c:v>9.1176675811000667</c:v>
                </c:pt>
                <c:pt idx="5">
                  <c:v>9.063795837080125</c:v>
                </c:pt>
                <c:pt idx="7">
                  <c:v>17.420399417387035</c:v>
                </c:pt>
                <c:pt idx="8">
                  <c:v>0.57251335188378871</c:v>
                </c:pt>
                <c:pt idx="9">
                  <c:v>0</c:v>
                </c:pt>
                <c:pt idx="10">
                  <c:v>0.92359845058038437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22.987019716825309</c:v>
                </c:pt>
                <c:pt idx="4" formatCode="#,##0">
                  <c:v>9.1176675811000667</c:v>
                </c:pt>
                <c:pt idx="5" formatCode="#,##0">
                  <c:v>9.063795837080125</c:v>
                </c:pt>
                <c:pt idx="6" formatCode="#,##0">
                  <c:v>17.992912769270824</c:v>
                </c:pt>
                <c:pt idx="10" formatCode="#,##0">
                  <c:v>0.92359845058038437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69</c:v>
                </c:pt>
                <c:pt idx="1">
                  <c:v>82</c:v>
                </c:pt>
                <c:pt idx="2">
                  <c:v>96</c:v>
                </c:pt>
                <c:pt idx="3">
                  <c:v>114</c:v>
                </c:pt>
                <c:pt idx="4">
                  <c:v>120</c:v>
                </c:pt>
                <c:pt idx="5">
                  <c:v>129</c:v>
                </c:pt>
                <c:pt idx="6">
                  <c:v>137</c:v>
                </c:pt>
                <c:pt idx="7">
                  <c:v>144</c:v>
                </c:pt>
                <c:pt idx="8">
                  <c:v>149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29318.525735252948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24757.252704000039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334249.93400000001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333155.95900000003</c:v>
                </c:pt>
                <c:pt idx="1">
                  <c:v>1093.9749999999999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24757.252704000039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排出量比較シート!$DN$21:$DN$50</c:f>
              <c:numCache>
                <c:formatCode>0.0%;;</c:formatCode>
                <c:ptCount val="30"/>
                <c:pt idx="0">
                  <c:v>0</c:v>
                </c:pt>
                <c:pt idx="1">
                  <c:v>0</c:v>
                </c:pt>
                <c:pt idx="2">
                  <c:v>1</c:v>
                </c:pt>
                <c:pt idx="3">
                  <c:v>1</c:v>
                </c:pt>
                <c:pt idx="4">
                  <c:v>0.93</c:v>
                </c:pt>
                <c:pt idx="5">
                  <c:v>0</c:v>
                </c:pt>
                <c:pt idx="6">
                  <c:v>0</c:v>
                </c:pt>
                <c:pt idx="7">
                  <c:v>0.54</c:v>
                </c:pt>
                <c:pt idx="8">
                  <c:v>0</c:v>
                </c:pt>
                <c:pt idx="9">
                  <c:v>0</c:v>
                </c:pt>
                <c:pt idx="10">
                  <c:v>0</c:v>
                </c:pt>
                <c:pt idx="11">
                  <c:v>1</c:v>
                </c:pt>
                <c:pt idx="12">
                  <c:v>0</c:v>
                </c:pt>
                <c:pt idx="13">
                  <c:v>0</c:v>
                </c:pt>
                <c:pt idx="14">
                  <c:v>0</c:v>
                </c:pt>
                <c:pt idx="15">
                  <c:v>0</c:v>
                </c:pt>
                <c:pt idx="16">
                  <c:v>0</c:v>
                </c:pt>
                <c:pt idx="17">
                  <c:v>1</c:v>
                </c:pt>
                <c:pt idx="18">
                  <c:v>1</c:v>
                </c:pt>
                <c:pt idx="19">
                  <c:v>0.08</c:v>
                </c:pt>
                <c:pt idx="20">
                  <c:v>0</c:v>
                </c:pt>
                <c:pt idx="21">
                  <c:v>0</c:v>
                </c:pt>
                <c:pt idx="22">
                  <c:v>0</c:v>
                </c:pt>
                <c:pt idx="23">
                  <c:v>1</c:v>
                </c:pt>
                <c:pt idx="24">
                  <c:v>0</c:v>
                </c:pt>
                <c:pt idx="25">
                  <c:v>1</c:v>
                </c:pt>
                <c:pt idx="26">
                  <c:v>0</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排出量比較シート!$DQ$21:$DQ$50</c:f>
              <c:numCache>
                <c:formatCode>0.0%;;</c:formatCode>
                <c:ptCount val="30"/>
                <c:pt idx="0">
                  <c:v>0</c:v>
                </c:pt>
                <c:pt idx="1">
                  <c:v>0</c:v>
                </c:pt>
                <c:pt idx="2">
                  <c:v>0</c:v>
                </c:pt>
                <c:pt idx="3">
                  <c:v>0</c:v>
                </c:pt>
                <c:pt idx="4">
                  <c:v>7.0000000000000007E-2</c:v>
                </c:pt>
                <c:pt idx="5">
                  <c:v>0</c:v>
                </c:pt>
                <c:pt idx="6">
                  <c:v>0</c:v>
                </c:pt>
                <c:pt idx="7">
                  <c:v>0.46</c:v>
                </c:pt>
                <c:pt idx="8">
                  <c:v>0</c:v>
                </c:pt>
                <c:pt idx="9">
                  <c:v>0</c:v>
                </c:pt>
                <c:pt idx="10">
                  <c:v>0</c:v>
                </c:pt>
                <c:pt idx="11">
                  <c:v>0</c:v>
                </c:pt>
                <c:pt idx="12">
                  <c:v>0</c:v>
                </c:pt>
                <c:pt idx="13">
                  <c:v>0</c:v>
                </c:pt>
                <c:pt idx="14">
                  <c:v>0</c:v>
                </c:pt>
                <c:pt idx="15">
                  <c:v>0</c:v>
                </c:pt>
                <c:pt idx="16">
                  <c:v>0</c:v>
                </c:pt>
                <c:pt idx="17">
                  <c:v>0</c:v>
                </c:pt>
                <c:pt idx="18">
                  <c:v>0</c:v>
                </c:pt>
                <c:pt idx="19">
                  <c:v>0.92</c:v>
                </c:pt>
                <c:pt idx="20">
                  <c:v>0</c:v>
                </c:pt>
                <c:pt idx="21">
                  <c:v>0</c:v>
                </c:pt>
                <c:pt idx="22">
                  <c:v>0</c:v>
                </c:pt>
                <c:pt idx="23">
                  <c:v>0</c:v>
                </c:pt>
                <c:pt idx="24">
                  <c:v>0</c:v>
                </c:pt>
                <c:pt idx="25">
                  <c:v>0</c:v>
                </c:pt>
                <c:pt idx="26">
                  <c:v>0</c:v>
                </c:pt>
                <c:pt idx="27">
                  <c:v>0.75</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0.25</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排出量比較シート!$DF$21:$DF$50</c:f>
              <c:numCache>
                <c:formatCode>#,##0;;</c:formatCode>
                <c:ptCount val="30"/>
                <c:pt idx="0">
                  <c:v>0</c:v>
                </c:pt>
                <c:pt idx="1">
                  <c:v>0</c:v>
                </c:pt>
                <c:pt idx="2">
                  <c:v>2</c:v>
                </c:pt>
                <c:pt idx="3">
                  <c:v>2</c:v>
                </c:pt>
                <c:pt idx="4">
                  <c:v>2</c:v>
                </c:pt>
                <c:pt idx="5">
                  <c:v>0</c:v>
                </c:pt>
                <c:pt idx="6">
                  <c:v>0</c:v>
                </c:pt>
                <c:pt idx="7">
                  <c:v>1</c:v>
                </c:pt>
                <c:pt idx="8">
                  <c:v>0</c:v>
                </c:pt>
                <c:pt idx="9">
                  <c:v>0</c:v>
                </c:pt>
                <c:pt idx="10">
                  <c:v>0</c:v>
                </c:pt>
                <c:pt idx="11">
                  <c:v>1</c:v>
                </c:pt>
                <c:pt idx="12">
                  <c:v>0</c:v>
                </c:pt>
                <c:pt idx="13">
                  <c:v>0</c:v>
                </c:pt>
                <c:pt idx="14">
                  <c:v>0</c:v>
                </c:pt>
                <c:pt idx="15">
                  <c:v>0</c:v>
                </c:pt>
                <c:pt idx="16">
                  <c:v>0</c:v>
                </c:pt>
                <c:pt idx="17">
                  <c:v>1</c:v>
                </c:pt>
                <c:pt idx="18">
                  <c:v>1</c:v>
                </c:pt>
                <c:pt idx="19">
                  <c:v>1</c:v>
                </c:pt>
                <c:pt idx="20">
                  <c:v>0</c:v>
                </c:pt>
                <c:pt idx="21">
                  <c:v>0</c:v>
                </c:pt>
                <c:pt idx="22">
                  <c:v>0</c:v>
                </c:pt>
                <c:pt idx="23">
                  <c:v>1</c:v>
                </c:pt>
                <c:pt idx="24">
                  <c:v>0</c:v>
                </c:pt>
                <c:pt idx="25">
                  <c:v>2</c:v>
                </c:pt>
                <c:pt idx="26">
                  <c:v>0</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排出量比較シート!$DI$21:$DI$50</c:f>
              <c:numCache>
                <c:formatCode>#,##0;;</c:formatCode>
                <c:ptCount val="30"/>
                <c:pt idx="0">
                  <c:v>0</c:v>
                </c:pt>
                <c:pt idx="1">
                  <c:v>0</c:v>
                </c:pt>
                <c:pt idx="2">
                  <c:v>0</c:v>
                </c:pt>
                <c:pt idx="3">
                  <c:v>0</c:v>
                </c:pt>
                <c:pt idx="4">
                  <c:v>2</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排出量比較シート!$DL$21:$DL$50</c:f>
              <c:numCache>
                <c:formatCode>#,##0;;</c:formatCode>
                <c:ptCount val="30"/>
                <c:pt idx="0">
                  <c:v>0</c:v>
                </c:pt>
                <c:pt idx="1">
                  <c:v>0</c:v>
                </c:pt>
                <c:pt idx="2">
                  <c:v>2</c:v>
                </c:pt>
                <c:pt idx="3">
                  <c:v>2</c:v>
                </c:pt>
                <c:pt idx="4">
                  <c:v>4</c:v>
                </c:pt>
                <c:pt idx="5">
                  <c:v>0</c:v>
                </c:pt>
                <c:pt idx="6">
                  <c:v>0</c:v>
                </c:pt>
                <c:pt idx="7">
                  <c:v>2</c:v>
                </c:pt>
                <c:pt idx="8">
                  <c:v>0</c:v>
                </c:pt>
                <c:pt idx="9">
                  <c:v>0</c:v>
                </c:pt>
                <c:pt idx="10">
                  <c:v>0</c:v>
                </c:pt>
                <c:pt idx="11">
                  <c:v>1</c:v>
                </c:pt>
                <c:pt idx="12">
                  <c:v>0</c:v>
                </c:pt>
                <c:pt idx="13">
                  <c:v>0</c:v>
                </c:pt>
                <c:pt idx="14">
                  <c:v>0</c:v>
                </c:pt>
                <c:pt idx="15">
                  <c:v>0</c:v>
                </c:pt>
                <c:pt idx="16">
                  <c:v>0</c:v>
                </c:pt>
                <c:pt idx="17">
                  <c:v>1</c:v>
                </c:pt>
                <c:pt idx="18">
                  <c:v>1</c:v>
                </c:pt>
                <c:pt idx="19">
                  <c:v>2</c:v>
                </c:pt>
                <c:pt idx="20">
                  <c:v>1</c:v>
                </c:pt>
                <c:pt idx="21">
                  <c:v>0</c:v>
                </c:pt>
                <c:pt idx="22">
                  <c:v>0</c:v>
                </c:pt>
                <c:pt idx="23">
                  <c:v>1</c:v>
                </c:pt>
                <c:pt idx="24">
                  <c:v>0</c:v>
                </c:pt>
                <c:pt idx="25">
                  <c:v>2</c:v>
                </c:pt>
                <c:pt idx="26">
                  <c:v>1</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排出量比較シート!$CX$21:$CX$50</c:f>
              <c:numCache>
                <c:formatCode>[=0]#;[&lt;1]0.00;#,##0</c:formatCode>
                <c:ptCount val="30"/>
                <c:pt idx="0">
                  <c:v>0</c:v>
                </c:pt>
                <c:pt idx="1">
                  <c:v>0</c:v>
                </c:pt>
                <c:pt idx="2">
                  <c:v>88.54</c:v>
                </c:pt>
                <c:pt idx="3">
                  <c:v>6.0259999999999998</c:v>
                </c:pt>
                <c:pt idx="4">
                  <c:v>13.54</c:v>
                </c:pt>
                <c:pt idx="5">
                  <c:v>0</c:v>
                </c:pt>
                <c:pt idx="6">
                  <c:v>0</c:v>
                </c:pt>
                <c:pt idx="7">
                  <c:v>5.1660000000000004</c:v>
                </c:pt>
                <c:pt idx="8">
                  <c:v>0</c:v>
                </c:pt>
                <c:pt idx="9">
                  <c:v>0</c:v>
                </c:pt>
                <c:pt idx="10">
                  <c:v>0</c:v>
                </c:pt>
                <c:pt idx="11">
                  <c:v>2.734</c:v>
                </c:pt>
                <c:pt idx="12">
                  <c:v>0</c:v>
                </c:pt>
                <c:pt idx="13">
                  <c:v>0</c:v>
                </c:pt>
                <c:pt idx="14">
                  <c:v>0</c:v>
                </c:pt>
                <c:pt idx="15">
                  <c:v>0</c:v>
                </c:pt>
                <c:pt idx="16">
                  <c:v>0</c:v>
                </c:pt>
                <c:pt idx="17">
                  <c:v>28.515000000000001</c:v>
                </c:pt>
                <c:pt idx="18">
                  <c:v>4.585</c:v>
                </c:pt>
                <c:pt idx="19">
                  <c:v>8.6639999999999997</c:v>
                </c:pt>
                <c:pt idx="20">
                  <c:v>0</c:v>
                </c:pt>
                <c:pt idx="21">
                  <c:v>0</c:v>
                </c:pt>
                <c:pt idx="22">
                  <c:v>0</c:v>
                </c:pt>
                <c:pt idx="23">
                  <c:v>2.7719999999999998</c:v>
                </c:pt>
                <c:pt idx="24">
                  <c:v>0</c:v>
                </c:pt>
                <c:pt idx="25">
                  <c:v>18.292999999999999</c:v>
                </c:pt>
                <c:pt idx="26">
                  <c:v>0</c:v>
                </c:pt>
                <c:pt idx="27">
                  <c:v>0</c:v>
                </c:pt>
                <c:pt idx="28">
                  <c:v>11.584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排出量比較シート!$DA$21:$DA$50</c:f>
              <c:numCache>
                <c:formatCode>[=0]#;[&lt;1]0.00;#,##0</c:formatCode>
                <c:ptCount val="30"/>
                <c:pt idx="0">
                  <c:v>0</c:v>
                </c:pt>
                <c:pt idx="1">
                  <c:v>0</c:v>
                </c:pt>
                <c:pt idx="2">
                  <c:v>0</c:v>
                </c:pt>
                <c:pt idx="3">
                  <c:v>0</c:v>
                </c:pt>
                <c:pt idx="4">
                  <c:v>0.98</c:v>
                </c:pt>
                <c:pt idx="5">
                  <c:v>0</c:v>
                </c:pt>
                <c:pt idx="6">
                  <c:v>0</c:v>
                </c:pt>
                <c:pt idx="7">
                  <c:v>4.4820000000000002</c:v>
                </c:pt>
                <c:pt idx="8">
                  <c:v>0</c:v>
                </c:pt>
                <c:pt idx="9">
                  <c:v>0</c:v>
                </c:pt>
                <c:pt idx="10">
                  <c:v>0</c:v>
                </c:pt>
                <c:pt idx="11">
                  <c:v>0</c:v>
                </c:pt>
                <c:pt idx="12">
                  <c:v>0</c:v>
                </c:pt>
                <c:pt idx="13">
                  <c:v>0</c:v>
                </c:pt>
                <c:pt idx="14">
                  <c:v>0</c:v>
                </c:pt>
                <c:pt idx="15">
                  <c:v>0</c:v>
                </c:pt>
                <c:pt idx="16">
                  <c:v>0</c:v>
                </c:pt>
                <c:pt idx="17">
                  <c:v>0</c:v>
                </c:pt>
                <c:pt idx="18">
                  <c:v>0</c:v>
                </c:pt>
                <c:pt idx="19">
                  <c:v>100.374</c:v>
                </c:pt>
                <c:pt idx="20">
                  <c:v>0</c:v>
                </c:pt>
                <c:pt idx="21">
                  <c:v>0</c:v>
                </c:pt>
                <c:pt idx="22">
                  <c:v>0</c:v>
                </c:pt>
                <c:pt idx="23">
                  <c:v>0</c:v>
                </c:pt>
                <c:pt idx="24">
                  <c:v>0</c:v>
                </c:pt>
                <c:pt idx="25">
                  <c:v>0</c:v>
                </c:pt>
                <c:pt idx="26">
                  <c:v>0</c:v>
                </c:pt>
                <c:pt idx="27">
                  <c:v>3.0369999999999999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411.88200000000001</c:v>
                </c:pt>
                <c:pt idx="27">
                  <c:v>0.98599999999999999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排出量比較シート!$DD$21:$DD$50</c:f>
              <c:numCache>
                <c:formatCode>[=0]#;[&lt;1]0.00;#,##0</c:formatCode>
                <c:ptCount val="30"/>
                <c:pt idx="0">
                  <c:v>0</c:v>
                </c:pt>
                <c:pt idx="1">
                  <c:v>0</c:v>
                </c:pt>
                <c:pt idx="2">
                  <c:v>88.54</c:v>
                </c:pt>
                <c:pt idx="3">
                  <c:v>6.0259999999999998</c:v>
                </c:pt>
                <c:pt idx="4">
                  <c:v>14.52</c:v>
                </c:pt>
                <c:pt idx="5">
                  <c:v>0</c:v>
                </c:pt>
                <c:pt idx="6">
                  <c:v>0</c:v>
                </c:pt>
                <c:pt idx="7">
                  <c:v>9.6479999999999997</c:v>
                </c:pt>
                <c:pt idx="8">
                  <c:v>0</c:v>
                </c:pt>
                <c:pt idx="9">
                  <c:v>0</c:v>
                </c:pt>
                <c:pt idx="10">
                  <c:v>0</c:v>
                </c:pt>
                <c:pt idx="11">
                  <c:v>2.734</c:v>
                </c:pt>
                <c:pt idx="12">
                  <c:v>0</c:v>
                </c:pt>
                <c:pt idx="13">
                  <c:v>0</c:v>
                </c:pt>
                <c:pt idx="14">
                  <c:v>0</c:v>
                </c:pt>
                <c:pt idx="15">
                  <c:v>0</c:v>
                </c:pt>
                <c:pt idx="16">
                  <c:v>0</c:v>
                </c:pt>
                <c:pt idx="17">
                  <c:v>28.515000000000001</c:v>
                </c:pt>
                <c:pt idx="18">
                  <c:v>4.585</c:v>
                </c:pt>
                <c:pt idx="19">
                  <c:v>109.038</c:v>
                </c:pt>
                <c:pt idx="20">
                  <c:v>3.31</c:v>
                </c:pt>
                <c:pt idx="21">
                  <c:v>0</c:v>
                </c:pt>
                <c:pt idx="22">
                  <c:v>0</c:v>
                </c:pt>
                <c:pt idx="23">
                  <c:v>2.7719999999999998</c:v>
                </c:pt>
                <c:pt idx="24">
                  <c:v>0</c:v>
                </c:pt>
                <c:pt idx="25">
                  <c:v>18.292999999999999</c:v>
                </c:pt>
                <c:pt idx="26">
                  <c:v>411.88200000000001</c:v>
                </c:pt>
                <c:pt idx="27">
                  <c:v>4.0229999999999997</c:v>
                </c:pt>
                <c:pt idx="28">
                  <c:v>11.584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排出量比較シート!$CU$21:$CU$50</c:f>
              <c:numCache>
                <c:formatCode>\(0%\);;</c:formatCode>
                <c:ptCount val="30"/>
                <c:pt idx="0">
                  <c:v>0</c:v>
                </c:pt>
                <c:pt idx="1">
                  <c:v>0</c:v>
                </c:pt>
                <c:pt idx="2">
                  <c:v>0</c:v>
                </c:pt>
                <c:pt idx="3">
                  <c:v>0</c:v>
                </c:pt>
                <c:pt idx="4">
                  <c:v>3.7254061531622175E-2</c:v>
                </c:pt>
                <c:pt idx="5">
                  <c:v>0</c:v>
                </c:pt>
                <c:pt idx="6">
                  <c:v>0</c:v>
                </c:pt>
                <c:pt idx="7">
                  <c:v>0.62020650079175066</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0.45003973999682978</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排出量比較シート!$CM$21:$CM$50</c:f>
              <c:numCache>
                <c:formatCode>\(0%\);;</c:formatCode>
                <c:ptCount val="30"/>
                <c:pt idx="0">
                  <c:v>0</c:v>
                </c:pt>
                <c:pt idx="1">
                  <c:v>0</c:v>
                </c:pt>
                <c:pt idx="2">
                  <c:v>1</c:v>
                </c:pt>
                <c:pt idx="3">
                  <c:v>0.18283283083954288</c:v>
                </c:pt>
                <c:pt idx="4">
                  <c:v>8.2521836010729127E-2</c:v>
                </c:pt>
                <c:pt idx="5">
                  <c:v>0</c:v>
                </c:pt>
                <c:pt idx="6">
                  <c:v>0</c:v>
                </c:pt>
                <c:pt idx="7">
                  <c:v>0.71303299067025627</c:v>
                </c:pt>
                <c:pt idx="8">
                  <c:v>0</c:v>
                </c:pt>
                <c:pt idx="9">
                  <c:v>0</c:v>
                </c:pt>
                <c:pt idx="10">
                  <c:v>0</c:v>
                </c:pt>
                <c:pt idx="11">
                  <c:v>0.18652153062746743</c:v>
                </c:pt>
                <c:pt idx="12">
                  <c:v>0</c:v>
                </c:pt>
                <c:pt idx="13">
                  <c:v>0</c:v>
                </c:pt>
                <c:pt idx="14">
                  <c:v>0</c:v>
                </c:pt>
                <c:pt idx="15">
                  <c:v>0</c:v>
                </c:pt>
                <c:pt idx="16">
                  <c:v>0</c:v>
                </c:pt>
                <c:pt idx="17">
                  <c:v>0.51819452984136161</c:v>
                </c:pt>
                <c:pt idx="18">
                  <c:v>0.40789685758286137</c:v>
                </c:pt>
                <c:pt idx="19">
                  <c:v>0.871533552613035</c:v>
                </c:pt>
                <c:pt idx="20">
                  <c:v>0.2397508951228236</c:v>
                </c:pt>
                <c:pt idx="21">
                  <c:v>0</c:v>
                </c:pt>
                <c:pt idx="22">
                  <c:v>0</c:v>
                </c:pt>
                <c:pt idx="23">
                  <c:v>0.28322438823135121</c:v>
                </c:pt>
                <c:pt idx="24">
                  <c:v>0</c:v>
                </c:pt>
                <c:pt idx="25">
                  <c:v>0.66877351378283745</c:v>
                </c:pt>
                <c:pt idx="26">
                  <c:v>0</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排出量比較シート!$BV$21:$BV$50</c:f>
              <c:numCache>
                <c:formatCode>0%</c:formatCode>
                <c:ptCount val="30"/>
                <c:pt idx="0">
                  <c:v>0.14254459603549141</c:v>
                </c:pt>
                <c:pt idx="1">
                  <c:v>9.7104497096242484E-2</c:v>
                </c:pt>
                <c:pt idx="2">
                  <c:v>0.41407029265582151</c:v>
                </c:pt>
                <c:pt idx="3">
                  <c:v>0.51571036667452341</c:v>
                </c:pt>
                <c:pt idx="4">
                  <c:v>0.72348257620320811</c:v>
                </c:pt>
                <c:pt idx="5">
                  <c:v>0.25654205149801312</c:v>
                </c:pt>
                <c:pt idx="6">
                  <c:v>9.2329603951974093E-2</c:v>
                </c:pt>
                <c:pt idx="7">
                  <c:v>0.16292062013538089</c:v>
                </c:pt>
                <c:pt idx="8">
                  <c:v>0.20842593553630781</c:v>
                </c:pt>
                <c:pt idx="9">
                  <c:v>0.35577729160775778</c:v>
                </c:pt>
                <c:pt idx="10">
                  <c:v>0.37748618740690587</c:v>
                </c:pt>
                <c:pt idx="11">
                  <c:v>0.2658800325985024</c:v>
                </c:pt>
                <c:pt idx="12">
                  <c:v>7.6904413364058538E-2</c:v>
                </c:pt>
                <c:pt idx="13">
                  <c:v>0.21217212722864787</c:v>
                </c:pt>
                <c:pt idx="14">
                  <c:v>0.30057040402745505</c:v>
                </c:pt>
                <c:pt idx="15">
                  <c:v>0.54931012213095631</c:v>
                </c:pt>
                <c:pt idx="16">
                  <c:v>0.14835455452915508</c:v>
                </c:pt>
                <c:pt idx="17">
                  <c:v>0.71048295258914729</c:v>
                </c:pt>
                <c:pt idx="18">
                  <c:v>0.28332723748311839</c:v>
                </c:pt>
                <c:pt idx="19">
                  <c:v>0.20194989490904414</c:v>
                </c:pt>
                <c:pt idx="20">
                  <c:v>0.28676179701530652</c:v>
                </c:pt>
                <c:pt idx="21">
                  <c:v>0.14831727835585035</c:v>
                </c:pt>
                <c:pt idx="22">
                  <c:v>0.35317977256685967</c:v>
                </c:pt>
                <c:pt idx="23">
                  <c:v>0.259252791615459</c:v>
                </c:pt>
                <c:pt idx="24">
                  <c:v>0.15705718550504164</c:v>
                </c:pt>
                <c:pt idx="25">
                  <c:v>0.50610638388072526</c:v>
                </c:pt>
                <c:pt idx="26">
                  <c:v>0.11253903764903404</c:v>
                </c:pt>
                <c:pt idx="27">
                  <c:v>0.1421993793226404</c:v>
                </c:pt>
                <c:pt idx="28">
                  <c:v>0.22914584047176328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排出量比較シート!$BZ$21:$BZ$50</c:f>
              <c:numCache>
                <c:formatCode>0%</c:formatCode>
                <c:ptCount val="30"/>
                <c:pt idx="0">
                  <c:v>0.23039750163672965</c:v>
                </c:pt>
                <c:pt idx="1">
                  <c:v>0.23963668770468277</c:v>
                </c:pt>
                <c:pt idx="2">
                  <c:v>0.11060122997314306</c:v>
                </c:pt>
                <c:pt idx="3">
                  <c:v>8.0956373846218385E-2</c:v>
                </c:pt>
                <c:pt idx="4">
                  <c:v>0.11599272252444941</c:v>
                </c:pt>
                <c:pt idx="5">
                  <c:v>0.13228506596502879</c:v>
                </c:pt>
                <c:pt idx="6">
                  <c:v>0.18195112513686526</c:v>
                </c:pt>
                <c:pt idx="7">
                  <c:v>0.16250503258566792</c:v>
                </c:pt>
                <c:pt idx="8">
                  <c:v>0.19848477924670663</c:v>
                </c:pt>
                <c:pt idx="9">
                  <c:v>0.13092422318774213</c:v>
                </c:pt>
                <c:pt idx="10">
                  <c:v>0.1527878809358453</c:v>
                </c:pt>
                <c:pt idx="11">
                  <c:v>0.16044231643066356</c:v>
                </c:pt>
                <c:pt idx="12">
                  <c:v>0.22534411579873506</c:v>
                </c:pt>
                <c:pt idx="13">
                  <c:v>0.18759423868663488</c:v>
                </c:pt>
                <c:pt idx="14">
                  <c:v>0.18629134103161626</c:v>
                </c:pt>
                <c:pt idx="15">
                  <c:v>7.4160356954000084E-2</c:v>
                </c:pt>
                <c:pt idx="16">
                  <c:v>0.20570446255074626</c:v>
                </c:pt>
                <c:pt idx="17">
                  <c:v>6.8646464933941442E-2</c:v>
                </c:pt>
                <c:pt idx="18">
                  <c:v>7.8859686086034275E-2</c:v>
                </c:pt>
                <c:pt idx="19">
                  <c:v>0.1705590487306389</c:v>
                </c:pt>
                <c:pt idx="20">
                  <c:v>0.13343276706731994</c:v>
                </c:pt>
                <c:pt idx="21">
                  <c:v>0.19146591883211983</c:v>
                </c:pt>
                <c:pt idx="22">
                  <c:v>0.14074429740718575</c:v>
                </c:pt>
                <c:pt idx="23">
                  <c:v>0.10536288964172315</c:v>
                </c:pt>
                <c:pt idx="24">
                  <c:v>0.1021000833626985</c:v>
                </c:pt>
                <c:pt idx="25">
                  <c:v>8.5794144323092777E-2</c:v>
                </c:pt>
                <c:pt idx="26">
                  <c:v>0.23395861836744228</c:v>
                </c:pt>
                <c:pt idx="27">
                  <c:v>0.14079778091933068</c:v>
                </c:pt>
                <c:pt idx="28">
                  <c:v>0.13852236742217092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排出量比較シート!$CA$21:$CA$50</c:f>
              <c:numCache>
                <c:formatCode>0%</c:formatCode>
                <c:ptCount val="30"/>
                <c:pt idx="0">
                  <c:v>0.22265342876787952</c:v>
                </c:pt>
                <c:pt idx="1">
                  <c:v>0.31469164664867644</c:v>
                </c:pt>
                <c:pt idx="2">
                  <c:v>0.2072493869943218</c:v>
                </c:pt>
                <c:pt idx="3">
                  <c:v>9.4692772551581192E-2</c:v>
                </c:pt>
                <c:pt idx="4">
                  <c:v>3.137924086459374E-2</c:v>
                </c:pt>
                <c:pt idx="5">
                  <c:v>0.23678551597605219</c:v>
                </c:pt>
                <c:pt idx="6">
                  <c:v>0.34525288731653292</c:v>
                </c:pt>
                <c:pt idx="7">
                  <c:v>0.22984389853267032</c:v>
                </c:pt>
                <c:pt idx="8">
                  <c:v>0.27067332440157033</c:v>
                </c:pt>
                <c:pt idx="9">
                  <c:v>0.18979444564132467</c:v>
                </c:pt>
                <c:pt idx="10">
                  <c:v>0.13983931634985808</c:v>
                </c:pt>
                <c:pt idx="11">
                  <c:v>0.35536342812268679</c:v>
                </c:pt>
                <c:pt idx="12">
                  <c:v>0.25616822014242396</c:v>
                </c:pt>
                <c:pt idx="13">
                  <c:v>0.28791389398050848</c:v>
                </c:pt>
                <c:pt idx="14">
                  <c:v>0.24612821172427793</c:v>
                </c:pt>
                <c:pt idx="15">
                  <c:v>0.10739587283497488</c:v>
                </c:pt>
                <c:pt idx="16">
                  <c:v>0.21776681539161308</c:v>
                </c:pt>
                <c:pt idx="17">
                  <c:v>7.3858527482870806E-2</c:v>
                </c:pt>
                <c:pt idx="18">
                  <c:v>0.21691669684578399</c:v>
                </c:pt>
                <c:pt idx="19">
                  <c:v>0.20796834298038464</c:v>
                </c:pt>
                <c:pt idx="20">
                  <c:v>0.15802751436505175</c:v>
                </c:pt>
                <c:pt idx="21">
                  <c:v>0.18890161347160336</c:v>
                </c:pt>
                <c:pt idx="22">
                  <c:v>0.17950673355272082</c:v>
                </c:pt>
                <c:pt idx="23">
                  <c:v>0.2043823794401686</c:v>
                </c:pt>
                <c:pt idx="24">
                  <c:v>0.30786441415813343</c:v>
                </c:pt>
                <c:pt idx="25">
                  <c:v>0.11212137617010162</c:v>
                </c:pt>
                <c:pt idx="26">
                  <c:v>0.21065789795751225</c:v>
                </c:pt>
                <c:pt idx="27">
                  <c:v>0.15928746818852507</c:v>
                </c:pt>
                <c:pt idx="28">
                  <c:v>0.19827364493680424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排出量比較シート!$CB$21:$CB$50</c:f>
              <c:numCache>
                <c:formatCode>0%</c:formatCode>
                <c:ptCount val="30"/>
                <c:pt idx="0">
                  <c:v>0.36782013352396181</c:v>
                </c:pt>
                <c:pt idx="1">
                  <c:v>0.33948443721013311</c:v>
                </c:pt>
                <c:pt idx="2">
                  <c:v>0.24782690908037708</c:v>
                </c:pt>
                <c:pt idx="3">
                  <c:v>0.28849039850250419</c:v>
                </c:pt>
                <c:pt idx="4">
                  <c:v>0.12221530473906239</c:v>
                </c:pt>
                <c:pt idx="5">
                  <c:v>0.35558512956632798</c:v>
                </c:pt>
                <c:pt idx="6">
                  <c:v>0.34984602457721847</c:v>
                </c:pt>
                <c:pt idx="7">
                  <c:v>0.43399029776434567</c:v>
                </c:pt>
                <c:pt idx="8">
                  <c:v>0.30949123341464779</c:v>
                </c:pt>
                <c:pt idx="9">
                  <c:v>0.3171708868728097</c:v>
                </c:pt>
                <c:pt idx="10">
                  <c:v>0.30559346577292512</c:v>
                </c:pt>
                <c:pt idx="11">
                  <c:v>0.21831422284814725</c:v>
                </c:pt>
                <c:pt idx="12">
                  <c:v>0.39513082028563862</c:v>
                </c:pt>
                <c:pt idx="13">
                  <c:v>0.29921576691029222</c:v>
                </c:pt>
                <c:pt idx="14">
                  <c:v>0.26701004321665084</c:v>
                </c:pt>
                <c:pt idx="15">
                  <c:v>0.26913364808006884</c:v>
                </c:pt>
                <c:pt idx="16">
                  <c:v>0.39490861294285895</c:v>
                </c:pt>
                <c:pt idx="17">
                  <c:v>0.13784104076140152</c:v>
                </c:pt>
                <c:pt idx="18">
                  <c:v>0.41390018293874636</c:v>
                </c:pt>
                <c:pt idx="19">
                  <c:v>0.40916042480882131</c:v>
                </c:pt>
                <c:pt idx="20">
                  <c:v>0.39913497823016153</c:v>
                </c:pt>
                <c:pt idx="21">
                  <c:v>0.47131518934042643</c:v>
                </c:pt>
                <c:pt idx="22">
                  <c:v>0.31228781079065476</c:v>
                </c:pt>
                <c:pt idx="23">
                  <c:v>0.42156396172153288</c:v>
                </c:pt>
                <c:pt idx="24">
                  <c:v>0.43297831697412653</c:v>
                </c:pt>
                <c:pt idx="25">
                  <c:v>0.29597809562608046</c:v>
                </c:pt>
                <c:pt idx="26">
                  <c:v>0.42100646375627021</c:v>
                </c:pt>
                <c:pt idx="27">
                  <c:v>0.54039678837023242</c:v>
                </c:pt>
                <c:pt idx="28">
                  <c:v>0.41364744657734825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排出量比較シート!$CH$21:$CH$50</c:f>
              <c:numCache>
                <c:formatCode>0%</c:formatCode>
                <c:ptCount val="30"/>
                <c:pt idx="0">
                  <c:v>3.6584340035937669E-2</c:v>
                </c:pt>
                <c:pt idx="1">
                  <c:v>9.0827313402653369E-3</c:v>
                </c:pt>
                <c:pt idx="2">
                  <c:v>2.0252181296336522E-2</c:v>
                </c:pt>
                <c:pt idx="3">
                  <c:v>2.0150088425172852E-2</c:v>
                </c:pt>
                <c:pt idx="4">
                  <c:v>6.9301556686862222E-3</c:v>
                </c:pt>
                <c:pt idx="5">
                  <c:v>1.8802236994577823E-2</c:v>
                </c:pt>
                <c:pt idx="6">
                  <c:v>3.0620359017409282E-2</c:v>
                </c:pt>
                <c:pt idx="7">
                  <c:v>1.074015098193528E-2</c:v>
                </c:pt>
                <c:pt idx="8">
                  <c:v>1.2924727400767446E-2</c:v>
                </c:pt>
                <c:pt idx="9">
                  <c:v>6.3331526903655597E-3</c:v>
                </c:pt>
                <c:pt idx="10">
                  <c:v>2.4293149534465736E-2</c:v>
                </c:pt>
                <c:pt idx="11">
                  <c:v>0</c:v>
                </c:pt>
                <c:pt idx="12">
                  <c:v>4.6452430409143895E-2</c:v>
                </c:pt>
                <c:pt idx="13">
                  <c:v>1.3103973193916428E-2</c:v>
                </c:pt>
                <c:pt idx="14">
                  <c:v>0</c:v>
                </c:pt>
                <c:pt idx="15">
                  <c:v>0</c:v>
                </c:pt>
                <c:pt idx="16">
                  <c:v>3.3265554585626717E-2</c:v>
                </c:pt>
                <c:pt idx="17">
                  <c:v>9.1710142326389636E-3</c:v>
                </c:pt>
                <c:pt idx="18">
                  <c:v>6.9961966463168721E-3</c:v>
                </c:pt>
                <c:pt idx="19">
                  <c:v>1.0362288571110947E-2</c:v>
                </c:pt>
                <c:pt idx="20">
                  <c:v>2.2642943322160183E-2</c:v>
                </c:pt>
                <c:pt idx="21">
                  <c:v>0</c:v>
                </c:pt>
                <c:pt idx="22">
                  <c:v>1.4281385682579039E-2</c:v>
                </c:pt>
                <c:pt idx="23">
                  <c:v>9.437977581116504E-3</c:v>
                </c:pt>
                <c:pt idx="24">
                  <c:v>0</c:v>
                </c:pt>
                <c:pt idx="25">
                  <c:v>0</c:v>
                </c:pt>
                <c:pt idx="26">
                  <c:v>2.1837982269741301E-2</c:v>
                </c:pt>
                <c:pt idx="27">
                  <c:v>1.7318583199271338E-2</c:v>
                </c:pt>
                <c:pt idx="28">
                  <c:v>2.0410700591913251E-2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extLst>
                      <c:ext uri="{02D57815-91ED-43cb-92C2-25804820EDAC}">
                        <c15:formulaRef>
                          <c15:sqref>排出量比較シート!$BW$21:$BW$50</c15:sqref>
                        </c15:formulaRef>
                      </c:ext>
                    </c:extLst>
                    <c:numCache>
                      <c:formatCode>0%</c:formatCode>
                      <c:ptCount val="30"/>
                      <c:pt idx="0">
                        <c:v>0.12239424727520244</c:v>
                      </c:pt>
                      <c:pt idx="1">
                        <c:v>4.0145669912602308E-2</c:v>
                      </c:pt>
                      <c:pt idx="2">
                        <c:v>0.31488190811778483</c:v>
                      </c:pt>
                      <c:pt idx="3">
                        <c:v>0.48158969676705188</c:v>
                      </c:pt>
                      <c:pt idx="4">
                        <c:v>0.67805248761883852</c:v>
                      </c:pt>
                      <c:pt idx="5">
                        <c:v>6.3115939129715776E-2</c:v>
                      </c:pt>
                      <c:pt idx="6">
                        <c:v>3.402134475817882E-2</c:v>
                      </c:pt>
                      <c:pt idx="7">
                        <c:v>8.086486027604195E-2</c:v>
                      </c:pt>
                      <c:pt idx="8">
                        <c:v>2.4324415477690525E-2</c:v>
                      </c:pt>
                      <c:pt idx="9">
                        <c:v>5.8237577007780032E-2</c:v>
                      </c:pt>
                      <c:pt idx="10">
                        <c:v>0.27320303902399234</c:v>
                      </c:pt>
                      <c:pt idx="11">
                        <c:v>0.21673959333351647</c:v>
                      </c:pt>
                      <c:pt idx="12">
                        <c:v>2.3568309535566913E-2</c:v>
                      </c:pt>
                      <c:pt idx="13">
                        <c:v>6.2785188945421247E-2</c:v>
                      </c:pt>
                      <c:pt idx="14">
                        <c:v>0.14536861581653424</c:v>
                      </c:pt>
                      <c:pt idx="15">
                        <c:v>0.45889641350674365</c:v>
                      </c:pt>
                      <c:pt idx="16">
                        <c:v>0.1337313846420827</c:v>
                      </c:pt>
                      <c:pt idx="17">
                        <c:v>0.69925077979467365</c:v>
                      </c:pt>
                      <c:pt idx="18">
                        <c:v>0.23847424649897925</c:v>
                      </c:pt>
                      <c:pt idx="19">
                        <c:v>0.10484708798001979</c:v>
                      </c:pt>
                      <c:pt idx="20">
                        <c:v>2.6139451431346005E-2</c:v>
                      </c:pt>
                      <c:pt idx="21">
                        <c:v>5.8882902280604485E-2</c:v>
                      </c:pt>
                      <c:pt idx="22">
                        <c:v>0.27938914103906554</c:v>
                      </c:pt>
                      <c:pt idx="23">
                        <c:v>0.21988091943904084</c:v>
                      </c:pt>
                      <c:pt idx="24">
                        <c:v>0.14449686678336091</c:v>
                      </c:pt>
                      <c:pt idx="25">
                        <c:v>0.42180588904968047</c:v>
                      </c:pt>
                      <c:pt idx="26">
                        <c:v>3.7641316181102016E-2</c:v>
                      </c:pt>
                      <c:pt idx="27">
                        <c:v>1.7930751593351224E-2</c:v>
                      </c:pt>
                      <c:pt idx="28">
                        <c:v>0.18432734669772621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1.2506547617803718E-2</c:v>
                      </c:pt>
                      <c:pt idx="1">
                        <c:v>1.2862293486677563E-2</c:v>
                      </c:pt>
                      <c:pt idx="2">
                        <c:v>2.02757270247064E-2</c:v>
                      </c:pt>
                      <c:pt idx="3">
                        <c:v>6.926114399919075E-3</c:v>
                      </c:pt>
                      <c:pt idx="4">
                        <c:v>4.2222674315318155E-3</c:v>
                      </c:pt>
                      <c:pt idx="5">
                        <c:v>1.2300123257440522E-2</c:v>
                      </c:pt>
                      <c:pt idx="6">
                        <c:v>1.2744390187451576E-2</c:v>
                      </c:pt>
                      <c:pt idx="7">
                        <c:v>1.6040617467842421E-2</c:v>
                      </c:pt>
                      <c:pt idx="8">
                        <c:v>1.5115201264341781E-2</c:v>
                      </c:pt>
                      <c:pt idx="9">
                        <c:v>1.1081553712412835E-2</c:v>
                      </c:pt>
                      <c:pt idx="10">
                        <c:v>6.9494439194372369E-3</c:v>
                      </c:pt>
                      <c:pt idx="11">
                        <c:v>1.1242815862389444E-2</c:v>
                      </c:pt>
                      <c:pt idx="12">
                        <c:v>1.408180575310055E-2</c:v>
                      </c:pt>
                      <c:pt idx="13">
                        <c:v>1.7750622760368293E-2</c:v>
                      </c:pt>
                      <c:pt idx="14">
                        <c:v>2.1433012684949789E-2</c:v>
                      </c:pt>
                      <c:pt idx="15">
                        <c:v>7.208027176814083E-3</c:v>
                      </c:pt>
                      <c:pt idx="16">
                        <c:v>7.66220353721251E-3</c:v>
                      </c:pt>
                      <c:pt idx="17">
                        <c:v>4.2772796753601013E-3</c:v>
                      </c:pt>
                      <c:pt idx="18">
                        <c:v>1.4021083624116967E-2</c:v>
                      </c:pt>
                      <c:pt idx="19">
                        <c:v>3.902833357399485E-2</c:v>
                      </c:pt>
                      <c:pt idx="20">
                        <c:v>1.2612823215958691E-2</c:v>
                      </c:pt>
                      <c:pt idx="21">
                        <c:v>1.2971348302309694E-2</c:v>
                      </c:pt>
                      <c:pt idx="22">
                        <c:v>9.1419192045465898E-3</c:v>
                      </c:pt>
                      <c:pt idx="23">
                        <c:v>1.1094408279634234E-2</c:v>
                      </c:pt>
                      <c:pt idx="24">
                        <c:v>5.9625749293724028E-3</c:v>
                      </c:pt>
                      <c:pt idx="25">
                        <c:v>8.118854926824879E-3</c:v>
                      </c:pt>
                      <c:pt idx="26">
                        <c:v>2.0209009356019658E-2</c:v>
                      </c:pt>
                      <c:pt idx="27">
                        <c:v>1.4618693538841059E-2</c:v>
                      </c:pt>
                      <c:pt idx="28">
                        <c:v>1.5870658936334721E-2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7.643801142485235E-3</c:v>
                      </c:pt>
                      <c:pt idx="1">
                        <c:v>4.4096533696962613E-2</c:v>
                      </c:pt>
                      <c:pt idx="2">
                        <c:v>7.8912657513330278E-2</c:v>
                      </c:pt>
                      <c:pt idx="3">
                        <c:v>2.7194555507552436E-2</c:v>
                      </c:pt>
                      <c:pt idx="4">
                        <c:v>4.1207821152837804E-2</c:v>
                      </c:pt>
                      <c:pt idx="5">
                        <c:v>0.18112598911085684</c:v>
                      </c:pt>
                      <c:pt idx="6">
                        <c:v>4.5563869006343689E-2</c:v>
                      </c:pt>
                      <c:pt idx="7">
                        <c:v>6.6015142391496529E-2</c:v>
                      </c:pt>
                      <c:pt idx="8">
                        <c:v>0.1689863187942755</c:v>
                      </c:pt>
                      <c:pt idx="9">
                        <c:v>0.28645816088756493</c:v>
                      </c:pt>
                      <c:pt idx="10">
                        <c:v>9.7333704463476306E-2</c:v>
                      </c:pt>
                      <c:pt idx="11">
                        <c:v>3.7897623402596455E-2</c:v>
                      </c:pt>
                      <c:pt idx="12">
                        <c:v>3.9254298075391068E-2</c:v>
                      </c:pt>
                      <c:pt idx="13">
                        <c:v>0.13163631552285834</c:v>
                      </c:pt>
                      <c:pt idx="14">
                        <c:v>0.13376877552597102</c:v>
                      </c:pt>
                      <c:pt idx="15">
                        <c:v>8.3205681447398566E-2</c:v>
                      </c:pt>
                      <c:pt idx="16">
                        <c:v>6.9609663498598744E-3</c:v>
                      </c:pt>
                      <c:pt idx="17">
                        <c:v>6.9548931191135066E-3</c:v>
                      </c:pt>
                      <c:pt idx="18">
                        <c:v>3.0831907360022216E-2</c:v>
                      </c:pt>
                      <c:pt idx="19">
                        <c:v>5.8074473355029479E-2</c:v>
                      </c:pt>
                      <c:pt idx="20">
                        <c:v>0.24800952236800181</c:v>
                      </c:pt>
                      <c:pt idx="21">
                        <c:v>7.6463027772936176E-2</c:v>
                      </c:pt>
                      <c:pt idx="22">
                        <c:v>6.4648712323247523E-2</c:v>
                      </c:pt>
                      <c:pt idx="23">
                        <c:v>2.8277463896783921E-2</c:v>
                      </c:pt>
                      <c:pt idx="24">
                        <c:v>6.5977437923083384E-3</c:v>
                      </c:pt>
                      <c:pt idx="25">
                        <c:v>7.6181639904219917E-2</c:v>
                      </c:pt>
                      <c:pt idx="26">
                        <c:v>5.4688712111912369E-2</c:v>
                      </c:pt>
                      <c:pt idx="27">
                        <c:v>0.10964993419044811</c:v>
                      </c:pt>
                      <c:pt idx="28">
                        <c:v>2.8947834837702351E-2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0.3561002770674675</c:v>
                      </c:pt>
                      <c:pt idx="1">
                        <c:v>0.19821039460447862</c:v>
                      </c:pt>
                      <c:pt idx="2">
                        <c:v>0.24035685571317691</c:v>
                      </c:pt>
                      <c:pt idx="3">
                        <c:v>0.28226379548343444</c:v>
                      </c:pt>
                      <c:pt idx="4">
                        <c:v>0.12036520532630876</c:v>
                      </c:pt>
                      <c:pt idx="5">
                        <c:v>0.34578853786919961</c:v>
                      </c:pt>
                      <c:pt idx="6">
                        <c:v>0.3221864628155634</c:v>
                      </c:pt>
                      <c:pt idx="7">
                        <c:v>0.42462543720666407</c:v>
                      </c:pt>
                      <c:pt idx="8">
                        <c:v>0.30065534980828901</c:v>
                      </c:pt>
                      <c:pt idx="9">
                        <c:v>0.31138013697365707</c:v>
                      </c:pt>
                      <c:pt idx="10">
                        <c:v>0.29687044013390829</c:v>
                      </c:pt>
                      <c:pt idx="11">
                        <c:v>0.2103675409365518</c:v>
                      </c:pt>
                      <c:pt idx="12">
                        <c:v>0.38335354551975959</c:v>
                      </c:pt>
                      <c:pt idx="13">
                        <c:v>0.29224623222670482</c:v>
                      </c:pt>
                      <c:pt idx="14">
                        <c:v>0.2598726382259508</c:v>
                      </c:pt>
                      <c:pt idx="15">
                        <c:v>0.25454495518419451</c:v>
                      </c:pt>
                      <c:pt idx="16">
                        <c:v>0.38289622677249713</c:v>
                      </c:pt>
                      <c:pt idx="17">
                        <c:v>0.13272132051509675</c:v>
                      </c:pt>
                      <c:pt idx="18">
                        <c:v>0.40370924098090677</c:v>
                      </c:pt>
                      <c:pt idx="19">
                        <c:v>0.40105480353972078</c:v>
                      </c:pt>
                      <c:pt idx="20">
                        <c:v>0.38876104265120803</c:v>
                      </c:pt>
                      <c:pt idx="21">
                        <c:v>0.46016185191767295</c:v>
                      </c:pt>
                      <c:pt idx="22">
                        <c:v>0.28432662631653521</c:v>
                      </c:pt>
                      <c:pt idx="23">
                        <c:v>0.41108701467543313</c:v>
                      </c:pt>
                      <c:pt idx="24">
                        <c:v>0.41595456179392082</c:v>
                      </c:pt>
                      <c:pt idx="25">
                        <c:v>0.28857252357791247</c:v>
                      </c:pt>
                      <c:pt idx="26">
                        <c:v>0.40538030760837945</c:v>
                      </c:pt>
                      <c:pt idx="27">
                        <c:v>0.3430208263607526</c:v>
                      </c:pt>
                      <c:pt idx="28">
                        <c:v>0.40408364400865127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0.16785679235758386</c:v>
                      </c:pt>
                      <c:pt idx="1">
                        <c:v>9.7490045906669862E-2</c:v>
                      </c:pt>
                      <c:pt idx="2">
                        <c:v>0.11305948766678257</c:v>
                      </c:pt>
                      <c:pt idx="3">
                        <c:v>0.12170315707958496</c:v>
                      </c:pt>
                      <c:pt idx="4">
                        <c:v>3.9448944026224453E-2</c:v>
                      </c:pt>
                      <c:pt idx="5">
                        <c:v>0.14822282959376312</c:v>
                      </c:pt>
                      <c:pt idx="6">
                        <c:v>0.18598117145721779</c:v>
                      </c:pt>
                      <c:pt idx="7">
                        <c:v>0.16716360459513757</c:v>
                      </c:pt>
                      <c:pt idx="8">
                        <c:v>0.12406326861649379</c:v>
                      </c:pt>
                      <c:pt idx="9">
                        <c:v>0.10881730296623172</c:v>
                      </c:pt>
                      <c:pt idx="10">
                        <c:v>0.14383819539016374</c:v>
                      </c:pt>
                      <c:pt idx="11">
                        <c:v>0.11227563170604797</c:v>
                      </c:pt>
                      <c:pt idx="12">
                        <c:v>0.15990310216593601</c:v>
                      </c:pt>
                      <c:pt idx="13">
                        <c:v>0.11679450815527639</c:v>
                      </c:pt>
                      <c:pt idx="14">
                        <c:v>0.10732882397419787</c:v>
                      </c:pt>
                      <c:pt idx="15">
                        <c:v>9.9557747341260994E-2</c:v>
                      </c:pt>
                      <c:pt idx="16">
                        <c:v>0.21443774563625018</c:v>
                      </c:pt>
                      <c:pt idx="17">
                        <c:v>7.6863999714384748E-2</c:v>
                      </c:pt>
                      <c:pt idx="18">
                        <c:v>0.17478147077357803</c:v>
                      </c:pt>
                      <c:pt idx="19">
                        <c:v>0.11101527052535061</c:v>
                      </c:pt>
                      <c:pt idx="20">
                        <c:v>0.12452466527870747</c:v>
                      </c:pt>
                      <c:pt idx="21">
                        <c:v>0.17610547157784021</c:v>
                      </c:pt>
                      <c:pt idx="22">
                        <c:v>0.15776115040832869</c:v>
                      </c:pt>
                      <c:pt idx="23">
                        <c:v>0.16721917411717668</c:v>
                      </c:pt>
                      <c:pt idx="24">
                        <c:v>0.22781429952768098</c:v>
                      </c:pt>
                      <c:pt idx="25">
                        <c:v>0.1251166926335808</c:v>
                      </c:pt>
                      <c:pt idx="26">
                        <c:v>0.16655718584855206</c:v>
                      </c:pt>
                      <c:pt idx="27">
                        <c:v>8.7769423053138645E-2</c:v>
                      </c:pt>
                      <c:pt idx="28">
                        <c:v>0.17003824330679837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0.18824348470988361</c:v>
                      </c:pt>
                      <c:pt idx="1">
                        <c:v>0.10072034869780876</c:v>
                      </c:pt>
                      <c:pt idx="2">
                        <c:v>0.12729736804639435</c:v>
                      </c:pt>
                      <c:pt idx="3">
                        <c:v>0.16056063840384951</c:v>
                      </c:pt>
                      <c:pt idx="4">
                        <c:v>8.0916261300084322E-2</c:v>
                      </c:pt>
                      <c:pt idx="5">
                        <c:v>0.19756570827543646</c:v>
                      </c:pt>
                      <c:pt idx="6">
                        <c:v>0.13620529135834561</c:v>
                      </c:pt>
                      <c:pt idx="7">
                        <c:v>0.2574618326115265</c:v>
                      </c:pt>
                      <c:pt idx="8">
                        <c:v>0.1765920811917952</c:v>
                      </c:pt>
                      <c:pt idx="9">
                        <c:v>0.20256283400742534</c:v>
                      </c:pt>
                      <c:pt idx="10">
                        <c:v>0.15303224474374458</c:v>
                      </c:pt>
                      <c:pt idx="11">
                        <c:v>9.8091909230503829E-2</c:v>
                      </c:pt>
                      <c:pt idx="12">
                        <c:v>0.22345044335382364</c:v>
                      </c:pt>
                      <c:pt idx="13">
                        <c:v>0.17545172407142842</c:v>
                      </c:pt>
                      <c:pt idx="14">
                        <c:v>0.1525438142517529</c:v>
                      </c:pt>
                      <c:pt idx="15">
                        <c:v>0.15498720784293349</c:v>
                      </c:pt>
                      <c:pt idx="16">
                        <c:v>0.16845848113624692</c:v>
                      </c:pt>
                      <c:pt idx="17">
                        <c:v>5.5857320800711999E-2</c:v>
                      </c:pt>
                      <c:pt idx="18">
                        <c:v>0.22892777020732871</c:v>
                      </c:pt>
                      <c:pt idx="19">
                        <c:v>0.29003953301437013</c:v>
                      </c:pt>
                      <c:pt idx="20">
                        <c:v>0.26423637737250061</c:v>
                      </c:pt>
                      <c:pt idx="21">
                        <c:v>0.28405638033983277</c:v>
                      </c:pt>
                      <c:pt idx="22">
                        <c:v>0.12656547590820649</c:v>
                      </c:pt>
                      <c:pt idx="23">
                        <c:v>0.24386784055825647</c:v>
                      </c:pt>
                      <c:pt idx="24">
                        <c:v>0.18814026226623981</c:v>
                      </c:pt>
                      <c:pt idx="25">
                        <c:v>0.16345583094433169</c:v>
                      </c:pt>
                      <c:pt idx="26">
                        <c:v>0.23882312175982734</c:v>
                      </c:pt>
                      <c:pt idx="27">
                        <c:v>0.25525140330761392</c:v>
                      </c:pt>
                      <c:pt idx="28">
                        <c:v>0.23404540070185287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1.1719856456494319E-2</c:v>
                      </c:pt>
                      <c:pt idx="1">
                        <c:v>7.2440520946438118E-3</c:v>
                      </c:pt>
                      <c:pt idx="2">
                        <c:v>7.470053367200173E-3</c:v>
                      </c:pt>
                      <c:pt idx="3">
                        <c:v>6.2266030190697751E-3</c:v>
                      </c:pt>
                      <c:pt idx="4">
                        <c:v>1.8500994127536197E-3</c:v>
                      </c:pt>
                      <c:pt idx="5">
                        <c:v>9.7965916971283918E-3</c:v>
                      </c:pt>
                      <c:pt idx="6">
                        <c:v>1.6235738223691679E-2</c:v>
                      </c:pt>
                      <c:pt idx="7">
                        <c:v>9.3648605576816361E-3</c:v>
                      </c:pt>
                      <c:pt idx="8">
                        <c:v>8.8358836063587975E-3</c:v>
                      </c:pt>
                      <c:pt idx="9">
                        <c:v>5.7907498991526451E-3</c:v>
                      </c:pt>
                      <c:pt idx="10">
                        <c:v>8.7230256390168504E-3</c:v>
                      </c:pt>
                      <c:pt idx="11">
                        <c:v>7.9466819115954317E-3</c:v>
                      </c:pt>
                      <c:pt idx="12">
                        <c:v>1.1777274765879026E-2</c:v>
                      </c:pt>
                      <c:pt idx="13">
                        <c:v>6.9695346835873841E-3</c:v>
                      </c:pt>
                      <c:pt idx="14">
                        <c:v>7.1374049907000723E-3</c:v>
                      </c:pt>
                      <c:pt idx="15">
                        <c:v>7.1938066592328043E-3</c:v>
                      </c:pt>
                      <c:pt idx="16">
                        <c:v>1.2012386170361796E-2</c:v>
                      </c:pt>
                      <c:pt idx="17">
                        <c:v>5.1197202463047677E-3</c:v>
                      </c:pt>
                      <c:pt idx="18">
                        <c:v>1.0190941957839646E-2</c:v>
                      </c:pt>
                      <c:pt idx="19">
                        <c:v>8.1056212691005478E-3</c:v>
                      </c:pt>
                      <c:pt idx="20">
                        <c:v>8.782417750881925E-3</c:v>
                      </c:pt>
                      <c:pt idx="21">
                        <c:v>1.1153337422753465E-2</c:v>
                      </c:pt>
                      <c:pt idx="22">
                        <c:v>1.1037109766637524E-2</c:v>
                      </c:pt>
                      <c:pt idx="23">
                        <c:v>1.047694704609972E-2</c:v>
                      </c:pt>
                      <c:pt idx="24">
                        <c:v>1.7023755180205762E-2</c:v>
                      </c:pt>
                      <c:pt idx="25">
                        <c:v>7.4055720481679783E-3</c:v>
                      </c:pt>
                      <c:pt idx="26">
                        <c:v>1.2276048038783635E-2</c:v>
                      </c:pt>
                      <c:pt idx="27">
                        <c:v>8.4516100764039474E-3</c:v>
                      </c:pt>
                      <c:pt idx="28">
                        <c:v>9.5638025686970145E-3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0.13402999051101064</c:v>
                      </c:pt>
                      <c:pt idx="2">
                        <c:v>0</c:v>
                      </c:pt>
                      <c:pt idx="3">
                        <c:v>0</c:v>
                      </c:pt>
                      <c:pt idx="4">
                        <c:v>0</c:v>
                      </c:pt>
                      <c:pt idx="5">
                        <c:v>0</c:v>
                      </c:pt>
                      <c:pt idx="6">
                        <c:v>1.142382353796342E-2</c:v>
                      </c:pt>
                      <c:pt idx="7">
                        <c:v>0</c:v>
                      </c:pt>
                      <c:pt idx="8">
                        <c:v>0</c:v>
                      </c:pt>
                      <c:pt idx="9">
                        <c:v>0</c:v>
                      </c:pt>
                      <c:pt idx="10">
                        <c:v>0</c:v>
                      </c:pt>
                      <c:pt idx="11">
                        <c:v>0</c:v>
                      </c:pt>
                      <c:pt idx="12">
                        <c:v>0</c:v>
                      </c:pt>
                      <c:pt idx="13">
                        <c:v>0</c:v>
                      </c:pt>
                      <c:pt idx="14">
                        <c:v>0</c:v>
                      </c:pt>
                      <c:pt idx="15">
                        <c:v>7.3948862366415317E-3</c:v>
                      </c:pt>
                      <c:pt idx="16">
                        <c:v>0</c:v>
                      </c:pt>
                      <c:pt idx="17">
                        <c:v>0</c:v>
                      </c:pt>
                      <c:pt idx="18">
                        <c:v>0</c:v>
                      </c:pt>
                      <c:pt idx="19">
                        <c:v>0</c:v>
                      </c:pt>
                      <c:pt idx="20">
                        <c:v>1.5915178280716104E-3</c:v>
                      </c:pt>
                      <c:pt idx="21">
                        <c:v>0</c:v>
                      </c:pt>
                      <c:pt idx="22">
                        <c:v>1.6924074707482018E-2</c:v>
                      </c:pt>
                      <c:pt idx="23">
                        <c:v>0</c:v>
                      </c:pt>
                      <c:pt idx="24">
                        <c:v>0</c:v>
                      </c:pt>
                      <c:pt idx="25">
                        <c:v>0</c:v>
                      </c:pt>
                      <c:pt idx="26">
                        <c:v>3.350108109107157E-3</c:v>
                      </c:pt>
                      <c:pt idx="27">
                        <c:v>0.18892435193307588</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排出量比較シート!$BE$21:$BE$50</c:f>
              <c:numCache>
                <c:formatCode>#,##0_);[Red]\(#,##0\)</c:formatCode>
                <c:ptCount val="30"/>
                <c:pt idx="0">
                  <c:v>5.3133557150159261</c:v>
                </c:pt>
                <c:pt idx="1">
                  <c:v>5.7777132979067991</c:v>
                </c:pt>
                <c:pt idx="2">
                  <c:v>23.689144954422943</c:v>
                </c:pt>
                <c:pt idx="3">
                  <c:v>32.959069617472132</c:v>
                </c:pt>
                <c:pt idx="4">
                  <c:v>164.07778419083633</c:v>
                </c:pt>
                <c:pt idx="5">
                  <c:v>11.287084187895619</c:v>
                </c:pt>
                <c:pt idx="6">
                  <c:v>2.3857485505067135</c:v>
                </c:pt>
                <c:pt idx="7">
                  <c:v>7.2451065625223343</c:v>
                </c:pt>
                <c:pt idx="8">
                  <c:v>9.8250166650448207</c:v>
                </c:pt>
                <c:pt idx="9">
                  <c:v>25.224388314906882</c:v>
                </c:pt>
                <c:pt idx="10">
                  <c:v>17.680124108347634</c:v>
                </c:pt>
                <c:pt idx="11">
                  <c:v>14.657825243030615</c:v>
                </c:pt>
                <c:pt idx="12">
                  <c:v>2.7063304972416793</c:v>
                </c:pt>
                <c:pt idx="13">
                  <c:v>12.451941548737969</c:v>
                </c:pt>
                <c:pt idx="14">
                  <c:v>16.812779631846659</c:v>
                </c:pt>
                <c:pt idx="15">
                  <c:v>30.854634347837781</c:v>
                </c:pt>
                <c:pt idx="16">
                  <c:v>5.0122208643271824</c:v>
                </c:pt>
                <c:pt idx="17">
                  <c:v>55.027597471415788</c:v>
                </c:pt>
                <c:pt idx="18">
                  <c:v>11.240586718833914</c:v>
                </c:pt>
                <c:pt idx="19">
                  <c:v>9.9410974758499702</c:v>
                </c:pt>
                <c:pt idx="20">
                  <c:v>13.805996421011475</c:v>
                </c:pt>
                <c:pt idx="21">
                  <c:v>5.4180846459226455</c:v>
                </c:pt>
                <c:pt idx="22">
                  <c:v>13.111235086673911</c:v>
                </c:pt>
                <c:pt idx="23">
                  <c:v>9.7872927444923903</c:v>
                </c:pt>
                <c:pt idx="24">
                  <c:v>3.685467425494648</c:v>
                </c:pt>
                <c:pt idx="25">
                  <c:v>27.35305693631291</c:v>
                </c:pt>
                <c:pt idx="26">
                  <c:v>3.7680836247322205</c:v>
                </c:pt>
                <c:pt idx="27">
                  <c:v>6.8154701107179116</c:v>
                </c:pt>
                <c:pt idx="28">
                  <c:v>9.8990684083167597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排出量比較シート!$BI$21:$BI$50</c:f>
              <c:numCache>
                <c:formatCode>#,##0_);[Red]\(#,##0\)</c:formatCode>
                <c:ptCount val="30"/>
                <c:pt idx="0">
                  <c:v>8.5880764062224131</c:v>
                </c:pt>
                <c:pt idx="1">
                  <c:v>14.258372357826262</c:v>
                </c:pt>
                <c:pt idx="2">
                  <c:v>6.3275453840612963</c:v>
                </c:pt>
                <c:pt idx="3">
                  <c:v>5.1739250051950254</c:v>
                </c:pt>
                <c:pt idx="4">
                  <c:v>26.305856588768222</c:v>
                </c:pt>
                <c:pt idx="5">
                  <c:v>5.8201478768488339</c:v>
                </c:pt>
                <c:pt idx="6">
                  <c:v>4.7015216623710074</c:v>
                </c:pt>
                <c:pt idx="7">
                  <c:v>7.2266253163717487</c:v>
                </c:pt>
                <c:pt idx="8">
                  <c:v>9.3563992352426055</c:v>
                </c:pt>
                <c:pt idx="9">
                  <c:v>9.2824458542343127</c:v>
                </c:pt>
                <c:pt idx="10">
                  <c:v>7.1560464655766314</c:v>
                </c:pt>
                <c:pt idx="11">
                  <c:v>8.8450998476405811</c:v>
                </c:pt>
                <c:pt idx="12">
                  <c:v>7.9300475263113404</c:v>
                </c:pt>
                <c:pt idx="13">
                  <c:v>11.009516308844253</c:v>
                </c:pt>
                <c:pt idx="14">
                  <c:v>10.420438014248615</c:v>
                </c:pt>
                <c:pt idx="15">
                  <c:v>4.1655716957192599</c:v>
                </c:pt>
                <c:pt idx="16">
                  <c:v>6.949811566987905</c:v>
                </c:pt>
                <c:pt idx="17">
                  <c:v>5.3167356464427149</c:v>
                </c:pt>
                <c:pt idx="18">
                  <c:v>3.1286407475133937</c:v>
                </c:pt>
                <c:pt idx="19">
                  <c:v>8.3958653684032853</c:v>
                </c:pt>
                <c:pt idx="20">
                  <c:v>6.4240506362803513</c:v>
                </c:pt>
                <c:pt idx="21">
                  <c:v>6.9943203282954585</c:v>
                </c:pt>
                <c:pt idx="22">
                  <c:v>5.2249072958022422</c:v>
                </c:pt>
                <c:pt idx="23">
                  <c:v>3.9776522324155326</c:v>
                </c:pt>
                <c:pt idx="24">
                  <c:v>2.3958568349706888</c:v>
                </c:pt>
                <c:pt idx="25">
                  <c:v>4.6368356322192952</c:v>
                </c:pt>
                <c:pt idx="26">
                  <c:v>7.8335096616396296</c:v>
                </c:pt>
                <c:pt idx="27">
                  <c:v>6.7482929396888229</c:v>
                </c:pt>
                <c:pt idx="28">
                  <c:v>5.9841469885334071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排出量比較シート!$BJ$21:$BJ$50</c:f>
              <c:numCache>
                <c:formatCode>#,##0_);[Red]\(#,##0\)</c:formatCode>
                <c:ptCount val="30"/>
                <c:pt idx="0">
                  <c:v>8.2994157696244493</c:v>
                </c:pt>
                <c:pt idx="1">
                  <c:v>18.724139107380246</c:v>
                </c:pt>
                <c:pt idx="2">
                  <c:v>11.85682928068605</c:v>
                </c:pt>
                <c:pt idx="3">
                  <c:v>6.0518187813911917</c:v>
                </c:pt>
                <c:pt idx="4">
                  <c:v>7.116462068337305</c:v>
                </c:pt>
                <c:pt idx="5">
                  <c:v>10.41785562129062</c:v>
                </c:pt>
                <c:pt idx="6">
                  <c:v>8.9211535652435234</c:v>
                </c:pt>
                <c:pt idx="7">
                  <c:v>10.221195673273357</c:v>
                </c:pt>
                <c:pt idx="8">
                  <c:v>12.759304240067806</c:v>
                </c:pt>
                <c:pt idx="9">
                  <c:v>13.456307948252613</c:v>
                </c:pt>
                <c:pt idx="10">
                  <c:v>6.5495812847502002</c:v>
                </c:pt>
                <c:pt idx="11">
                  <c:v>19.590997399388591</c:v>
                </c:pt>
                <c:pt idx="12">
                  <c:v>9.0147734865833637</c:v>
                </c:pt>
                <c:pt idx="13">
                  <c:v>16.897068553454965</c:v>
                </c:pt>
                <c:pt idx="14">
                  <c:v>13.767487847947914</c:v>
                </c:pt>
                <c:pt idx="15">
                  <c:v>6.0324036519393562</c:v>
                </c:pt>
                <c:pt idx="16">
                  <c:v>7.3573432182658394</c:v>
                </c:pt>
                <c:pt idx="17">
                  <c:v>5.7204149731501905</c:v>
                </c:pt>
                <c:pt idx="18">
                  <c:v>8.6058472998146609</c:v>
                </c:pt>
                <c:pt idx="19">
                  <c:v>10.237358976542922</c:v>
                </c:pt>
                <c:pt idx="20">
                  <c:v>7.6081518544424167</c:v>
                </c:pt>
                <c:pt idx="21">
                  <c:v>6.9006453117681383</c:v>
                </c:pt>
                <c:pt idx="22">
                  <c:v>6.6639008404851729</c:v>
                </c:pt>
                <c:pt idx="23">
                  <c:v>7.7158288901432748</c:v>
                </c:pt>
                <c:pt idx="24">
                  <c:v>7.2242748155726497</c:v>
                </c:pt>
                <c:pt idx="25">
                  <c:v>6.0597188335038243</c:v>
                </c:pt>
                <c:pt idx="26">
                  <c:v>7.0533442643227211</c:v>
                </c:pt>
                <c:pt idx="27">
                  <c:v>7.634484648400818</c:v>
                </c:pt>
                <c:pt idx="28">
                  <c:v>8.5653938590152663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排出量比較シート!$BK$21:$BK$50</c:f>
              <c:numCache>
                <c:formatCode>#,##0_);[Red]\(#,##0\)</c:formatCode>
                <c:ptCount val="30"/>
                <c:pt idx="0">
                  <c:v>13.710510695690338</c:v>
                </c:pt>
                <c:pt idx="1">
                  <c:v>20.199309053187928</c:v>
                </c:pt>
                <c:pt idx="2">
                  <c:v>14.178287302758784</c:v>
                </c:pt>
                <c:pt idx="3">
                  <c:v>18.437432602973573</c:v>
                </c:pt>
                <c:pt idx="4">
                  <c:v>27.717068876805737</c:v>
                </c:pt>
                <c:pt idx="5">
                  <c:v>15.64468386349518</c:v>
                </c:pt>
                <c:pt idx="6">
                  <c:v>9.0398378235195445</c:v>
                </c:pt>
                <c:pt idx="7">
                  <c:v>19.299619359358459</c:v>
                </c:pt>
                <c:pt idx="8">
                  <c:v>14.589146586579629</c:v>
                </c:pt>
                <c:pt idx="9">
                  <c:v>22.487218272164458</c:v>
                </c:pt>
                <c:pt idx="10">
                  <c:v>14.312922119561925</c:v>
                </c:pt>
                <c:pt idx="11">
                  <c:v>12.035547368118566</c:v>
                </c:pt>
                <c:pt idx="12">
                  <c:v>13.904983375621333</c:v>
                </c:pt>
                <c:pt idx="13">
                  <c:v>17.560352006145585</c:v>
                </c:pt>
                <c:pt idx="14">
                  <c:v>14.935539081490365</c:v>
                </c:pt>
                <c:pt idx="15">
                  <c:v>15.117180564589136</c:v>
                </c:pt>
                <c:pt idx="16">
                  <c:v>13.342153165278884</c:v>
                </c:pt>
                <c:pt idx="17">
                  <c:v>10.675923016052506</c:v>
                </c:pt>
                <c:pt idx="18">
                  <c:v>16.420874112187715</c:v>
                </c:pt>
                <c:pt idx="19">
                  <c:v>20.141152676096372</c:v>
                </c:pt>
                <c:pt idx="20">
                  <c:v>19.216144334079381</c:v>
                </c:pt>
                <c:pt idx="21">
                  <c:v>17.217316950953624</c:v>
                </c:pt>
                <c:pt idx="22">
                  <c:v>11.593186303453717</c:v>
                </c:pt>
                <c:pt idx="23">
                  <c:v>15.914852365472459</c:v>
                </c:pt>
                <c:pt idx="24">
                  <c:v>10.160168590964696</c:v>
                </c:pt>
                <c:pt idx="25">
                  <c:v>15.996450468543426</c:v>
                </c:pt>
                <c:pt idx="26">
                  <c:v>14.09633132756789</c:v>
                </c:pt>
                <c:pt idx="27">
                  <c:v>25.900662693531679</c:v>
                </c:pt>
                <c:pt idx="28">
                  <c:v>17.869512107069205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排出量比較シート!$BQ$21:$BQ$50</c:f>
              <c:numCache>
                <c:formatCode>#,##0_);[Red]\(#,##0\)</c:formatCode>
                <c:ptCount val="30"/>
                <c:pt idx="0">
                  <c:v>1.363682788519295</c:v>
                </c:pt>
                <c:pt idx="1">
                  <c:v>0.54042211447688482</c:v>
                </c:pt>
                <c:pt idx="2">
                  <c:v>1.158636267516411</c:v>
                </c:pt>
                <c:pt idx="3">
                  <c:v>1.2877929359574769</c:v>
                </c:pt>
                <c:pt idx="4">
                  <c:v>1.571682060655764</c:v>
                </c:pt>
                <c:pt idx="5">
                  <c:v>0.82724228109717524</c:v>
                </c:pt>
                <c:pt idx="6">
                  <c:v>0.79121402036748845</c:v>
                </c:pt>
                <c:pt idx="7">
                  <c:v>0.47761626672572127</c:v>
                </c:pt>
                <c:pt idx="8">
                  <c:v>0.60926036760708546</c:v>
                </c:pt>
                <c:pt idx="9">
                  <c:v>0.44901658</c:v>
                </c:pt>
                <c:pt idx="10">
                  <c:v>1.137805602113388</c:v>
                </c:pt>
                <c:pt idx="11">
                  <c:v>0</c:v>
                </c:pt>
                <c:pt idx="12">
                  <c:v>1.6346997992447649</c:v>
                </c:pt>
                <c:pt idx="13">
                  <c:v>0.76904497493695789</c:v>
                </c:pt>
                <c:pt idx="14">
                  <c:v>0</c:v>
                </c:pt>
                <c:pt idx="15">
                  <c:v>0</c:v>
                </c:pt>
                <c:pt idx="16">
                  <c:v>1.123890717657245</c:v>
                </c:pt>
                <c:pt idx="17">
                  <c:v>0.71030399499270236</c:v>
                </c:pt>
                <c:pt idx="18">
                  <c:v>0.27756369561760019</c:v>
                </c:pt>
                <c:pt idx="19">
                  <c:v>0.51008949920323388</c:v>
                </c:pt>
                <c:pt idx="20">
                  <c:v>1.090132638728802</c:v>
                </c:pt>
                <c:pt idx="21">
                  <c:v>0</c:v>
                </c:pt>
                <c:pt idx="22">
                  <c:v>0.53017363844727405</c:v>
                </c:pt>
                <c:pt idx="23">
                  <c:v>0.35630185089522998</c:v>
                </c:pt>
                <c:pt idx="24">
                  <c:v>0</c:v>
                </c:pt>
                <c:pt idx="25">
                  <c:v>0</c:v>
                </c:pt>
                <c:pt idx="26">
                  <c:v>0.73118932867035291</c:v>
                </c:pt>
                <c:pt idx="27">
                  <c:v>0.83006189419999998</c:v>
                </c:pt>
                <c:pt idx="28">
                  <c:v>0.88173942413725848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排出量比較シート!$BR$21:$BR$50</c:f>
              <c:numCache>
                <c:formatCode>#,##0_);[Red]\(#,##0\)</c:formatCode>
                <c:ptCount val="30"/>
                <c:pt idx="0">
                  <c:v>37.275041375072419</c:v>
                </c:pt>
                <c:pt idx="1">
                  <c:v>59.499955930778114</c:v>
                </c:pt>
                <c:pt idx="2">
                  <c:v>57.210443189445485</c:v>
                </c:pt>
                <c:pt idx="3">
                  <c:v>63.910038942989395</c:v>
                </c:pt>
                <c:pt idx="4">
                  <c:v>226.78885378540338</c:v>
                </c:pt>
                <c:pt idx="5">
                  <c:v>43.997013830627431</c:v>
                </c:pt>
                <c:pt idx="6">
                  <c:v>25.839475622008276</c:v>
                </c:pt>
                <c:pt idx="7">
                  <c:v>44.470163178251617</c:v>
                </c:pt>
                <c:pt idx="8">
                  <c:v>47.139127094541948</c:v>
                </c:pt>
                <c:pt idx="9">
                  <c:v>70.899376969558276</c:v>
                </c:pt>
                <c:pt idx="10">
                  <c:v>46.836479580349774</c:v>
                </c:pt>
                <c:pt idx="11">
                  <c:v>55.129469858178354</c:v>
                </c:pt>
                <c:pt idx="12">
                  <c:v>35.190834685002478</c:v>
                </c:pt>
                <c:pt idx="13">
                  <c:v>58.687923392119735</c:v>
                </c:pt>
                <c:pt idx="14">
                  <c:v>55.93624457553355</c:v>
                </c:pt>
                <c:pt idx="15">
                  <c:v>56.169790260085527</c:v>
                </c:pt>
                <c:pt idx="16">
                  <c:v>33.785419532517054</c:v>
                </c:pt>
                <c:pt idx="17">
                  <c:v>77.450975102053903</c:v>
                </c:pt>
                <c:pt idx="18">
                  <c:v>39.673512573967287</c:v>
                </c:pt>
                <c:pt idx="19">
                  <c:v>49.225563996095786</c:v>
                </c:pt>
                <c:pt idx="20">
                  <c:v>48.14447588454243</c:v>
                </c:pt>
                <c:pt idx="21">
                  <c:v>36.530367236939867</c:v>
                </c:pt>
                <c:pt idx="22">
                  <c:v>37.123403164862317</c:v>
                </c:pt>
                <c:pt idx="23">
                  <c:v>37.751928083418882</c:v>
                </c:pt>
                <c:pt idx="24">
                  <c:v>23.46576766700268</c:v>
                </c:pt>
                <c:pt idx="25">
                  <c:v>54.04606187057945</c:v>
                </c:pt>
                <c:pt idx="26">
                  <c:v>33.482458206932812</c:v>
                </c:pt>
                <c:pt idx="27">
                  <c:v>47.928972286539235</c:v>
                </c:pt>
                <c:pt idx="28">
                  <c:v>43.199860787071898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extLst>
                      <c:ext uri="{02D57815-91ED-43cb-92C2-25804820EDAC}">
                        <c15:formulaRef>
                          <c15:sqref>排出量比較シート!$BF$21:$BF$68</c15:sqref>
                        </c15:formulaRef>
                      </c:ext>
                    </c:extLst>
                    <c:numCache>
                      <c:formatCode>#,##0_);[Red]\(#,##0\)</c:formatCode>
                      <c:ptCount val="48"/>
                      <c:pt idx="0">
                        <c:v>4.5622506312540159</c:v>
                      </c:pt>
                      <c:pt idx="1">
                        <c:v>2.388665590611402</c:v>
                      </c:pt>
                      <c:pt idx="2">
                        <c:v>18.014533515756721</c:v>
                      </c:pt>
                      <c:pt idx="3">
                        <c:v>30.778416274924741</c:v>
                      </c:pt>
                      <c:pt idx="4">
                        <c:v>153.77474647341779</c:v>
                      </c:pt>
                      <c:pt idx="5">
                        <c:v>2.7769128468231439</c:v>
                      </c:pt>
                      <c:pt idx="6">
                        <c:v>0.87909370850690072</c:v>
                      </c:pt>
                      <c:pt idx="7">
                        <c:v>3.5960735318621029</c:v>
                      </c:pt>
                      <c:pt idx="8">
                        <c:v>1.146631712703297</c:v>
                      </c:pt>
                      <c:pt idx="9">
                        <c:v>4.1290079260682759</c:v>
                      </c:pt>
                      <c:pt idx="10">
                        <c:v>12.79586855853672</c:v>
                      </c:pt>
                      <c:pt idx="11">
                        <c:v>11.948738877753931</c:v>
                      </c:pt>
                      <c:pt idx="12">
                        <c:v>0.82938848467110271</c:v>
                      </c:pt>
                      <c:pt idx="13">
                        <c:v>3.6847323589886449</c:v>
                      </c:pt>
                      <c:pt idx="14">
                        <c:v>8.1313744479204342</c:v>
                      </c:pt>
                      <c:pt idx="15">
                        <c:v>25.77611529777927</c:v>
                      </c:pt>
                      <c:pt idx="16">
                        <c:v>4.5181709347971717</c:v>
                      </c:pt>
                      <c:pt idx="17">
                        <c:v>54.157654735969047</c:v>
                      </c:pt>
                      <c:pt idx="18">
                        <c:v>9.4611110170446278</c:v>
                      </c:pt>
                      <c:pt idx="19">
                        <c:v>5.1611570391647499</c:v>
                      </c:pt>
                      <c:pt idx="20">
                        <c:v>1.2584701890716059</c:v>
                      </c:pt>
                      <c:pt idx="21">
                        <c:v>2.1510140442873258</c:v>
                      </c:pt>
                      <c:pt idx="22">
                        <c:v>10.37187572267781</c:v>
                      </c:pt>
                      <c:pt idx="23">
                        <c:v>8.3009286575786909</c:v>
                      </c:pt>
                      <c:pt idx="24">
                        <c:v>3.3907299045481838</c:v>
                      </c:pt>
                      <c:pt idx="25">
                        <c:v>22.7969471769538</c:v>
                      </c:pt>
                      <c:pt idx="26">
                        <c:v>1.2603237958876921</c:v>
                      </c:pt>
                      <c:pt idx="27">
                        <c:v>0.85940249619455011</c:v>
                      </c:pt>
                      <c:pt idx="28">
                        <c:v>7.9629157165921098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0.46618207991294697</c:v>
                      </c:pt>
                      <c:pt idx="1">
                        <c:v>0.76530589562604934</c:v>
                      </c:pt>
                      <c:pt idx="2">
                        <c:v>1.1599833290716701</c:v>
                      </c:pt>
                      <c:pt idx="3">
                        <c:v>0.44264824102242772</c:v>
                      </c:pt>
                      <c:pt idx="4">
                        <c:v>0.95756319117253963</c:v>
                      </c:pt>
                      <c:pt idx="5">
                        <c:v>0.54116869307603277</c:v>
                      </c:pt>
                      <c:pt idx="6">
                        <c:v>0.32930835956601651</c:v>
                      </c:pt>
                      <c:pt idx="7">
                        <c:v>0.71332887627486574</c:v>
                      </c:pt>
                      <c:pt idx="8">
                        <c:v>0.71251739345938836</c:v>
                      </c:pt>
                      <c:pt idx="9">
                        <c:v>0.78567525406476557</c:v>
                      </c:pt>
                      <c:pt idx="10">
                        <c:v>0.32548748822750806</c:v>
                      </c:pt>
                      <c:pt idx="11">
                        <c:v>0.61981047820664836</c:v>
                      </c:pt>
                      <c:pt idx="12">
                        <c:v>0.49555049832367826</c:v>
                      </c:pt>
                      <c:pt idx="13">
                        <c:v>1.0417471887229113</c:v>
                      </c:pt>
                      <c:pt idx="14">
                        <c:v>1.1988822395358645</c:v>
                      </c:pt>
                      <c:pt idx="15">
                        <c:v>0.40487337471064344</c:v>
                      </c:pt>
                      <c:pt idx="16">
                        <c:v>0.25887076104826079</c:v>
                      </c:pt>
                      <c:pt idx="17">
                        <c:v>0.33127948164083643</c:v>
                      </c:pt>
                      <c:pt idx="18">
                        <c:v>0.55626563746205127</c:v>
                      </c:pt>
                      <c:pt idx="19">
                        <c:v>1.9211917320076572</c:v>
                      </c:pt>
                      <c:pt idx="20">
                        <c:v>0.60723776315672007</c:v>
                      </c:pt>
                      <c:pt idx="21">
                        <c:v>0.4738481170416296</c:v>
                      </c:pt>
                      <c:pt idx="22">
                        <c:v>0.33937915233098048</c:v>
                      </c:pt>
                      <c:pt idx="23">
                        <c:v>0.41883530350083858</c:v>
                      </c:pt>
                      <c:pt idx="24">
                        <c:v>0.13991639798974773</c:v>
                      </c:pt>
                      <c:pt idx="25">
                        <c:v>0.43879213569343617</c:v>
                      </c:pt>
                      <c:pt idx="26">
                        <c:v>0.67664731116644239</c:v>
                      </c:pt>
                      <c:pt idx="27">
                        <c:v>0.70065895748852325</c:v>
                      </c:pt>
                      <c:pt idx="28">
                        <c:v>0.68561025664875852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0.28492300384896296</c:v>
                      </c:pt>
                      <c:pt idx="1">
                        <c:v>2.6237418116693476</c:v>
                      </c:pt>
                      <c:pt idx="2">
                        <c:v>4.5146281095945504</c:v>
                      </c:pt>
                      <c:pt idx="3">
                        <c:v>1.7380051015249629</c:v>
                      </c:pt>
                      <c:pt idx="4">
                        <c:v>9.3454745262459848</c:v>
                      </c:pt>
                      <c:pt idx="5">
                        <c:v>7.969002647996442</c:v>
                      </c:pt>
                      <c:pt idx="6">
                        <c:v>1.1773464824337962</c:v>
                      </c:pt>
                      <c:pt idx="7">
                        <c:v>2.9357041543853666</c:v>
                      </c:pt>
                      <c:pt idx="8">
                        <c:v>7.9658675588821355</c:v>
                      </c:pt>
                      <c:pt idx="9">
                        <c:v>20.309705134773839</c:v>
                      </c:pt>
                      <c:pt idx="10">
                        <c:v>4.5587680615834074</c:v>
                      </c:pt>
                      <c:pt idx="11">
                        <c:v>2.0892758870700359</c:v>
                      </c:pt>
                      <c:pt idx="12">
                        <c:v>1.381391514246898</c:v>
                      </c:pt>
                      <c:pt idx="13">
                        <c:v>7.7254620010264121</c:v>
                      </c:pt>
                      <c:pt idx="14">
                        <c:v>7.4825229443903618</c:v>
                      </c:pt>
                      <c:pt idx="15">
                        <c:v>4.673645675347867</c:v>
                      </c:pt>
                      <c:pt idx="16">
                        <c:v>0.23517916848174975</c:v>
                      </c:pt>
                      <c:pt idx="17">
                        <c:v>0.53866325380590618</c:v>
                      </c:pt>
                      <c:pt idx="18">
                        <c:v>1.2232100643272359</c:v>
                      </c:pt>
                      <c:pt idx="19">
                        <c:v>2.8587487046775633</c:v>
                      </c:pt>
                      <c:pt idx="20">
                        <c:v>11.94028846878315</c:v>
                      </c:pt>
                      <c:pt idx="21">
                        <c:v>2.7932224845936906</c:v>
                      </c:pt>
                      <c:pt idx="22">
                        <c:v>2.3999802116651208</c:v>
                      </c:pt>
                      <c:pt idx="23">
                        <c:v>1.0675287834128604</c:v>
                      </c:pt>
                      <c:pt idx="24">
                        <c:v>0.15482112295671666</c:v>
                      </c:pt>
                      <c:pt idx="25">
                        <c:v>4.1173176236656737</c:v>
                      </c:pt>
                      <c:pt idx="26">
                        <c:v>1.8311125176780862</c:v>
                      </c:pt>
                      <c:pt idx="27">
                        <c:v>5.2554086570348382</c:v>
                      </c:pt>
                      <c:pt idx="28">
                        <c:v>1.2505424350758916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13.273652561364603</c:v>
                      </c:pt>
                      <c:pt idx="1">
                        <c:v>11.793509743988619</c:v>
                      </c:pt>
                      <c:pt idx="2">
                        <c:v>13.750922238972453</c:v>
                      </c:pt>
                      <c:pt idx="3">
                        <c:v>18.03949016154229</c:v>
                      </c:pt>
                      <c:pt idx="4">
                        <c:v>27.297486951598295</c:v>
                      </c:pt>
                      <c:pt idx="5">
                        <c:v>15.213663083103611</c:v>
                      </c:pt>
                      <c:pt idx="6">
                        <c:v>8.3251292516638262</c:v>
                      </c:pt>
                      <c:pt idx="7">
                        <c:v>18.883162482216786</c:v>
                      </c:pt>
                      <c:pt idx="8">
                        <c:v>14.172630746266902</c:v>
                      </c:pt>
                      <c:pt idx="9">
                        <c:v>22.076657712128004</c:v>
                      </c:pt>
                      <c:pt idx="10">
                        <c:v>13.904366307341245</c:v>
                      </c:pt>
                      <c:pt idx="11">
                        <c:v>11.597451007200734</c:v>
                      </c:pt>
                      <c:pt idx="12">
                        <c:v>13.490531246295433</c:v>
                      </c:pt>
                      <c:pt idx="13">
                        <c:v>17.151324488556487</c:v>
                      </c:pt>
                      <c:pt idx="14">
                        <c:v>14.536299450295932</c:v>
                      </c:pt>
                      <c:pt idx="15">
                        <c:v>14.297736744459074</c:v>
                      </c:pt>
                      <c:pt idx="16">
                        <c:v>12.936309658926604</c:v>
                      </c:pt>
                      <c:pt idx="17">
                        <c:v>10.279395690726474</c:v>
                      </c:pt>
                      <c:pt idx="18">
                        <c:v>16.016563648282794</c:v>
                      </c:pt>
                      <c:pt idx="19">
                        <c:v>19.742148897586148</c:v>
                      </c:pt>
                      <c:pt idx="20">
                        <c:v>18.716696642770657</c:v>
                      </c:pt>
                      <c:pt idx="21">
                        <c:v>16.809881438982934</c:v>
                      </c:pt>
                      <c:pt idx="22">
                        <c:v>10.555171979253888</c:v>
                      </c:pt>
                      <c:pt idx="23">
                        <c:v>15.519327414054315</c:v>
                      </c:pt>
                      <c:pt idx="24">
                        <c:v>9.7606931070860554</c:v>
                      </c:pt>
                      <c:pt idx="25">
                        <c:v>15.596208463441105</c:v>
                      </c:pt>
                      <c:pt idx="26">
                        <c:v>13.573129207411132</c:v>
                      </c:pt>
                      <c:pt idx="27">
                        <c:v>16.440635680350297</c:v>
                      </c:pt>
                      <c:pt idx="28">
                        <c:v>17.456357167506454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15.060699454198016</c:v>
                </c:pt>
                <c:pt idx="2">
                  <c:v>0.35415681566715096</c:v>
                </c:pt>
                <c:pt idx="3">
                  <c:v>4.2352012502658107</c:v>
                </c:pt>
                <c:pt idx="4">
                  <c:v>7.8528006989782053</c:v>
                </c:pt>
                <c:pt idx="5">
                  <c:v>6.3199707703647361</c:v>
                </c:pt>
                <c:pt idx="7">
                  <c:v>13.83891860012416</c:v>
                </c:pt>
                <c:pt idx="8">
                  <c:v>0.40993823742614727</c:v>
                </c:pt>
                <c:pt idx="9">
                  <c:v>0</c:v>
                </c:pt>
                <c:pt idx="10">
                  <c:v>1.0629258901647971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19.650057520130979</c:v>
                </c:pt>
                <c:pt idx="4">
                  <c:v>7.8528006989782053</c:v>
                </c:pt>
                <c:pt idx="5">
                  <c:v>6.3199707703647361</c:v>
                </c:pt>
                <c:pt idx="6">
                  <c:v>14.248856837550306</c:v>
                </c:pt>
                <c:pt idx="10">
                  <c:v>1.0629258901647971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鎌ヶ谷市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袖ヶ浦市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-852759.15760043846</c:v>
                </c:pt>
                <c:pt idx="4">
                  <c:v>0</c:v>
                </c:pt>
                <c:pt idx="5">
                  <c:v>-1861517.6157880812</c:v>
                </c:pt>
                <c:pt idx="6">
                  <c:v>0</c:v>
                </c:pt>
                <c:pt idx="7">
                  <c:v>-652667.88152607949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-1455809.9356066193</c:v>
                </c:pt>
                <c:pt idx="33">
                  <c:v>0</c:v>
                </c:pt>
                <c:pt idx="34">
                  <c:v>0</c:v>
                </c:pt>
                <c:pt idx="35">
                  <c:v>0</c:v>
                </c:pt>
                <c:pt idx="36">
                  <c:v>0</c:v>
                </c:pt>
                <c:pt idx="37">
                  <c:v>0</c:v>
                </c:pt>
                <c:pt idx="38">
                  <c:v>0</c:v>
                </c:pt>
                <c:pt idx="39">
                  <c:v>0</c:v>
                </c:pt>
                <c:pt idx="40">
                  <c:v>-47714.637434745673</c:v>
                </c:pt>
                <c:pt idx="41">
                  <c:v>-421863.8170017373</c:v>
                </c:pt>
                <c:pt idx="42">
                  <c:v>0</c:v>
                </c:pt>
                <c:pt idx="43">
                  <c:v>0</c:v>
                </c:pt>
                <c:pt idx="44">
                  <c:v>0</c:v>
                </c:pt>
                <c:pt idx="45">
                  <c:v>-1168998.0255783652</c:v>
                </c:pt>
                <c:pt idx="46">
                  <c:v>-717594.01224181661</c:v>
                </c:pt>
                <c:pt idx="47">
                  <c:v>0</c:v>
                </c:pt>
                <c:pt idx="48">
                  <c:v>0</c:v>
                </c:pt>
                <c:pt idx="49">
                  <c:v>0</c:v>
                </c:pt>
                <c:pt idx="50">
                  <c:v>0</c:v>
                </c:pt>
                <c:pt idx="51">
                  <c:v>-75674.706167977769</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鎌ヶ谷市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袖ヶ浦市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2992042.694641171</c:v>
                </c:pt>
                <c:pt idx="1">
                  <c:v>217617.3833486404</c:v>
                </c:pt>
                <c:pt idx="2">
                  <c:v>1445562.7884247629</c:v>
                </c:pt>
                <c:pt idx="3">
                  <c:v>0</c:v>
                </c:pt>
                <c:pt idx="4">
                  <c:v>254331.51508265262</c:v>
                </c:pt>
                <c:pt idx="5">
                  <c:v>0</c:v>
                </c:pt>
                <c:pt idx="6">
                  <c:v>843338.66149463248</c:v>
                </c:pt>
                <c:pt idx="7">
                  <c:v>0</c:v>
                </c:pt>
                <c:pt idx="8">
                  <c:v>1031215.6745088274</c:v>
                </c:pt>
                <c:pt idx="9">
                  <c:v>832764.46702760982</c:v>
                </c:pt>
                <c:pt idx="10">
                  <c:v>159707.11867568037</c:v>
                </c:pt>
                <c:pt idx="11">
                  <c:v>171414.38271826273</c:v>
                </c:pt>
                <c:pt idx="12">
                  <c:v>526036.94684978598</c:v>
                </c:pt>
                <c:pt idx="13">
                  <c:v>3072559.6700126049</c:v>
                </c:pt>
                <c:pt idx="14">
                  <c:v>110739.24835460831</c:v>
                </c:pt>
                <c:pt idx="15">
                  <c:v>1226700.9368869015</c:v>
                </c:pt>
                <c:pt idx="16">
                  <c:v>800789.54887456005</c:v>
                </c:pt>
                <c:pt idx="17">
                  <c:v>1656913.9593429372</c:v>
                </c:pt>
                <c:pt idx="18">
                  <c:v>226961.18094730945</c:v>
                </c:pt>
                <c:pt idx="19">
                  <c:v>416001.60039338749</c:v>
                </c:pt>
                <c:pt idx="20">
                  <c:v>150298.2294394465</c:v>
                </c:pt>
                <c:pt idx="21">
                  <c:v>194727.37275109329</c:v>
                </c:pt>
                <c:pt idx="22">
                  <c:v>555112.35485597898</c:v>
                </c:pt>
                <c:pt idx="23">
                  <c:v>2332047.9729920607</c:v>
                </c:pt>
                <c:pt idx="24">
                  <c:v>149822.21311215684</c:v>
                </c:pt>
                <c:pt idx="25">
                  <c:v>584839.06716865825</c:v>
                </c:pt>
                <c:pt idx="26">
                  <c:v>546620.88373158814</c:v>
                </c:pt>
                <c:pt idx="27">
                  <c:v>301216.23266273434</c:v>
                </c:pt>
                <c:pt idx="28">
                  <c:v>2272419.5578137049</c:v>
                </c:pt>
                <c:pt idx="29">
                  <c:v>117678.30583577696</c:v>
                </c:pt>
                <c:pt idx="30">
                  <c:v>1297484.1553899958</c:v>
                </c:pt>
                <c:pt idx="31">
                  <c:v>755525.29505707149</c:v>
                </c:pt>
                <c:pt idx="32">
                  <c:v>0</c:v>
                </c:pt>
                <c:pt idx="33">
                  <c:v>1178341.6388971184</c:v>
                </c:pt>
                <c:pt idx="34">
                  <c:v>514090.23037859547</c:v>
                </c:pt>
                <c:pt idx="35">
                  <c:v>482925.2470825318</c:v>
                </c:pt>
                <c:pt idx="36">
                  <c:v>1307534.0416522196</c:v>
                </c:pt>
                <c:pt idx="37">
                  <c:v>677114.13667881396</c:v>
                </c:pt>
                <c:pt idx="38">
                  <c:v>1049100.5759649507</c:v>
                </c:pt>
                <c:pt idx="39">
                  <c:v>337739.61236771033</c:v>
                </c:pt>
                <c:pt idx="40">
                  <c:v>0</c:v>
                </c:pt>
                <c:pt idx="41">
                  <c:v>0</c:v>
                </c:pt>
                <c:pt idx="42">
                  <c:v>1425758.212936434</c:v>
                </c:pt>
                <c:pt idx="43">
                  <c:v>160553.80839284649</c:v>
                </c:pt>
                <c:pt idx="44">
                  <c:v>1336881.3846886442</c:v>
                </c:pt>
                <c:pt idx="45">
                  <c:v>0</c:v>
                </c:pt>
                <c:pt idx="46">
                  <c:v>0</c:v>
                </c:pt>
                <c:pt idx="47">
                  <c:v>1696605.9901247825</c:v>
                </c:pt>
                <c:pt idx="48">
                  <c:v>304931.40826474706</c:v>
                </c:pt>
                <c:pt idx="49">
                  <c:v>1073751.0232654179</c:v>
                </c:pt>
                <c:pt idx="50">
                  <c:v>1552270.1648223056</c:v>
                </c:pt>
                <c:pt idx="51">
                  <c:v>0</c:v>
                </c:pt>
                <c:pt idx="52">
                  <c:v>1330161.6195986501</c:v>
                </c:pt>
                <c:pt idx="53">
                  <c:v>205135.45519597287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鎌ヶ谷市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袖ヶ浦市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2992042.694641171</c:v>
                </c:pt>
                <c:pt idx="1">
                  <c:v>217617.3833486404</c:v>
                </c:pt>
                <c:pt idx="2">
                  <c:v>1445562.7884247629</c:v>
                </c:pt>
                <c:pt idx="3">
                  <c:v>-852759.15760043846</c:v>
                </c:pt>
                <c:pt idx="4">
                  <c:v>254331.51508265262</c:v>
                </c:pt>
                <c:pt idx="5">
                  <c:v>-1861517.6157880812</c:v>
                </c:pt>
                <c:pt idx="6">
                  <c:v>843338.66149463248</c:v>
                </c:pt>
                <c:pt idx="7">
                  <c:v>-652667.88152607949</c:v>
                </c:pt>
                <c:pt idx="8">
                  <c:v>1031215.6745088274</c:v>
                </c:pt>
                <c:pt idx="9">
                  <c:v>832764.46702760982</c:v>
                </c:pt>
                <c:pt idx="10">
                  <c:v>159707.11867568037</c:v>
                </c:pt>
                <c:pt idx="11">
                  <c:v>171414.38271826273</c:v>
                </c:pt>
                <c:pt idx="12">
                  <c:v>526036.94684978598</c:v>
                </c:pt>
                <c:pt idx="13">
                  <c:v>3072559.6700126049</c:v>
                </c:pt>
                <c:pt idx="14">
                  <c:v>110739.24835460831</c:v>
                </c:pt>
                <c:pt idx="15">
                  <c:v>1226700.9368869015</c:v>
                </c:pt>
                <c:pt idx="16">
                  <c:v>800789.54887456005</c:v>
                </c:pt>
                <c:pt idx="17">
                  <c:v>1656913.9593429372</c:v>
                </c:pt>
                <c:pt idx="18">
                  <c:v>226961.18094730945</c:v>
                </c:pt>
                <c:pt idx="19">
                  <c:v>416001.60039338749</c:v>
                </c:pt>
                <c:pt idx="20">
                  <c:v>150298.2294394465</c:v>
                </c:pt>
                <c:pt idx="21">
                  <c:v>194727.37275109329</c:v>
                </c:pt>
                <c:pt idx="22">
                  <c:v>555112.35485597898</c:v>
                </c:pt>
                <c:pt idx="23">
                  <c:v>2332047.9729920607</c:v>
                </c:pt>
                <c:pt idx="24">
                  <c:v>149822.21311215684</c:v>
                </c:pt>
                <c:pt idx="25">
                  <c:v>584839.06716865825</c:v>
                </c:pt>
                <c:pt idx="26">
                  <c:v>546620.88373158814</c:v>
                </c:pt>
                <c:pt idx="27">
                  <c:v>301216.23266273434</c:v>
                </c:pt>
                <c:pt idx="28">
                  <c:v>2272419.5578137049</c:v>
                </c:pt>
                <c:pt idx="29">
                  <c:v>117678.30583577696</c:v>
                </c:pt>
                <c:pt idx="30">
                  <c:v>1297484.1553899958</c:v>
                </c:pt>
                <c:pt idx="31">
                  <c:v>755525.29505707149</c:v>
                </c:pt>
                <c:pt idx="32">
                  <c:v>-1455809.9356066193</c:v>
                </c:pt>
                <c:pt idx="33">
                  <c:v>1178341.6388971184</c:v>
                </c:pt>
                <c:pt idx="34">
                  <c:v>514090.23037859547</c:v>
                </c:pt>
                <c:pt idx="35">
                  <c:v>482925.2470825318</c:v>
                </c:pt>
                <c:pt idx="36">
                  <c:v>1307534.0416522196</c:v>
                </c:pt>
                <c:pt idx="37">
                  <c:v>677114.13667881396</c:v>
                </c:pt>
                <c:pt idx="38">
                  <c:v>1049100.5759649507</c:v>
                </c:pt>
                <c:pt idx="39">
                  <c:v>337739.61236771033</c:v>
                </c:pt>
                <c:pt idx="40">
                  <c:v>-47714.637434745673</c:v>
                </c:pt>
                <c:pt idx="41">
                  <c:v>-421863.8170017373</c:v>
                </c:pt>
                <c:pt idx="42">
                  <c:v>1425758.212936434</c:v>
                </c:pt>
                <c:pt idx="43">
                  <c:v>160553.80839284649</c:v>
                </c:pt>
                <c:pt idx="44">
                  <c:v>1336881.3846886442</c:v>
                </c:pt>
                <c:pt idx="45">
                  <c:v>-1168998.0255783652</c:v>
                </c:pt>
                <c:pt idx="46">
                  <c:v>-717594.01224181661</c:v>
                </c:pt>
                <c:pt idx="47">
                  <c:v>1696605.9901247825</c:v>
                </c:pt>
                <c:pt idx="48">
                  <c:v>304931.40826474706</c:v>
                </c:pt>
                <c:pt idx="49">
                  <c:v>1073751.0232654179</c:v>
                </c:pt>
                <c:pt idx="50">
                  <c:v>1552270.1648223056</c:v>
                </c:pt>
                <c:pt idx="51">
                  <c:v>-75674.706167977769</c:v>
                </c:pt>
                <c:pt idx="52">
                  <c:v>1330161.6195986501</c:v>
                </c:pt>
                <c:pt idx="53">
                  <c:v>205135.45519597287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鎌ヶ谷市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袖ヶ浦市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408072.44173379889</c:v>
                </c:pt>
                <c:pt idx="1">
                  <c:v>469893.88465135975</c:v>
                </c:pt>
                <c:pt idx="2">
                  <c:v>164298.80157523704</c:v>
                </c:pt>
                <c:pt idx="3">
                  <c:v>2191881.3046004386</c:v>
                </c:pt>
                <c:pt idx="4">
                  <c:v>59602.270917347414</c:v>
                </c:pt>
                <c:pt idx="5">
                  <c:v>5327785.9157880805</c:v>
                </c:pt>
                <c:pt idx="6">
                  <c:v>446154.25050536747</c:v>
                </c:pt>
                <c:pt idx="7">
                  <c:v>1037535.5565260794</c:v>
                </c:pt>
                <c:pt idx="8">
                  <c:v>162751.96349117238</c:v>
                </c:pt>
                <c:pt idx="9">
                  <c:v>62227.570972390167</c:v>
                </c:pt>
                <c:pt idx="10">
                  <c:v>27181.508324319675</c:v>
                </c:pt>
                <c:pt idx="11">
                  <c:v>2053387.2332817372</c:v>
                </c:pt>
                <c:pt idx="12">
                  <c:v>84794.820162123971</c:v>
                </c:pt>
                <c:pt idx="13">
                  <c:v>363778.92098739505</c:v>
                </c:pt>
                <c:pt idx="14">
                  <c:v>401007.57764539163</c:v>
                </c:pt>
                <c:pt idx="15">
                  <c:v>190170.81611309841</c:v>
                </c:pt>
                <c:pt idx="16">
                  <c:v>755072.38412544038</c:v>
                </c:pt>
                <c:pt idx="17">
                  <c:v>1259292.3988422023</c:v>
                </c:pt>
                <c:pt idx="18">
                  <c:v>29825.92205269053</c:v>
                </c:pt>
                <c:pt idx="19">
                  <c:v>80367.755606612525</c:v>
                </c:pt>
                <c:pt idx="20">
                  <c:v>43339.251560553479</c:v>
                </c:pt>
                <c:pt idx="21">
                  <c:v>96912.883248906714</c:v>
                </c:pt>
                <c:pt idx="22">
                  <c:v>933836.4441440209</c:v>
                </c:pt>
                <c:pt idx="23">
                  <c:v>318998.14800793846</c:v>
                </c:pt>
                <c:pt idx="24">
                  <c:v>101943.33888784311</c:v>
                </c:pt>
                <c:pt idx="25">
                  <c:v>112662.43483134174</c:v>
                </c:pt>
                <c:pt idx="26">
                  <c:v>46250.206268411821</c:v>
                </c:pt>
                <c:pt idx="27">
                  <c:v>343200.30233726581</c:v>
                </c:pt>
                <c:pt idx="28">
                  <c:v>189425.74618629564</c:v>
                </c:pt>
                <c:pt idx="29">
                  <c:v>1220003.3327081231</c:v>
                </c:pt>
                <c:pt idx="30">
                  <c:v>116227.15161000428</c:v>
                </c:pt>
                <c:pt idx="31">
                  <c:v>234028.38855737867</c:v>
                </c:pt>
                <c:pt idx="32">
                  <c:v>5959510.1746066194</c:v>
                </c:pt>
                <c:pt idx="33">
                  <c:v>413138.2969980315</c:v>
                </c:pt>
                <c:pt idx="34">
                  <c:v>88138.206621404548</c:v>
                </c:pt>
                <c:pt idx="35">
                  <c:v>60741.141917468158</c:v>
                </c:pt>
                <c:pt idx="36">
                  <c:v>359033.27234778035</c:v>
                </c:pt>
                <c:pt idx="37">
                  <c:v>72775.156321186107</c:v>
                </c:pt>
                <c:pt idx="38">
                  <c:v>246590.4100350494</c:v>
                </c:pt>
                <c:pt idx="39">
                  <c:v>73191.523632289623</c:v>
                </c:pt>
                <c:pt idx="40">
                  <c:v>699027.51643474551</c:v>
                </c:pt>
                <c:pt idx="41">
                  <c:v>883134.01100173732</c:v>
                </c:pt>
                <c:pt idx="42">
                  <c:v>1074018.5670635663</c:v>
                </c:pt>
                <c:pt idx="43">
                  <c:v>1186281.6376071535</c:v>
                </c:pt>
                <c:pt idx="44">
                  <c:v>270846.19893661572</c:v>
                </c:pt>
                <c:pt idx="45">
                  <c:v>3219000.2245783652</c:v>
                </c:pt>
                <c:pt idx="46">
                  <c:v>2130204.6062418167</c:v>
                </c:pt>
                <c:pt idx="47">
                  <c:v>149361.19813572723</c:v>
                </c:pt>
                <c:pt idx="48">
                  <c:v>29318.525735252948</c:v>
                </c:pt>
                <c:pt idx="49">
                  <c:v>549323.29673458217</c:v>
                </c:pt>
                <c:pt idx="50">
                  <c:v>300000.58917769446</c:v>
                </c:pt>
                <c:pt idx="51">
                  <c:v>992936.11116797756</c:v>
                </c:pt>
                <c:pt idx="52">
                  <c:v>124460.72640134975</c:v>
                </c:pt>
                <c:pt idx="53">
                  <c:v>379211.35480402695</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鎌ヶ谷市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袖ヶ浦市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408072.44173379889</c:v>
                </c:pt>
                <c:pt idx="1">
                  <c:v>469893.88465135975</c:v>
                </c:pt>
                <c:pt idx="2">
                  <c:v>164298.80157523704</c:v>
                </c:pt>
                <c:pt idx="3">
                  <c:v>2191881.3046004386</c:v>
                </c:pt>
                <c:pt idx="4">
                  <c:v>59602.270917347414</c:v>
                </c:pt>
                <c:pt idx="5">
                  <c:v>5327785.9157880805</c:v>
                </c:pt>
                <c:pt idx="6">
                  <c:v>446154.25050536747</c:v>
                </c:pt>
                <c:pt idx="7">
                  <c:v>1037535.5565260794</c:v>
                </c:pt>
                <c:pt idx="8">
                  <c:v>162751.96349117238</c:v>
                </c:pt>
                <c:pt idx="9">
                  <c:v>62227.570972390167</c:v>
                </c:pt>
                <c:pt idx="10">
                  <c:v>27181.508324319675</c:v>
                </c:pt>
                <c:pt idx="11">
                  <c:v>2053387.2332817372</c:v>
                </c:pt>
                <c:pt idx="12">
                  <c:v>84794.820162123971</c:v>
                </c:pt>
                <c:pt idx="13">
                  <c:v>363778.92098739505</c:v>
                </c:pt>
                <c:pt idx="14">
                  <c:v>401007.57764539163</c:v>
                </c:pt>
                <c:pt idx="15">
                  <c:v>190170.81611309841</c:v>
                </c:pt>
                <c:pt idx="16">
                  <c:v>755072.38412544038</c:v>
                </c:pt>
                <c:pt idx="17">
                  <c:v>1259292.3988422023</c:v>
                </c:pt>
                <c:pt idx="18">
                  <c:v>29825.92205269053</c:v>
                </c:pt>
                <c:pt idx="19">
                  <c:v>80367.755606612525</c:v>
                </c:pt>
                <c:pt idx="20">
                  <c:v>43339.251560553479</c:v>
                </c:pt>
                <c:pt idx="21">
                  <c:v>96912.883248906714</c:v>
                </c:pt>
                <c:pt idx="22">
                  <c:v>933836.4441440209</c:v>
                </c:pt>
                <c:pt idx="23">
                  <c:v>318998.14800793846</c:v>
                </c:pt>
                <c:pt idx="24">
                  <c:v>101943.33888784311</c:v>
                </c:pt>
                <c:pt idx="25">
                  <c:v>112662.43483134174</c:v>
                </c:pt>
                <c:pt idx="26">
                  <c:v>46250.206268411821</c:v>
                </c:pt>
                <c:pt idx="27">
                  <c:v>343200.30233726581</c:v>
                </c:pt>
                <c:pt idx="28">
                  <c:v>189425.74618629564</c:v>
                </c:pt>
                <c:pt idx="29">
                  <c:v>1220003.3327081231</c:v>
                </c:pt>
                <c:pt idx="30">
                  <c:v>116227.15161000428</c:v>
                </c:pt>
                <c:pt idx="31">
                  <c:v>234028.38855737867</c:v>
                </c:pt>
                <c:pt idx="32">
                  <c:v>5959510.1746066194</c:v>
                </c:pt>
                <c:pt idx="33">
                  <c:v>413138.2969980315</c:v>
                </c:pt>
                <c:pt idx="34">
                  <c:v>88138.206621404548</c:v>
                </c:pt>
                <c:pt idx="35">
                  <c:v>60741.141917468158</c:v>
                </c:pt>
                <c:pt idx="36">
                  <c:v>359033.27234778035</c:v>
                </c:pt>
                <c:pt idx="37">
                  <c:v>72775.156321186107</c:v>
                </c:pt>
                <c:pt idx="38">
                  <c:v>246590.4100350494</c:v>
                </c:pt>
                <c:pt idx="39">
                  <c:v>73191.523632289623</c:v>
                </c:pt>
                <c:pt idx="40">
                  <c:v>699027.51643474551</c:v>
                </c:pt>
                <c:pt idx="41">
                  <c:v>883134.01100173732</c:v>
                </c:pt>
                <c:pt idx="42">
                  <c:v>1074018.5670635663</c:v>
                </c:pt>
                <c:pt idx="43">
                  <c:v>1186281.6376071535</c:v>
                </c:pt>
                <c:pt idx="44">
                  <c:v>270846.19893661572</c:v>
                </c:pt>
                <c:pt idx="45">
                  <c:v>3219000.2245783652</c:v>
                </c:pt>
                <c:pt idx="46">
                  <c:v>2130204.6062418167</c:v>
                </c:pt>
                <c:pt idx="47">
                  <c:v>149361.19813572723</c:v>
                </c:pt>
                <c:pt idx="48">
                  <c:v>29318.525735252948</c:v>
                </c:pt>
                <c:pt idx="49">
                  <c:v>549323.29673458217</c:v>
                </c:pt>
                <c:pt idx="50">
                  <c:v>300000.58917769446</c:v>
                </c:pt>
                <c:pt idx="51">
                  <c:v>992936.11116797756</c:v>
                </c:pt>
                <c:pt idx="52">
                  <c:v>124460.72640134975</c:v>
                </c:pt>
                <c:pt idx="53">
                  <c:v>379211.35480402695</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鎌ヶ谷市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袖ヶ浦市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鎌ヶ谷市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袖ヶ浦市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鎌ヶ谷市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袖ヶ浦市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372.63737497</c:v>
                </c:pt>
                <c:pt idx="1">
                  <c:v>0</c:v>
                </c:pt>
                <c:pt idx="2">
                  <c:v>0</c:v>
                </c:pt>
                <c:pt idx="3">
                  <c:v>0</c:v>
                </c:pt>
                <c:pt idx="4">
                  <c:v>0</c:v>
                </c:pt>
                <c:pt idx="5">
                  <c:v>0</c:v>
                </c:pt>
                <c:pt idx="6">
                  <c:v>0</c:v>
                </c:pt>
                <c:pt idx="7">
                  <c:v>0</c:v>
                </c:pt>
                <c:pt idx="8">
                  <c:v>0</c:v>
                </c:pt>
                <c:pt idx="9">
                  <c:v>0</c:v>
                </c:pt>
                <c:pt idx="10">
                  <c:v>0</c:v>
                </c:pt>
                <c:pt idx="11">
                  <c:v>0</c:v>
                </c:pt>
                <c:pt idx="12">
                  <c:v>734.18901190999998</c:v>
                </c:pt>
                <c:pt idx="13">
                  <c:v>0</c:v>
                </c:pt>
                <c:pt idx="14">
                  <c:v>0</c:v>
                </c:pt>
                <c:pt idx="15">
                  <c:v>0</c:v>
                </c:pt>
                <c:pt idx="16">
                  <c:v>0</c:v>
                </c:pt>
                <c:pt idx="17">
                  <c:v>9086.7191851399984</c:v>
                </c:pt>
                <c:pt idx="18">
                  <c:v>0</c:v>
                </c:pt>
                <c:pt idx="19">
                  <c:v>0</c:v>
                </c:pt>
                <c:pt idx="20">
                  <c:v>0</c:v>
                </c:pt>
                <c:pt idx="21">
                  <c:v>0</c:v>
                </c:pt>
                <c:pt idx="22">
                  <c:v>0</c:v>
                </c:pt>
                <c:pt idx="23">
                  <c:v>0</c:v>
                </c:pt>
                <c:pt idx="24">
                  <c:v>0</c:v>
                </c:pt>
                <c:pt idx="25">
                  <c:v>0</c:v>
                </c:pt>
                <c:pt idx="26">
                  <c:v>0</c:v>
                </c:pt>
                <c:pt idx="27">
                  <c:v>0</c:v>
                </c:pt>
                <c:pt idx="28">
                  <c:v>0</c:v>
                </c:pt>
                <c:pt idx="29">
                  <c:v>987.83254389999991</c:v>
                </c:pt>
                <c:pt idx="30">
                  <c:v>0</c:v>
                </c:pt>
                <c:pt idx="31">
                  <c:v>23.723614449999999</c:v>
                </c:pt>
                <c:pt idx="32">
                  <c:v>0</c:v>
                </c:pt>
                <c:pt idx="33">
                  <c:v>1041.0008951499999</c:v>
                </c:pt>
                <c:pt idx="34">
                  <c:v>0</c:v>
                </c:pt>
                <c:pt idx="35">
                  <c:v>0</c:v>
                </c:pt>
                <c:pt idx="36">
                  <c:v>0</c:v>
                </c:pt>
                <c:pt idx="37">
                  <c:v>0</c:v>
                </c:pt>
                <c:pt idx="38">
                  <c:v>0</c:v>
                </c:pt>
                <c:pt idx="39">
                  <c:v>0</c:v>
                </c:pt>
                <c:pt idx="40">
                  <c:v>0</c:v>
                </c:pt>
                <c:pt idx="41">
                  <c:v>0</c:v>
                </c:pt>
                <c:pt idx="42">
                  <c:v>0</c:v>
                </c:pt>
                <c:pt idx="43">
                  <c:v>0</c:v>
                </c:pt>
                <c:pt idx="44">
                  <c:v>5577.4686252600013</c:v>
                </c:pt>
                <c:pt idx="45">
                  <c:v>0</c:v>
                </c:pt>
                <c:pt idx="46">
                  <c:v>0</c:v>
                </c:pt>
                <c:pt idx="47">
                  <c:v>3425.3262605099999</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鎌ヶ谷市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袖ヶ浦市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鎌ヶ谷市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袖ヶ浦市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3400115.13637497</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610831.76701190998</c:v>
                </c:pt>
                <c:pt idx="13">
                  <c:v>3436338.591</c:v>
                </c:pt>
                <c:pt idx="14">
                  <c:v>511746.82599999994</c:v>
                </c:pt>
                <c:pt idx="15">
                  <c:v>1416871.753</c:v>
                </c:pt>
                <c:pt idx="16">
                  <c:v>1555861.9330000004</c:v>
                </c:pt>
                <c:pt idx="17">
                  <c:v>2916206.3581851395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1337681.6385439001</c:v>
                </c:pt>
                <c:pt idx="30">
                  <c:v>1413711.307</c:v>
                </c:pt>
                <c:pt idx="31">
                  <c:v>989553.68361445016</c:v>
                </c:pt>
                <c:pt idx="32">
                  <c:v>4503700.2390000001</c:v>
                </c:pt>
                <c:pt idx="33">
                  <c:v>1591479.9358951498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1607727.58362526</c:v>
                </c:pt>
                <c:pt idx="45">
                  <c:v>2050002.199</c:v>
                </c:pt>
                <c:pt idx="46">
                  <c:v>1412610.594</c:v>
                </c:pt>
                <c:pt idx="47">
                  <c:v>1845967.1882605099</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再エネ比較シート!$CO$13:$CO$42</c:f>
              <c:numCache>
                <c:formatCode>0.0%</c:formatCode>
                <c:ptCount val="30"/>
                <c:pt idx="0">
                  <c:v>3.7132247929163094E-2</c:v>
                </c:pt>
                <c:pt idx="1">
                  <c:v>5.2518500835521606E-3</c:v>
                </c:pt>
                <c:pt idx="2">
                  <c:v>5.3085600530856005E-3</c:v>
                </c:pt>
                <c:pt idx="3">
                  <c:v>0.19867792875504958</c:v>
                </c:pt>
                <c:pt idx="4">
                  <c:v>5.6328694499668652E-2</c:v>
                </c:pt>
                <c:pt idx="5">
                  <c:v>1.4448669201520912E-2</c:v>
                </c:pt>
                <c:pt idx="6">
                  <c:v>2.1707245526547375E-2</c:v>
                </c:pt>
                <c:pt idx="7">
                  <c:v>0.15008605851979345</c:v>
                </c:pt>
                <c:pt idx="8">
                  <c:v>2.142018779342723E-2</c:v>
                </c:pt>
                <c:pt idx="9">
                  <c:v>6.3119629874421684E-2</c:v>
                </c:pt>
                <c:pt idx="10">
                  <c:v>5.3176302640970737E-2</c:v>
                </c:pt>
                <c:pt idx="11">
                  <c:v>5.9694364851957974E-3</c:v>
                </c:pt>
                <c:pt idx="12">
                  <c:v>3.1136638452237003E-2</c:v>
                </c:pt>
                <c:pt idx="13">
                  <c:v>2.9365495542737284E-2</c:v>
                </c:pt>
                <c:pt idx="14">
                  <c:v>2.3106546854942234E-2</c:v>
                </c:pt>
                <c:pt idx="15">
                  <c:v>8.7849805171803047E-2</c:v>
                </c:pt>
                <c:pt idx="16">
                  <c:v>6.9084628670120898E-2</c:v>
                </c:pt>
                <c:pt idx="17">
                  <c:v>0.11797568189286887</c:v>
                </c:pt>
                <c:pt idx="18">
                  <c:v>0.15920195439739412</c:v>
                </c:pt>
                <c:pt idx="19">
                  <c:v>0.11994784876140809</c:v>
                </c:pt>
                <c:pt idx="20">
                  <c:v>3.1011969532100107E-2</c:v>
                </c:pt>
                <c:pt idx="21">
                  <c:v>4.8317227590803064E-2</c:v>
                </c:pt>
                <c:pt idx="22">
                  <c:v>6.9692058346839544E-2</c:v>
                </c:pt>
                <c:pt idx="23">
                  <c:v>0.20395327942497754</c:v>
                </c:pt>
                <c:pt idx="24">
                  <c:v>8.5526315789473686E-2</c:v>
                </c:pt>
                <c:pt idx="25">
                  <c:v>7.2188449848024319E-2</c:v>
                </c:pt>
                <c:pt idx="26">
                  <c:v>7.5428941404985433E-2</c:v>
                </c:pt>
                <c:pt idx="27">
                  <c:v>5.6074766355140183E-3</c:v>
                </c:pt>
                <c:pt idx="28">
                  <c:v>2.5514909314478942E-2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再エネ比較シート!$CC$13:$CC$42</c:f>
              <c:numCache>
                <c:formatCode>0.0%</c:formatCode>
                <c:ptCount val="30"/>
                <c:pt idx="0">
                  <c:v>2.5397898601819284E-2</c:v>
                </c:pt>
                <c:pt idx="1">
                  <c:v>4.111039623494862E-3</c:v>
                </c:pt>
                <c:pt idx="2">
                  <c:v>1.4665098821324935E-3</c:v>
                </c:pt>
                <c:pt idx="3">
                  <c:v>5.3068957697263927E-2</c:v>
                </c:pt>
                <c:pt idx="4">
                  <c:v>9.4901810847652732E-3</c:v>
                </c:pt>
                <c:pt idx="5">
                  <c:v>8.115776709260801E-3</c:v>
                </c:pt>
                <c:pt idx="6">
                  <c:v>1.7382244549679262E-2</c:v>
                </c:pt>
                <c:pt idx="7">
                  <c:v>7.0072462102790514E-2</c:v>
                </c:pt>
                <c:pt idx="8">
                  <c:v>1.2902231425035578E-2</c:v>
                </c:pt>
                <c:pt idx="9">
                  <c:v>5.9402074290989697E-2</c:v>
                </c:pt>
                <c:pt idx="10">
                  <c:v>3.2423698946668689E-2</c:v>
                </c:pt>
                <c:pt idx="11">
                  <c:v>5.5627239175832406E-3</c:v>
                </c:pt>
                <c:pt idx="12">
                  <c:v>1.957036530441925E-2</c:v>
                </c:pt>
                <c:pt idx="13">
                  <c:v>2.802803619468176E-2</c:v>
                </c:pt>
                <c:pt idx="14">
                  <c:v>1.4328827845670217E-2</c:v>
                </c:pt>
                <c:pt idx="15">
                  <c:v>4.6826244998234949E-2</c:v>
                </c:pt>
                <c:pt idx="16">
                  <c:v>4.040964124426074E-2</c:v>
                </c:pt>
                <c:pt idx="17">
                  <c:v>3.8480254469666832E-2</c:v>
                </c:pt>
                <c:pt idx="18">
                  <c:v>6.1654479292142642E-2</c:v>
                </c:pt>
                <c:pt idx="19">
                  <c:v>6.9372229933582427E-2</c:v>
                </c:pt>
                <c:pt idx="20">
                  <c:v>2.0982267574384043E-2</c:v>
                </c:pt>
                <c:pt idx="21">
                  <c:v>2.9579789981332413E-2</c:v>
                </c:pt>
                <c:pt idx="22">
                  <c:v>3.9955363450836126E-2</c:v>
                </c:pt>
                <c:pt idx="23">
                  <c:v>7.5563059450178605E-2</c:v>
                </c:pt>
                <c:pt idx="24">
                  <c:v>5.1977367670361603E-2</c:v>
                </c:pt>
                <c:pt idx="25">
                  <c:v>1.9216672986727735E-2</c:v>
                </c:pt>
                <c:pt idx="26">
                  <c:v>4.6603024024390302E-2</c:v>
                </c:pt>
                <c:pt idx="27">
                  <c:v>4.5504616533438716E-3</c:v>
                </c:pt>
                <c:pt idx="28">
                  <c:v>1.2502789494525386E-2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再エネ比較シート!$CD$13:$CD$42</c:f>
              <c:numCache>
                <c:formatCode>0.0%</c:formatCode>
                <c:ptCount val="30"/>
                <c:pt idx="0">
                  <c:v>0.11289568349476226</c:v>
                </c:pt>
                <c:pt idx="1">
                  <c:v>0.10667086996170166</c:v>
                </c:pt>
                <c:pt idx="2">
                  <c:v>2.3189430794213109E-4</c:v>
                </c:pt>
                <c:pt idx="3">
                  <c:v>0.16888669392559102</c:v>
                </c:pt>
                <c:pt idx="4">
                  <c:v>0.38597786352743357</c:v>
                </c:pt>
                <c:pt idx="5">
                  <c:v>2.6767783050265248E-3</c:v>
                </c:pt>
                <c:pt idx="6">
                  <c:v>4.4933047693222501E-3</c:v>
                </c:pt>
                <c:pt idx="7">
                  <c:v>0.6328157941813991</c:v>
                </c:pt>
                <c:pt idx="8">
                  <c:v>9.912084678894463E-3</c:v>
                </c:pt>
                <c:pt idx="9">
                  <c:v>0.28893409850065316</c:v>
                </c:pt>
                <c:pt idx="10">
                  <c:v>0.81199982110200886</c:v>
                </c:pt>
                <c:pt idx="11">
                  <c:v>9.0713645062816348E-3</c:v>
                </c:pt>
                <c:pt idx="12">
                  <c:v>0.97960611402880282</c:v>
                </c:pt>
                <c:pt idx="13">
                  <c:v>0.58752161937956182</c:v>
                </c:pt>
                <c:pt idx="14">
                  <c:v>0.16825710317815612</c:v>
                </c:pt>
                <c:pt idx="15">
                  <c:v>0.38320844937440202</c:v>
                </c:pt>
                <c:pt idx="16">
                  <c:v>1.0920633939885707</c:v>
                </c:pt>
                <c:pt idx="17">
                  <c:v>2.8577951846966126E-2</c:v>
                </c:pt>
                <c:pt idx="18">
                  <c:v>0.12004622154145293</c:v>
                </c:pt>
                <c:pt idx="19">
                  <c:v>1.8858779651357436</c:v>
                </c:pt>
                <c:pt idx="20">
                  <c:v>0.81289743500437939</c:v>
                </c:pt>
                <c:pt idx="21">
                  <c:v>0.91050453906379192</c:v>
                </c:pt>
                <c:pt idx="22">
                  <c:v>0.36066863884668565</c:v>
                </c:pt>
                <c:pt idx="23">
                  <c:v>9.6842827847368557E-2</c:v>
                </c:pt>
                <c:pt idx="24">
                  <c:v>0.11415433345757621</c:v>
                </c:pt>
                <c:pt idx="25">
                  <c:v>0.16520459784759534</c:v>
                </c:pt>
                <c:pt idx="26">
                  <c:v>0.10947203284089817</c:v>
                </c:pt>
                <c:pt idx="27">
                  <c:v>5.9156959435123883E-2</c:v>
                </c:pt>
                <c:pt idx="28">
                  <c:v>0.19382408282544053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再エネ比較シート!$CE$13:$CE$42</c:f>
              <c:numCache>
                <c:formatCode>0.0%</c:formatCode>
                <c:ptCount val="30"/>
                <c:pt idx="0">
                  <c:v>0</c:v>
                </c:pt>
                <c:pt idx="1">
                  <c:v>3.5355885760022443</c:v>
                </c:pt>
                <c:pt idx="2">
                  <c:v>0</c:v>
                </c:pt>
                <c:pt idx="3">
                  <c:v>0.59944112299818675</c:v>
                </c:pt>
                <c:pt idx="4">
                  <c:v>0</c:v>
                </c:pt>
                <c:pt idx="5">
                  <c:v>0</c:v>
                </c:pt>
                <c:pt idx="6">
                  <c:v>0</c:v>
                </c:pt>
                <c:pt idx="7">
                  <c:v>0</c:v>
                </c:pt>
                <c:pt idx="8">
                  <c:v>0</c:v>
                </c:pt>
                <c:pt idx="9">
                  <c:v>0</c:v>
                </c:pt>
                <c:pt idx="10">
                  <c:v>0</c:v>
                </c:pt>
                <c:pt idx="11">
                  <c:v>0</c:v>
                </c:pt>
                <c:pt idx="12">
                  <c:v>2.3611031910938896</c:v>
                </c:pt>
                <c:pt idx="13">
                  <c:v>0</c:v>
                </c:pt>
                <c:pt idx="14">
                  <c:v>0</c:v>
                </c:pt>
                <c:pt idx="15">
                  <c:v>1.9500236972137868</c:v>
                </c:pt>
                <c:pt idx="16">
                  <c:v>0</c:v>
                </c:pt>
                <c:pt idx="17">
                  <c:v>0</c:v>
                </c:pt>
                <c:pt idx="18">
                  <c:v>0</c:v>
                </c:pt>
                <c:pt idx="19">
                  <c:v>0</c:v>
                </c:pt>
                <c:pt idx="20">
                  <c:v>0</c:v>
                </c:pt>
                <c:pt idx="21">
                  <c:v>0.61456423410540539</c:v>
                </c:pt>
                <c:pt idx="22">
                  <c:v>0</c:v>
                </c:pt>
                <c:pt idx="23">
                  <c:v>0</c:v>
                </c:pt>
                <c:pt idx="24">
                  <c:v>0</c:v>
                </c:pt>
                <c:pt idx="25">
                  <c:v>0</c:v>
                </c:pt>
                <c:pt idx="26">
                  <c:v>0.54230699692747963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再エネ比較シート!$CF$13:$CF$42</c:f>
              <c:numCache>
                <c:formatCode>0.0%</c:formatCode>
                <c:ptCount val="30"/>
                <c:pt idx="0">
                  <c:v>0</c:v>
                </c:pt>
                <c:pt idx="1">
                  <c:v>0</c:v>
                </c:pt>
                <c:pt idx="2">
                  <c:v>1.9067304580646018</c:v>
                </c:pt>
                <c:pt idx="3">
                  <c:v>0</c:v>
                </c:pt>
                <c:pt idx="4">
                  <c:v>0</c:v>
                </c:pt>
                <c:pt idx="5">
                  <c:v>0</c:v>
                </c:pt>
                <c:pt idx="6">
                  <c:v>0</c:v>
                </c:pt>
                <c:pt idx="7">
                  <c:v>2.61555266076492E-2</c:v>
                </c:pt>
                <c:pt idx="8">
                  <c:v>0</c:v>
                </c:pt>
                <c:pt idx="9">
                  <c:v>0</c:v>
                </c:pt>
                <c:pt idx="10">
                  <c:v>0</c:v>
                </c:pt>
                <c:pt idx="11">
                  <c:v>5.1944275560827462</c:v>
                </c:pt>
                <c:pt idx="12">
                  <c:v>8.1279180741456097E-2</c:v>
                </c:pt>
                <c:pt idx="13">
                  <c:v>0</c:v>
                </c:pt>
                <c:pt idx="14">
                  <c:v>0</c:v>
                </c:pt>
                <c:pt idx="15">
                  <c:v>0</c:v>
                </c:pt>
                <c:pt idx="16">
                  <c:v>0</c:v>
                </c:pt>
                <c:pt idx="17">
                  <c:v>0</c:v>
                </c:pt>
                <c:pt idx="18">
                  <c:v>6.4745512264157007E-2</c:v>
                </c:pt>
                <c:pt idx="19">
                  <c:v>0</c:v>
                </c:pt>
                <c:pt idx="20">
                  <c:v>0.17290405733496444</c:v>
                </c:pt>
                <c:pt idx="21">
                  <c:v>3.8483149384209445E-3</c:v>
                </c:pt>
                <c:pt idx="22">
                  <c:v>0</c:v>
                </c:pt>
                <c:pt idx="23">
                  <c:v>0</c:v>
                </c:pt>
                <c:pt idx="24">
                  <c:v>0</c:v>
                </c:pt>
                <c:pt idx="25">
                  <c:v>0</c:v>
                </c:pt>
                <c:pt idx="26">
                  <c:v>0</c:v>
                </c:pt>
                <c:pt idx="27">
                  <c:v>0</c:v>
                </c:pt>
                <c:pt idx="28">
                  <c:v>3.2804838129879181E-3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2.0316408881974685E-2</c:v>
                </c:pt>
                <c:pt idx="14">
                  <c:v>0</c:v>
                </c:pt>
                <c:pt idx="15">
                  <c:v>0</c:v>
                </c:pt>
                <c:pt idx="16">
                  <c:v>0</c:v>
                </c:pt>
                <c:pt idx="17">
                  <c:v>0</c:v>
                </c:pt>
                <c:pt idx="18">
                  <c:v>4.1108261755020319E-3</c:v>
                </c:pt>
                <c:pt idx="19">
                  <c:v>0</c:v>
                </c:pt>
                <c:pt idx="20">
                  <c:v>0</c:v>
                </c:pt>
                <c:pt idx="21">
                  <c:v>0.53976698557500558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9.5444493900200197E-2</c:v>
                </c:pt>
                <c:pt idx="9">
                  <c:v>0</c:v>
                </c:pt>
                <c:pt idx="10">
                  <c:v>0</c:v>
                </c:pt>
                <c:pt idx="11">
                  <c:v>0</c:v>
                </c:pt>
                <c:pt idx="12">
                  <c:v>0</c:v>
                </c:pt>
                <c:pt idx="13">
                  <c:v>4.0632817763949371E-2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再エネ比較シート!$CI$13:$CI$42</c:f>
              <c:numCache>
                <c:formatCode>0.0%</c:formatCode>
                <c:ptCount val="30"/>
                <c:pt idx="0">
                  <c:v>0.13829358209658155</c:v>
                </c:pt>
                <c:pt idx="1">
                  <c:v>3.646370485587441</c:v>
                </c:pt>
                <c:pt idx="2">
                  <c:v>1.9084288622546766</c:v>
                </c:pt>
                <c:pt idx="3">
                  <c:v>0.82139677462104166</c:v>
                </c:pt>
                <c:pt idx="4">
                  <c:v>0.39546804461219887</c:v>
                </c:pt>
                <c:pt idx="5">
                  <c:v>1.0792555014287325E-2</c:v>
                </c:pt>
                <c:pt idx="6">
                  <c:v>2.1875549319001514E-2</c:v>
                </c:pt>
                <c:pt idx="7">
                  <c:v>0.7290437828918388</c:v>
                </c:pt>
                <c:pt idx="8">
                  <c:v>0.11825881000413023</c:v>
                </c:pt>
                <c:pt idx="9">
                  <c:v>0.34833617279164292</c:v>
                </c:pt>
                <c:pt idx="10">
                  <c:v>0.8444235200486776</c:v>
                </c:pt>
                <c:pt idx="11">
                  <c:v>5.2090616445066109</c:v>
                </c:pt>
                <c:pt idx="12">
                  <c:v>3.4415588511685682</c:v>
                </c:pt>
                <c:pt idx="13">
                  <c:v>0.67649888222016763</c:v>
                </c:pt>
                <c:pt idx="14">
                  <c:v>0.18258593102382636</c:v>
                </c:pt>
                <c:pt idx="15">
                  <c:v>2.3800583915864237</c:v>
                </c:pt>
                <c:pt idx="16">
                  <c:v>1.1324730352328314</c:v>
                </c:pt>
                <c:pt idx="17">
                  <c:v>6.7058206316632951E-2</c:v>
                </c:pt>
                <c:pt idx="18">
                  <c:v>0.25055703927325457</c:v>
                </c:pt>
                <c:pt idx="19">
                  <c:v>1.955250195069326</c:v>
                </c:pt>
                <c:pt idx="20">
                  <c:v>1.0067837599137279</c:v>
                </c:pt>
                <c:pt idx="21">
                  <c:v>2.0982638636639561</c:v>
                </c:pt>
                <c:pt idx="22">
                  <c:v>0.40062400229752182</c:v>
                </c:pt>
                <c:pt idx="23">
                  <c:v>0.17240588729754716</c:v>
                </c:pt>
                <c:pt idx="24">
                  <c:v>0.16613170112793782</c:v>
                </c:pt>
                <c:pt idx="25">
                  <c:v>0.18442127083432305</c:v>
                </c:pt>
                <c:pt idx="26">
                  <c:v>0.69838205379276808</c:v>
                </c:pt>
                <c:pt idx="27">
                  <c:v>6.3707421088467761E-2</c:v>
                </c:pt>
                <c:pt idx="28">
                  <c:v>0.20960735613295384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再エネ比較シート!$BE$13:$BE$42</c:f>
              <c:numCache>
                <c:formatCode>#,##0_);[Red]\(#,##0\)</c:formatCode>
                <c:ptCount val="30"/>
                <c:pt idx="0">
                  <c:v>631.19999999999982</c:v>
                </c:pt>
                <c:pt idx="1">
                  <c:v>130.69999999999999</c:v>
                </c:pt>
                <c:pt idx="2">
                  <c:v>70.399999999999991</c:v>
                </c:pt>
                <c:pt idx="3">
                  <c:v>2804.5500000000011</c:v>
                </c:pt>
                <c:pt idx="4">
                  <c:v>890.89999999999975</c:v>
                </c:pt>
                <c:pt idx="5">
                  <c:v>198.5</c:v>
                </c:pt>
                <c:pt idx="6">
                  <c:v>316.79999999999995</c:v>
                </c:pt>
                <c:pt idx="7">
                  <c:v>2123.6999999999998</c:v>
                </c:pt>
                <c:pt idx="8">
                  <c:v>378.90000000000003</c:v>
                </c:pt>
                <c:pt idx="9">
                  <c:v>1510.9209999999991</c:v>
                </c:pt>
                <c:pt idx="10">
                  <c:v>792.09999999999991</c:v>
                </c:pt>
                <c:pt idx="11">
                  <c:v>158.9</c:v>
                </c:pt>
                <c:pt idx="12">
                  <c:v>526.19999999999993</c:v>
                </c:pt>
                <c:pt idx="13">
                  <c:v>805.59199999999964</c:v>
                </c:pt>
                <c:pt idx="14">
                  <c:v>374.98199999999986</c:v>
                </c:pt>
                <c:pt idx="15">
                  <c:v>1195.3999999999996</c:v>
                </c:pt>
                <c:pt idx="16">
                  <c:v>1022.8999999999996</c:v>
                </c:pt>
                <c:pt idx="17">
                  <c:v>1813.422</c:v>
                </c:pt>
                <c:pt idx="18">
                  <c:v>1751.6000000000004</c:v>
                </c:pt>
                <c:pt idx="19">
                  <c:v>1960.7000000000016</c:v>
                </c:pt>
                <c:pt idx="20">
                  <c:v>582.48999999999978</c:v>
                </c:pt>
                <c:pt idx="21">
                  <c:v>740.58999999999992</c:v>
                </c:pt>
                <c:pt idx="22">
                  <c:v>979.09999999999968</c:v>
                </c:pt>
                <c:pt idx="23">
                  <c:v>2145.7000000000012</c:v>
                </c:pt>
                <c:pt idx="24">
                  <c:v>1149.8</c:v>
                </c:pt>
                <c:pt idx="25">
                  <c:v>947.39999999999964</c:v>
                </c:pt>
                <c:pt idx="26">
                  <c:v>1166.5499999999997</c:v>
                </c:pt>
                <c:pt idx="27">
                  <c:v>121.00999999999999</c:v>
                </c:pt>
                <c:pt idx="28">
                  <c:v>400.60000000000014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再エネ比較シート!$BF$13:$BF$42</c:f>
              <c:numCache>
                <c:formatCode>#,##0_);[Red]\(#,##0\)</c:formatCode>
                <c:ptCount val="30"/>
                <c:pt idx="0">
                  <c:v>2545.6</c:v>
                </c:pt>
                <c:pt idx="1">
                  <c:v>3076.900000000001</c:v>
                </c:pt>
                <c:pt idx="2">
                  <c:v>10.1</c:v>
                </c:pt>
                <c:pt idx="3">
                  <c:v>8097.7000000000016</c:v>
                </c:pt>
                <c:pt idx="4">
                  <c:v>32874.6</c:v>
                </c:pt>
                <c:pt idx="5">
                  <c:v>59.400000000000006</c:v>
                </c:pt>
                <c:pt idx="6">
                  <c:v>74.3</c:v>
                </c:pt>
                <c:pt idx="7">
                  <c:v>17400.7</c:v>
                </c:pt>
                <c:pt idx="8">
                  <c:v>264.10000000000002</c:v>
                </c:pt>
                <c:pt idx="9">
                  <c:v>6667.7999999999984</c:v>
                </c:pt>
                <c:pt idx="10">
                  <c:v>17997.70000000003</c:v>
                </c:pt>
                <c:pt idx="11">
                  <c:v>235.1</c:v>
                </c:pt>
                <c:pt idx="12">
                  <c:v>23897.200000000015</c:v>
                </c:pt>
                <c:pt idx="13">
                  <c:v>15321.099999999989</c:v>
                </c:pt>
                <c:pt idx="14">
                  <c:v>3995</c:v>
                </c:pt>
                <c:pt idx="15">
                  <c:v>8875.7000000000007</c:v>
                </c:pt>
                <c:pt idx="16">
                  <c:v>25080.699999999997</c:v>
                </c:pt>
                <c:pt idx="17">
                  <c:v>1221.9000000000001</c:v>
                </c:pt>
                <c:pt idx="18">
                  <c:v>3094.3000000000006</c:v>
                </c:pt>
                <c:pt idx="19">
                  <c:v>48359.599999999991</c:v>
                </c:pt>
                <c:pt idx="20">
                  <c:v>20474.599999999999</c:v>
                </c:pt>
                <c:pt idx="21">
                  <c:v>20682.760000000006</c:v>
                </c:pt>
                <c:pt idx="22">
                  <c:v>8018.7000000000053</c:v>
                </c:pt>
                <c:pt idx="23">
                  <c:v>2495</c:v>
                </c:pt>
                <c:pt idx="24">
                  <c:v>2291.1000000000004</c:v>
                </c:pt>
                <c:pt idx="25">
                  <c:v>7389.6</c:v>
                </c:pt>
                <c:pt idx="26">
                  <c:v>2486.1999999999998</c:v>
                </c:pt>
                <c:pt idx="27">
                  <c:v>1427.3000000000006</c:v>
                </c:pt>
                <c:pt idx="28">
                  <c:v>5634.4999999999991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再エネ比較シート!$BG$13:$BG$42</c:f>
              <c:numCache>
                <c:formatCode>#,##0_);[Red]\(#,##0\)</c:formatCode>
                <c:ptCount val="30"/>
                <c:pt idx="0">
                  <c:v>0</c:v>
                </c:pt>
                <c:pt idx="1">
                  <c:v>62094.700000000004</c:v>
                </c:pt>
                <c:pt idx="2">
                  <c:v>0</c:v>
                </c:pt>
                <c:pt idx="3">
                  <c:v>17500</c:v>
                </c:pt>
                <c:pt idx="4">
                  <c:v>0</c:v>
                </c:pt>
                <c:pt idx="5">
                  <c:v>0</c:v>
                </c:pt>
                <c:pt idx="6">
                  <c:v>0</c:v>
                </c:pt>
                <c:pt idx="7">
                  <c:v>0</c:v>
                </c:pt>
                <c:pt idx="8">
                  <c:v>0</c:v>
                </c:pt>
                <c:pt idx="9">
                  <c:v>0</c:v>
                </c:pt>
                <c:pt idx="10">
                  <c:v>0</c:v>
                </c:pt>
                <c:pt idx="11">
                  <c:v>0</c:v>
                </c:pt>
                <c:pt idx="12">
                  <c:v>35070</c:v>
                </c:pt>
                <c:pt idx="13">
                  <c:v>0</c:v>
                </c:pt>
                <c:pt idx="14">
                  <c:v>0</c:v>
                </c:pt>
                <c:pt idx="15">
                  <c:v>27500</c:v>
                </c:pt>
                <c:pt idx="16">
                  <c:v>0</c:v>
                </c:pt>
                <c:pt idx="17">
                  <c:v>0</c:v>
                </c:pt>
                <c:pt idx="18">
                  <c:v>0</c:v>
                </c:pt>
                <c:pt idx="19">
                  <c:v>0</c:v>
                </c:pt>
                <c:pt idx="20">
                  <c:v>0</c:v>
                </c:pt>
                <c:pt idx="21">
                  <c:v>8500</c:v>
                </c:pt>
                <c:pt idx="22">
                  <c:v>0</c:v>
                </c:pt>
                <c:pt idx="23">
                  <c:v>0</c:v>
                </c:pt>
                <c:pt idx="24">
                  <c:v>0</c:v>
                </c:pt>
                <c:pt idx="25">
                  <c:v>0</c:v>
                </c:pt>
                <c:pt idx="26">
                  <c:v>7499</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再エネ比較シート!$BH$13:$BH$42</c:f>
              <c:numCache>
                <c:formatCode>#,##0_);[Red]\(#,##0\)</c:formatCode>
                <c:ptCount val="30"/>
                <c:pt idx="0">
                  <c:v>0</c:v>
                </c:pt>
                <c:pt idx="1">
                  <c:v>0</c:v>
                </c:pt>
                <c:pt idx="2">
                  <c:v>20900</c:v>
                </c:pt>
                <c:pt idx="3">
                  <c:v>0</c:v>
                </c:pt>
                <c:pt idx="4">
                  <c:v>0</c:v>
                </c:pt>
                <c:pt idx="5">
                  <c:v>0</c:v>
                </c:pt>
                <c:pt idx="6">
                  <c:v>0</c:v>
                </c:pt>
                <c:pt idx="7">
                  <c:v>181</c:v>
                </c:pt>
                <c:pt idx="8">
                  <c:v>0</c:v>
                </c:pt>
                <c:pt idx="9">
                  <c:v>0</c:v>
                </c:pt>
                <c:pt idx="10">
                  <c:v>0</c:v>
                </c:pt>
                <c:pt idx="11">
                  <c:v>33880</c:v>
                </c:pt>
                <c:pt idx="12">
                  <c:v>499</c:v>
                </c:pt>
                <c:pt idx="13">
                  <c:v>0</c:v>
                </c:pt>
                <c:pt idx="14">
                  <c:v>0</c:v>
                </c:pt>
                <c:pt idx="15">
                  <c:v>0</c:v>
                </c:pt>
                <c:pt idx="16">
                  <c:v>0</c:v>
                </c:pt>
                <c:pt idx="17">
                  <c:v>0</c:v>
                </c:pt>
                <c:pt idx="18">
                  <c:v>420</c:v>
                </c:pt>
                <c:pt idx="19">
                  <c:v>0</c:v>
                </c:pt>
                <c:pt idx="20">
                  <c:v>1096</c:v>
                </c:pt>
                <c:pt idx="21">
                  <c:v>22</c:v>
                </c:pt>
                <c:pt idx="22">
                  <c:v>0</c:v>
                </c:pt>
                <c:pt idx="23">
                  <c:v>0</c:v>
                </c:pt>
                <c:pt idx="24">
                  <c:v>0</c:v>
                </c:pt>
                <c:pt idx="25">
                  <c:v>0</c:v>
                </c:pt>
                <c:pt idx="26">
                  <c:v>0</c:v>
                </c:pt>
                <c:pt idx="27">
                  <c:v>0</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100</c:v>
                </c:pt>
                <c:pt idx="14">
                  <c:v>0</c:v>
                </c:pt>
                <c:pt idx="15">
                  <c:v>0</c:v>
                </c:pt>
                <c:pt idx="16">
                  <c:v>0</c:v>
                </c:pt>
                <c:pt idx="17">
                  <c:v>0</c:v>
                </c:pt>
                <c:pt idx="18">
                  <c:v>20</c:v>
                </c:pt>
                <c:pt idx="19">
                  <c:v>0</c:v>
                </c:pt>
                <c:pt idx="20">
                  <c:v>0</c:v>
                </c:pt>
                <c:pt idx="21">
                  <c:v>2314.3000000000002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480</c:v>
                </c:pt>
                <c:pt idx="9">
                  <c:v>0</c:v>
                </c:pt>
                <c:pt idx="10">
                  <c:v>0</c:v>
                </c:pt>
                <c:pt idx="11">
                  <c:v>0</c:v>
                </c:pt>
                <c:pt idx="12">
                  <c:v>0</c:v>
                </c:pt>
                <c:pt idx="13">
                  <c:v>200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再エネ比較シート!$BK$13:$BK$42</c:f>
              <c:numCache>
                <c:formatCode>#,##0_);[Red]\(#,##0\)</c:formatCode>
                <c:ptCount val="30"/>
                <c:pt idx="0">
                  <c:v>3176.7999999999997</c:v>
                </c:pt>
                <c:pt idx="1">
                  <c:v>65302.3</c:v>
                </c:pt>
                <c:pt idx="2">
                  <c:v>20980.5</c:v>
                </c:pt>
                <c:pt idx="3">
                  <c:v>28402.250000000004</c:v>
                </c:pt>
                <c:pt idx="4">
                  <c:v>33765.5</c:v>
                </c:pt>
                <c:pt idx="5">
                  <c:v>257.89999999999998</c:v>
                </c:pt>
                <c:pt idx="6">
                  <c:v>391.09999999999997</c:v>
                </c:pt>
                <c:pt idx="7">
                  <c:v>19705.400000000001</c:v>
                </c:pt>
                <c:pt idx="8">
                  <c:v>1123</c:v>
                </c:pt>
                <c:pt idx="9">
                  <c:v>8178.7209999999977</c:v>
                </c:pt>
                <c:pt idx="10">
                  <c:v>18789.800000000028</c:v>
                </c:pt>
                <c:pt idx="11">
                  <c:v>34274</c:v>
                </c:pt>
                <c:pt idx="12">
                  <c:v>59992.400000000016</c:v>
                </c:pt>
                <c:pt idx="13">
                  <c:v>16426.691999999988</c:v>
                </c:pt>
                <c:pt idx="14">
                  <c:v>4369.982</c:v>
                </c:pt>
                <c:pt idx="15">
                  <c:v>37571.1</c:v>
                </c:pt>
                <c:pt idx="16">
                  <c:v>26103.599999999999</c:v>
                </c:pt>
                <c:pt idx="17">
                  <c:v>3035.3220000000001</c:v>
                </c:pt>
                <c:pt idx="18">
                  <c:v>5285.9000000000015</c:v>
                </c:pt>
                <c:pt idx="19">
                  <c:v>50320.299999999996</c:v>
                </c:pt>
                <c:pt idx="20">
                  <c:v>22153.089999999997</c:v>
                </c:pt>
                <c:pt idx="21">
                  <c:v>32259.650000000005</c:v>
                </c:pt>
                <c:pt idx="22">
                  <c:v>8997.8000000000047</c:v>
                </c:pt>
                <c:pt idx="23">
                  <c:v>4640.7000000000007</c:v>
                </c:pt>
                <c:pt idx="24">
                  <c:v>3440.9000000000005</c:v>
                </c:pt>
                <c:pt idx="25">
                  <c:v>8337</c:v>
                </c:pt>
                <c:pt idx="26">
                  <c:v>11151.75</c:v>
                </c:pt>
                <c:pt idx="27">
                  <c:v>1548.3100000000006</c:v>
                </c:pt>
                <c:pt idx="28">
                  <c:v>6059.0999999999995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再エネ比較シート!$BO$13:$BO$42</c:f>
              <c:numCache>
                <c:formatCode>#,##0_);[Red]\(#,##0\)</c:formatCode>
                <c:ptCount val="30"/>
                <c:pt idx="0">
                  <c:v>757.51574399999981</c:v>
                </c:pt>
                <c:pt idx="1">
                  <c:v>156.85568399999994</c:v>
                </c:pt>
                <c:pt idx="2">
                  <c:v>84.488447999999991</c:v>
                </c:pt>
                <c:pt idx="3">
                  <c:v>3365.7965460000014</c:v>
                </c:pt>
                <c:pt idx="4">
                  <c:v>1069.1869079999997</c:v>
                </c:pt>
                <c:pt idx="5">
                  <c:v>238.22381999999999</c:v>
                </c:pt>
                <c:pt idx="6">
                  <c:v>380.19801599999988</c:v>
                </c:pt>
                <c:pt idx="7">
                  <c:v>2548.6948439999996</c:v>
                </c:pt>
                <c:pt idx="8">
                  <c:v>454.72546799999998</c:v>
                </c:pt>
                <c:pt idx="9">
                  <c:v>1813.286510519999</c:v>
                </c:pt>
                <c:pt idx="10">
                  <c:v>950.61505199999988</c:v>
                </c:pt>
                <c:pt idx="11">
                  <c:v>190.69906799999998</c:v>
                </c:pt>
                <c:pt idx="12">
                  <c:v>631.50314399999991</c:v>
                </c:pt>
                <c:pt idx="13">
                  <c:v>966.80707103999953</c:v>
                </c:pt>
                <c:pt idx="14">
                  <c:v>450.0233978399998</c:v>
                </c:pt>
                <c:pt idx="15">
                  <c:v>1434.6234479999996</c:v>
                </c:pt>
                <c:pt idx="16">
                  <c:v>1227.6027479999996</c:v>
                </c:pt>
                <c:pt idx="17">
                  <c:v>2176.3240106399999</c:v>
                </c:pt>
                <c:pt idx="18">
                  <c:v>2102.1301920000001</c:v>
                </c:pt>
                <c:pt idx="19">
                  <c:v>2353.0752840000023</c:v>
                </c:pt>
                <c:pt idx="20">
                  <c:v>699.05789879999975</c:v>
                </c:pt>
                <c:pt idx="21">
                  <c:v>888.79687079999997</c:v>
                </c:pt>
                <c:pt idx="22">
                  <c:v>1175.0374919999995</c:v>
                </c:pt>
                <c:pt idx="23">
                  <c:v>2575.0974840000013</c:v>
                </c:pt>
                <c:pt idx="24">
                  <c:v>1379.8979759999997</c:v>
                </c:pt>
                <c:pt idx="25">
                  <c:v>1136.9936879999996</c:v>
                </c:pt>
                <c:pt idx="26">
                  <c:v>1399.9999859999996</c:v>
                </c:pt>
                <c:pt idx="27">
                  <c:v>145.22652119999995</c:v>
                </c:pt>
                <c:pt idx="28">
                  <c:v>480.76807200000007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再エネ比較シート!$BP$13:$BP$42</c:f>
              <c:numCache>
                <c:formatCode>#,##0_);[Red]\(#,##0\)</c:formatCode>
                <c:ptCount val="30"/>
                <c:pt idx="0">
                  <c:v>3367.2178559999998</c:v>
                </c:pt>
                <c:pt idx="1">
                  <c:v>4070.0002440000012</c:v>
                </c:pt>
                <c:pt idx="2">
                  <c:v>13.359875999999998</c:v>
                </c:pt>
                <c:pt idx="3">
                  <c:v>10711.313652000003</c:v>
                </c:pt>
                <c:pt idx="4">
                  <c:v>43485.205895999999</c:v>
                </c:pt>
                <c:pt idx="5">
                  <c:v>78.571944000000002</c:v>
                </c:pt>
                <c:pt idx="6">
                  <c:v>98.281067999999991</c:v>
                </c:pt>
                <c:pt idx="7">
                  <c:v>23016.949932</c:v>
                </c:pt>
                <c:pt idx="8">
                  <c:v>349.34091600000005</c:v>
                </c:pt>
                <c:pt idx="9">
                  <c:v>8819.8991279999973</c:v>
                </c:pt>
                <c:pt idx="10">
                  <c:v>23806.637652000038</c:v>
                </c:pt>
                <c:pt idx="11">
                  <c:v>310.98087599999997</c:v>
                </c:pt>
                <c:pt idx="12">
                  <c:v>31610.260272000018</c:v>
                </c:pt>
                <c:pt idx="13">
                  <c:v>20266.138235999988</c:v>
                </c:pt>
                <c:pt idx="14">
                  <c:v>5284.4261999999999</c:v>
                </c:pt>
                <c:pt idx="15">
                  <c:v>11740.420932000001</c:v>
                </c:pt>
                <c:pt idx="16">
                  <c:v>33175.746732</c:v>
                </c:pt>
                <c:pt idx="17">
                  <c:v>1616.2804440000004</c:v>
                </c:pt>
                <c:pt idx="18">
                  <c:v>4093.0162680000008</c:v>
                </c:pt>
                <c:pt idx="19">
                  <c:v>63968.144495999986</c:v>
                </c:pt>
                <c:pt idx="20">
                  <c:v>27082.981895999998</c:v>
                </c:pt>
                <c:pt idx="21">
                  <c:v>27358.327617600007</c:v>
                </c:pt>
                <c:pt idx="22">
                  <c:v>10606.815612000008</c:v>
                </c:pt>
                <c:pt idx="23">
                  <c:v>3300.2862</c:v>
                </c:pt>
                <c:pt idx="24">
                  <c:v>3030.575436000001</c:v>
                </c:pt>
                <c:pt idx="25">
                  <c:v>9774.6672959999996</c:v>
                </c:pt>
                <c:pt idx="26">
                  <c:v>3288.6459119999995</c:v>
                </c:pt>
                <c:pt idx="27">
                  <c:v>1887.9753480000008</c:v>
                </c:pt>
                <c:pt idx="28">
                  <c:v>7453.0912199999984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再エネ比較シート!$BQ$13:$BQ$42</c:f>
              <c:numCache>
                <c:formatCode>#,##0_);[Red]\(#,##0\)</c:formatCode>
                <c:ptCount val="30"/>
                <c:pt idx="0">
                  <c:v>0</c:v>
                </c:pt>
                <c:pt idx="1">
                  <c:v>134899.49385600002</c:v>
                </c:pt>
                <c:pt idx="2">
                  <c:v>0</c:v>
                </c:pt>
                <c:pt idx="3">
                  <c:v>38018.400000000001</c:v>
                </c:pt>
                <c:pt idx="4">
                  <c:v>0</c:v>
                </c:pt>
                <c:pt idx="5">
                  <c:v>0</c:v>
                </c:pt>
                <c:pt idx="6">
                  <c:v>0</c:v>
                </c:pt>
                <c:pt idx="7">
                  <c:v>0</c:v>
                </c:pt>
                <c:pt idx="8">
                  <c:v>0</c:v>
                </c:pt>
                <c:pt idx="9">
                  <c:v>0</c:v>
                </c:pt>
                <c:pt idx="10">
                  <c:v>0</c:v>
                </c:pt>
                <c:pt idx="11">
                  <c:v>0</c:v>
                </c:pt>
                <c:pt idx="12">
                  <c:v>76188.873600000006</c:v>
                </c:pt>
                <c:pt idx="13">
                  <c:v>0</c:v>
                </c:pt>
                <c:pt idx="14">
                  <c:v>0</c:v>
                </c:pt>
                <c:pt idx="15">
                  <c:v>59743.199999999997</c:v>
                </c:pt>
                <c:pt idx="16">
                  <c:v>0</c:v>
                </c:pt>
                <c:pt idx="17">
                  <c:v>0</c:v>
                </c:pt>
                <c:pt idx="18">
                  <c:v>0</c:v>
                </c:pt>
                <c:pt idx="19">
                  <c:v>0</c:v>
                </c:pt>
                <c:pt idx="20">
                  <c:v>0</c:v>
                </c:pt>
                <c:pt idx="21">
                  <c:v>18466.080000000002</c:v>
                </c:pt>
                <c:pt idx="22">
                  <c:v>0</c:v>
                </c:pt>
                <c:pt idx="23">
                  <c:v>0</c:v>
                </c:pt>
                <c:pt idx="24">
                  <c:v>0</c:v>
                </c:pt>
                <c:pt idx="25">
                  <c:v>0</c:v>
                </c:pt>
                <c:pt idx="26">
                  <c:v>16291.427520000001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再エネ比較シート!$BR$13:$BR$42</c:f>
              <c:numCache>
                <c:formatCode>#,##0_);[Red]\(#,##0\)</c:formatCode>
                <c:ptCount val="30"/>
                <c:pt idx="0">
                  <c:v>0</c:v>
                </c:pt>
                <c:pt idx="1">
                  <c:v>0</c:v>
                </c:pt>
                <c:pt idx="2">
                  <c:v>109850.4</c:v>
                </c:pt>
                <c:pt idx="3">
                  <c:v>0</c:v>
                </c:pt>
                <c:pt idx="4">
                  <c:v>0</c:v>
                </c:pt>
                <c:pt idx="5">
                  <c:v>0</c:v>
                </c:pt>
                <c:pt idx="6">
                  <c:v>0</c:v>
                </c:pt>
                <c:pt idx="7">
                  <c:v>951.33600000000001</c:v>
                </c:pt>
                <c:pt idx="8">
                  <c:v>0</c:v>
                </c:pt>
                <c:pt idx="9">
                  <c:v>0</c:v>
                </c:pt>
                <c:pt idx="10">
                  <c:v>0</c:v>
                </c:pt>
                <c:pt idx="11">
                  <c:v>178073.28</c:v>
                </c:pt>
                <c:pt idx="12">
                  <c:v>2622.7440000000001</c:v>
                </c:pt>
                <c:pt idx="13">
                  <c:v>0</c:v>
                </c:pt>
                <c:pt idx="14">
                  <c:v>0</c:v>
                </c:pt>
                <c:pt idx="15">
                  <c:v>0</c:v>
                </c:pt>
                <c:pt idx="16">
                  <c:v>0</c:v>
                </c:pt>
                <c:pt idx="17">
                  <c:v>0</c:v>
                </c:pt>
                <c:pt idx="18">
                  <c:v>2207.52</c:v>
                </c:pt>
                <c:pt idx="19">
                  <c:v>0</c:v>
                </c:pt>
                <c:pt idx="20">
                  <c:v>5760.576</c:v>
                </c:pt>
                <c:pt idx="21">
                  <c:v>115.63200000000001</c:v>
                </c:pt>
                <c:pt idx="22">
                  <c:v>0</c:v>
                </c:pt>
                <c:pt idx="23">
                  <c:v>0</c:v>
                </c:pt>
                <c:pt idx="24">
                  <c:v>0</c:v>
                </c:pt>
                <c:pt idx="25">
                  <c:v>0</c:v>
                </c:pt>
                <c:pt idx="26">
                  <c:v>0</c:v>
                </c:pt>
                <c:pt idx="27">
                  <c:v>0</c:v>
                </c:pt>
                <c:pt idx="28">
                  <c:v>126.14400000000001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700.8</c:v>
                </c:pt>
                <c:pt idx="14">
                  <c:v>0</c:v>
                </c:pt>
                <c:pt idx="15">
                  <c:v>0</c:v>
                </c:pt>
                <c:pt idx="16">
                  <c:v>0</c:v>
                </c:pt>
                <c:pt idx="17">
                  <c:v>0</c:v>
                </c:pt>
                <c:pt idx="18">
                  <c:v>140.16</c:v>
                </c:pt>
                <c:pt idx="19">
                  <c:v>0</c:v>
                </c:pt>
                <c:pt idx="20">
                  <c:v>0</c:v>
                </c:pt>
                <c:pt idx="21">
                  <c:v>16218.6144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3363.84</c:v>
                </c:pt>
                <c:pt idx="9">
                  <c:v>0</c:v>
                </c:pt>
                <c:pt idx="10">
                  <c:v>0</c:v>
                </c:pt>
                <c:pt idx="11">
                  <c:v>0</c:v>
                </c:pt>
                <c:pt idx="12">
                  <c:v>0</c:v>
                </c:pt>
                <c:pt idx="13">
                  <c:v>1401.6</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江差町</c:v>
                </c:pt>
                <c:pt idx="2">
                  <c:v>小国町</c:v>
                </c:pt>
                <c:pt idx="3">
                  <c:v>西原村</c:v>
                </c:pt>
                <c:pt idx="4">
                  <c:v>芝山町</c:v>
                </c:pt>
                <c:pt idx="5">
                  <c:v>真室川町</c:v>
                </c:pt>
                <c:pt idx="6">
                  <c:v>真鶴町</c:v>
                </c:pt>
                <c:pt idx="7">
                  <c:v>立科町</c:v>
                </c:pt>
                <c:pt idx="8">
                  <c:v>津和野町</c:v>
                </c:pt>
                <c:pt idx="9">
                  <c:v>大空町</c:v>
                </c:pt>
                <c:pt idx="10">
                  <c:v>睦沢町</c:v>
                </c:pt>
                <c:pt idx="11">
                  <c:v>夕張市</c:v>
                </c:pt>
                <c:pt idx="12">
                  <c:v>河津町</c:v>
                </c:pt>
                <c:pt idx="13">
                  <c:v>弟子屈町</c:v>
                </c:pt>
                <c:pt idx="14">
                  <c:v>鷹栖町</c:v>
                </c:pt>
                <c:pt idx="15">
                  <c:v>広川町</c:v>
                </c:pt>
                <c:pt idx="16">
                  <c:v>長瀞町</c:v>
                </c:pt>
                <c:pt idx="17">
                  <c:v>吉富町</c:v>
                </c:pt>
                <c:pt idx="18">
                  <c:v>高山村</c:v>
                </c:pt>
                <c:pt idx="19">
                  <c:v>楢葉町</c:v>
                </c:pt>
                <c:pt idx="20">
                  <c:v>錦江町</c:v>
                </c:pt>
                <c:pt idx="21">
                  <c:v>小国町</c:v>
                </c:pt>
                <c:pt idx="22">
                  <c:v>美浜町</c:v>
                </c:pt>
                <c:pt idx="23">
                  <c:v>豊丘村</c:v>
                </c:pt>
                <c:pt idx="24">
                  <c:v>三宅町</c:v>
                </c:pt>
                <c:pt idx="25">
                  <c:v>甲良町</c:v>
                </c:pt>
                <c:pt idx="26">
                  <c:v>苓北町</c:v>
                </c:pt>
                <c:pt idx="27">
                  <c:v>喜界町</c:v>
                </c:pt>
                <c:pt idx="28">
                  <c:v>下仁田町</c:v>
                </c:pt>
              </c:strCache>
            </c:strRef>
          </c:cat>
          <c:val>
            <c:numRef>
              <c:f>再エネ比較シート!$BU$13:$BU$42</c:f>
              <c:numCache>
                <c:formatCode>#,##0_);[Red]\(#,##0\)</c:formatCode>
                <c:ptCount val="30"/>
                <c:pt idx="0">
                  <c:v>4124.7335999999996</c:v>
                </c:pt>
                <c:pt idx="1">
                  <c:v>139126.34978400002</c:v>
                </c:pt>
                <c:pt idx="2">
                  <c:v>109948.248324</c:v>
                </c:pt>
                <c:pt idx="3">
                  <c:v>52095.510198000004</c:v>
                </c:pt>
                <c:pt idx="4">
                  <c:v>44554.392804000003</c:v>
                </c:pt>
                <c:pt idx="5">
                  <c:v>316.79576399999996</c:v>
                </c:pt>
                <c:pt idx="6">
                  <c:v>478.47908399999989</c:v>
                </c:pt>
                <c:pt idx="7">
                  <c:v>26516.980776</c:v>
                </c:pt>
                <c:pt idx="8">
                  <c:v>4167.9063839999999</c:v>
                </c:pt>
                <c:pt idx="9">
                  <c:v>10633.185638519997</c:v>
                </c:pt>
                <c:pt idx="10">
                  <c:v>24757.252704000039</c:v>
                </c:pt>
                <c:pt idx="11">
                  <c:v>178574.959944</c:v>
                </c:pt>
                <c:pt idx="12">
                  <c:v>111053.38101600003</c:v>
                </c:pt>
                <c:pt idx="13">
                  <c:v>23335.345307039985</c:v>
                </c:pt>
                <c:pt idx="14">
                  <c:v>5734.44959784</c:v>
                </c:pt>
                <c:pt idx="15">
                  <c:v>72918.244380000004</c:v>
                </c:pt>
                <c:pt idx="16">
                  <c:v>34403.349479999997</c:v>
                </c:pt>
                <c:pt idx="17">
                  <c:v>3792.6044546400003</c:v>
                </c:pt>
                <c:pt idx="18">
                  <c:v>8542.8264600000002</c:v>
                </c:pt>
                <c:pt idx="19">
                  <c:v>66321.219779999985</c:v>
                </c:pt>
                <c:pt idx="20">
                  <c:v>33542.615794799996</c:v>
                </c:pt>
                <c:pt idx="21">
                  <c:v>63047.450888400002</c:v>
                </c:pt>
                <c:pt idx="22">
                  <c:v>11781.853104000007</c:v>
                </c:pt>
                <c:pt idx="23">
                  <c:v>5875.3836840000013</c:v>
                </c:pt>
                <c:pt idx="24">
                  <c:v>4410.4734120000012</c:v>
                </c:pt>
                <c:pt idx="25">
                  <c:v>10911.660983999998</c:v>
                </c:pt>
                <c:pt idx="26">
                  <c:v>20980.073418</c:v>
                </c:pt>
                <c:pt idx="27">
                  <c:v>2033.2018692000008</c:v>
                </c:pt>
                <c:pt idx="28">
                  <c:v>8060.0032919999985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睦沢町</c:v>
                </c:pt>
              </c:strCache>
            </c:strRef>
          </c:cat>
          <c:val>
            <c:numRef>
              <c:f>①CO2排出量の現状把握!$AX$43:$AX$45</c:f>
              <c:numCache>
                <c:formatCode>0%</c:formatCode>
                <c:ptCount val="3"/>
                <c:pt idx="0">
                  <c:v>0.44203583680298503</c:v>
                </c:pt>
                <c:pt idx="1">
                  <c:v>0.6264522682100061</c:v>
                </c:pt>
                <c:pt idx="2">
                  <c:v>0.39992292262801565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睦沢町</c:v>
                </c:pt>
              </c:strCache>
            </c:strRef>
          </c:cat>
          <c:val>
            <c:numRef>
              <c:f>①CO2排出量の現状把握!$AY$43:$AY$45</c:f>
              <c:numCache>
                <c:formatCode>0%</c:formatCode>
                <c:ptCount val="3"/>
                <c:pt idx="0">
                  <c:v>0.19220740382343474</c:v>
                </c:pt>
                <c:pt idx="1">
                  <c:v>0.13493380209599296</c:v>
                </c:pt>
                <c:pt idx="2">
                  <c:v>0.15982217879684635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睦沢町</c:v>
                </c:pt>
              </c:strCache>
            </c:strRef>
          </c:cat>
          <c:val>
            <c:numRef>
              <c:f>①CO2排出量の現状把握!$AZ$43:$AZ$45</c:f>
              <c:numCache>
                <c:formatCode>0%</c:formatCode>
                <c:ptCount val="3"/>
                <c:pt idx="0">
                  <c:v>0.1618007278049024</c:v>
                </c:pt>
                <c:pt idx="1">
                  <c:v>0.10434168015491704</c:v>
                </c:pt>
                <c:pt idx="2">
                  <c:v>0.12862563780378439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睦沢町</c:v>
                </c:pt>
              </c:strCache>
            </c:strRef>
          </c:cat>
          <c:val>
            <c:numRef>
              <c:f>①CO2排出量の現状把握!$BA$43:$BA$45</c:f>
              <c:numCache>
                <c:formatCode>0%</c:formatCode>
                <c:ptCount val="3"/>
                <c:pt idx="0">
                  <c:v>0.18830241870300451</c:v>
                </c:pt>
                <c:pt idx="1">
                  <c:v>0.12283059944817712</c:v>
                </c:pt>
                <c:pt idx="2">
                  <c:v>0.28999632518853413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睦沢町</c:v>
                </c:pt>
              </c:strCache>
            </c:strRef>
          </c:cat>
          <c:val>
            <c:numRef>
              <c:f>①CO2排出量の現状把握!$BB$43:$BB$45</c:f>
              <c:numCache>
                <c:formatCode>0%</c:formatCode>
                <c:ptCount val="3"/>
                <c:pt idx="0">
                  <c:v>1.5653612865673284E-2</c:v>
                </c:pt>
                <c:pt idx="1">
                  <c:v>1.1441650090906717E-2</c:v>
                </c:pt>
                <c:pt idx="2">
                  <c:v>2.1632935582819476E-2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1446</c:v>
                </c:pt>
                <c:pt idx="1">
                  <c:v>1608</c:v>
                </c:pt>
                <c:pt idx="2">
                  <c:v>1608</c:v>
                </c:pt>
                <c:pt idx="3">
                  <c:v>1608</c:v>
                </c:pt>
                <c:pt idx="4">
                  <c:v>1608</c:v>
                </c:pt>
                <c:pt idx="5">
                  <c:v>1608</c:v>
                </c:pt>
                <c:pt idx="6">
                  <c:v>1545</c:v>
                </c:pt>
                <c:pt idx="7">
                  <c:v>1545</c:v>
                </c:pt>
                <c:pt idx="8">
                  <c:v>1545</c:v>
                </c:pt>
                <c:pt idx="9">
                  <c:v>1545</c:v>
                </c:pt>
                <c:pt idx="10">
                  <c:v>1545</c:v>
                </c:pt>
                <c:pt idx="11">
                  <c:v>1545</c:v>
                </c:pt>
                <c:pt idx="12">
                  <c:v>1744</c:v>
                </c:pt>
                <c:pt idx="13">
                  <c:v>1744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0.69134508218674662</c:v>
                </c:pt>
                <c:pt idx="1">
                  <c:v>0.50291787908275498</c:v>
                </c:pt>
                <c:pt idx="2">
                  <c:v>0.76492527655495413</c:v>
                </c:pt>
                <c:pt idx="3">
                  <c:v>0.99320605027484465</c:v>
                </c:pt>
                <c:pt idx="4">
                  <c:v>0.86836696167626481</c:v>
                </c:pt>
                <c:pt idx="5">
                  <c:v>0.92359845058038437</c:v>
                </c:pt>
                <c:pt idx="6">
                  <c:v>0.84660299949490847</c:v>
                </c:pt>
                <c:pt idx="7">
                  <c:v>1.0989793091632061</c:v>
                </c:pt>
                <c:pt idx="8">
                  <c:v>0.88255827362791539</c:v>
                </c:pt>
                <c:pt idx="9">
                  <c:v>1.0096293994832151</c:v>
                </c:pt>
                <c:pt idx="10">
                  <c:v>1.073738938512433</c:v>
                </c:pt>
                <c:pt idx="11">
                  <c:v>1.2077764998590681</c:v>
                </c:pt>
                <c:pt idx="12">
                  <c:v>1.137805602113388</c:v>
                </c:pt>
                <c:pt idx="13">
                  <c:v>1.0629258901647971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7704</c:v>
                </c:pt>
                <c:pt idx="1">
                  <c:v>7609</c:v>
                </c:pt>
                <c:pt idx="2">
                  <c:v>7522</c:v>
                </c:pt>
                <c:pt idx="3">
                  <c:v>7433</c:v>
                </c:pt>
                <c:pt idx="4">
                  <c:v>7441</c:v>
                </c:pt>
                <c:pt idx="5">
                  <c:v>7401</c:v>
                </c:pt>
                <c:pt idx="6">
                  <c:v>7405</c:v>
                </c:pt>
                <c:pt idx="7">
                  <c:v>7365</c:v>
                </c:pt>
                <c:pt idx="8">
                  <c:v>7245</c:v>
                </c:pt>
                <c:pt idx="9">
                  <c:v>7135</c:v>
                </c:pt>
                <c:pt idx="10">
                  <c:v>7073</c:v>
                </c:pt>
                <c:pt idx="11">
                  <c:v>6964</c:v>
                </c:pt>
                <c:pt idx="12">
                  <c:v>6929</c:v>
                </c:pt>
                <c:pt idx="13">
                  <c:v>6870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睦沢町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1642</v>
      </c>
      <c r="C23" s="6" t="s">
        <v>1328</v>
      </c>
      <c r="D23" s="6" t="s">
        <v>1329</v>
      </c>
      <c r="E23" s="1101" t="s">
        <v>1643</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1646</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1647</v>
      </c>
    </row>
    <row r="46" spans="2:5" ht="33.6" customHeight="1">
      <c r="B46" s="967" t="s">
        <v>1470</v>
      </c>
      <c r="C46" s="6" t="s">
        <v>8</v>
      </c>
      <c r="D46" s="7" t="s">
        <v>9</v>
      </c>
      <c r="E46" s="1102" t="s">
        <v>1648</v>
      </c>
    </row>
    <row r="47" spans="2:5" ht="21.95" customHeight="1">
      <c r="B47" s="438" t="s">
        <v>1613</v>
      </c>
      <c r="C47" s="442"/>
      <c r="D47" s="440"/>
      <c r="E47" s="441"/>
    </row>
    <row r="48" spans="2:5" ht="33.6" customHeight="1">
      <c r="B48" s="967" t="s">
        <v>1471</v>
      </c>
      <c r="C48" s="6" t="s">
        <v>14</v>
      </c>
      <c r="D48" s="6" t="s">
        <v>9</v>
      </c>
      <c r="E48" s="1102" t="s">
        <v>1649</v>
      </c>
    </row>
    <row r="49" spans="2:5" ht="33.6" customHeight="1">
      <c r="B49" s="967" t="s">
        <v>1472</v>
      </c>
      <c r="C49" s="6" t="s">
        <v>14</v>
      </c>
      <c r="D49" s="6" t="s">
        <v>9</v>
      </c>
      <c r="E49" s="1102" t="s">
        <v>1650</v>
      </c>
    </row>
    <row r="50" spans="2:5" ht="21.6" customHeight="1">
      <c r="B50" s="438" t="s">
        <v>1477</v>
      </c>
      <c r="C50" s="439"/>
      <c r="D50" s="440"/>
      <c r="E50" s="441"/>
    </row>
    <row r="51" spans="2:5" ht="21" customHeight="1">
      <c r="B51" s="967" t="s">
        <v>1473</v>
      </c>
      <c r="C51" s="6" t="s">
        <v>12</v>
      </c>
      <c r="D51" s="6" t="s">
        <v>1401</v>
      </c>
      <c r="E51" s="968" t="s">
        <v>1651</v>
      </c>
    </row>
    <row r="52" spans="2:5" ht="21" customHeight="1">
      <c r="B52" s="967" t="s">
        <v>1474</v>
      </c>
      <c r="C52" s="6" t="s">
        <v>12</v>
      </c>
      <c r="D52" s="6" t="s">
        <v>1401</v>
      </c>
      <c r="E52" s="968" t="s">
        <v>1652</v>
      </c>
    </row>
    <row r="53" spans="2:5" ht="21" customHeight="1">
      <c r="B53" s="969" t="s">
        <v>1475</v>
      </c>
      <c r="C53" s="970" t="s">
        <v>8</v>
      </c>
      <c r="D53" s="970" t="s">
        <v>1401</v>
      </c>
      <c r="E53" s="971" t="s">
        <v>1653</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1654</v>
      </c>
    </row>
    <row r="58" spans="2:5" ht="21.95" customHeight="1">
      <c r="B58" s="967" t="s">
        <v>1479</v>
      </c>
      <c r="C58" s="6" t="s">
        <v>13</v>
      </c>
      <c r="D58" s="7" t="s">
        <v>1409</v>
      </c>
      <c r="E58" s="1102" t="s">
        <v>1655</v>
      </c>
    </row>
    <row r="59" spans="2:5" ht="33.6" customHeight="1">
      <c r="B59" s="979" t="s">
        <v>1612</v>
      </c>
      <c r="C59" s="8" t="s">
        <v>13</v>
      </c>
      <c r="D59" s="7" t="s">
        <v>1409</v>
      </c>
      <c r="E59" s="1103" t="s">
        <v>1656</v>
      </c>
    </row>
    <row r="60" spans="2:5" ht="51" customHeight="1">
      <c r="B60" s="980" t="s">
        <v>1629</v>
      </c>
      <c r="C60" s="494" t="s">
        <v>14</v>
      </c>
      <c r="D60" s="7" t="s">
        <v>1409</v>
      </c>
      <c r="E60" s="977" t="s">
        <v>1657</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1706</v>
      </c>
      <c r="B9" s="80">
        <v>188</v>
      </c>
      <c r="C9" s="80">
        <v>1</v>
      </c>
      <c r="D9" s="80">
        <v>12</v>
      </c>
      <c r="E9" s="80">
        <v>1990</v>
      </c>
      <c r="F9" s="80" t="s">
        <v>562</v>
      </c>
      <c r="G9" s="80" t="s">
        <v>1707</v>
      </c>
      <c r="H9" s="80" t="s">
        <v>1708</v>
      </c>
      <c r="I9" s="177"/>
      <c r="J9" s="81">
        <v>16.541750915359067</v>
      </c>
      <c r="K9" s="81">
        <v>1.5217438081917831</v>
      </c>
      <c r="L9" s="81">
        <v>0</v>
      </c>
      <c r="M9" s="81">
        <v>6.9074322709870701</v>
      </c>
      <c r="N9" s="81">
        <v>7.9233821639414046</v>
      </c>
      <c r="O9" s="81">
        <v>6.9339142149200796</v>
      </c>
      <c r="P9" s="81">
        <v>9.7647927310205791</v>
      </c>
      <c r="Q9" s="81">
        <v>0.72034771413823362</v>
      </c>
      <c r="R9" s="81">
        <v>0</v>
      </c>
      <c r="S9" s="81">
        <v>0.76887707637339964</v>
      </c>
      <c r="T9" s="82"/>
      <c r="U9" s="81">
        <v>400114</v>
      </c>
      <c r="V9" s="81">
        <v>517</v>
      </c>
      <c r="W9" s="81">
        <v>0</v>
      </c>
      <c r="X9" s="81">
        <v>2327</v>
      </c>
      <c r="Y9" s="81">
        <v>3566</v>
      </c>
      <c r="Z9" s="81">
        <v>2852</v>
      </c>
      <c r="AA9" s="81">
        <v>2371</v>
      </c>
      <c r="AB9" s="81">
        <v>11696</v>
      </c>
      <c r="AC9" s="81">
        <v>0</v>
      </c>
      <c r="AD9" s="81">
        <v>0.76887707637339964</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1709</v>
      </c>
      <c r="B10" s="80">
        <v>189</v>
      </c>
      <c r="C10" s="80">
        <v>2</v>
      </c>
      <c r="D10" s="80">
        <v>12</v>
      </c>
      <c r="E10" s="80">
        <v>2005</v>
      </c>
      <c r="F10" s="80" t="s">
        <v>565</v>
      </c>
      <c r="G10" s="80" t="s">
        <v>1707</v>
      </c>
      <c r="H10" s="80" t="s">
        <v>1708</v>
      </c>
      <c r="I10" s="177"/>
      <c r="J10" s="81">
        <v>7.1573422143460448</v>
      </c>
      <c r="K10" s="81">
        <v>0.90377369256147655</v>
      </c>
      <c r="L10" s="81">
        <v>2.3449920662383845</v>
      </c>
      <c r="M10" s="81">
        <v>9.4079266678253841</v>
      </c>
      <c r="N10" s="81">
        <v>9.8853381811396996</v>
      </c>
      <c r="O10" s="81">
        <v>9.3662141605404567</v>
      </c>
      <c r="P10" s="81">
        <v>9.6550339354257044</v>
      </c>
      <c r="Q10" s="81">
        <v>0.58808756248357064</v>
      </c>
      <c r="R10" s="81">
        <v>0</v>
      </c>
      <c r="S10" s="81">
        <v>1.2405790851582814</v>
      </c>
      <c r="T10" s="82"/>
      <c r="U10" s="81">
        <v>181688</v>
      </c>
      <c r="V10" s="81">
        <v>382</v>
      </c>
      <c r="W10" s="81">
        <v>25</v>
      </c>
      <c r="X10" s="81">
        <v>1761</v>
      </c>
      <c r="Y10" s="81">
        <v>3765</v>
      </c>
      <c r="Z10" s="81">
        <v>4458</v>
      </c>
      <c r="AA10" s="81">
        <v>1920</v>
      </c>
      <c r="AB10" s="81">
        <v>9982</v>
      </c>
      <c r="AC10" s="81">
        <v>0</v>
      </c>
      <c r="AD10" s="81">
        <v>1.2405790851582814</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1710</v>
      </c>
      <c r="B11" s="80">
        <v>190</v>
      </c>
      <c r="C11" s="80">
        <v>3</v>
      </c>
      <c r="D11" s="80">
        <v>12</v>
      </c>
      <c r="E11" s="80">
        <v>2006</v>
      </c>
      <c r="F11" s="80" t="s">
        <v>566</v>
      </c>
      <c r="G11" s="80" t="s">
        <v>1707</v>
      </c>
      <c r="H11" s="80" t="s">
        <v>1708</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1711</v>
      </c>
      <c r="B12" s="80">
        <v>191</v>
      </c>
      <c r="C12" s="80">
        <v>4</v>
      </c>
      <c r="D12" s="80">
        <v>12</v>
      </c>
      <c r="E12" s="80">
        <v>2007</v>
      </c>
      <c r="F12" s="80" t="s">
        <v>567</v>
      </c>
      <c r="G12" s="80" t="s">
        <v>1707</v>
      </c>
      <c r="H12" s="80" t="s">
        <v>1708</v>
      </c>
      <c r="I12" s="177"/>
      <c r="J12" s="81">
        <v>7.2428186553543163</v>
      </c>
      <c r="K12" s="81">
        <v>0.79566981429182759</v>
      </c>
      <c r="L12" s="81">
        <v>1.5482911572838989</v>
      </c>
      <c r="M12" s="81">
        <v>9.748745437864839</v>
      </c>
      <c r="N12" s="81">
        <v>11.782630225799524</v>
      </c>
      <c r="O12" s="81">
        <v>9.0139017823497909</v>
      </c>
      <c r="P12" s="81">
        <v>9.6972461783264023</v>
      </c>
      <c r="Q12" s="81">
        <v>0.59921601254229151</v>
      </c>
      <c r="R12" s="81">
        <v>0</v>
      </c>
      <c r="S12" s="81">
        <v>1.530072156105293</v>
      </c>
      <c r="T12" s="82"/>
      <c r="U12" s="81">
        <v>206577</v>
      </c>
      <c r="V12" s="81">
        <v>328</v>
      </c>
      <c r="W12" s="81">
        <v>19</v>
      </c>
      <c r="X12" s="81">
        <v>2185</v>
      </c>
      <c r="Y12" s="81">
        <v>3761</v>
      </c>
      <c r="Z12" s="81">
        <v>4460</v>
      </c>
      <c r="AA12" s="81">
        <v>1899</v>
      </c>
      <c r="AB12" s="81">
        <v>9633</v>
      </c>
      <c r="AC12" s="81">
        <v>0</v>
      </c>
      <c r="AD12" s="81">
        <v>1.530072156105293</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1712</v>
      </c>
      <c r="B13" s="80">
        <v>192</v>
      </c>
      <c r="C13" s="80">
        <v>5</v>
      </c>
      <c r="D13" s="80">
        <v>12</v>
      </c>
      <c r="E13" s="80">
        <v>2008</v>
      </c>
      <c r="F13" s="80" t="s">
        <v>84</v>
      </c>
      <c r="G13" s="80" t="s">
        <v>1707</v>
      </c>
      <c r="H13" s="80" t="s">
        <v>1708</v>
      </c>
      <c r="I13" s="177"/>
      <c r="J13" s="81">
        <v>7.284978214153675</v>
      </c>
      <c r="K13" s="81">
        <v>0.62614064976269901</v>
      </c>
      <c r="L13" s="81">
        <v>1.3585921254686744</v>
      </c>
      <c r="M13" s="81">
        <v>11.005226061721798</v>
      </c>
      <c r="N13" s="81">
        <v>11.177462619675724</v>
      </c>
      <c r="O13" s="81">
        <v>8.7648804123048691</v>
      </c>
      <c r="P13" s="81">
        <v>9.436261322898952</v>
      </c>
      <c r="Q13" s="81">
        <v>0.5784517818251963</v>
      </c>
      <c r="R13" s="81">
        <v>0</v>
      </c>
      <c r="S13" s="81">
        <v>1.25421527940878</v>
      </c>
      <c r="T13" s="82"/>
      <c r="U13" s="81">
        <v>240031</v>
      </c>
      <c r="V13" s="81">
        <v>328</v>
      </c>
      <c r="W13" s="81">
        <v>19</v>
      </c>
      <c r="X13" s="81">
        <v>2185</v>
      </c>
      <c r="Y13" s="81">
        <v>3764</v>
      </c>
      <c r="Z13" s="81">
        <v>4489</v>
      </c>
      <c r="AA13" s="81">
        <v>1850</v>
      </c>
      <c r="AB13" s="81">
        <v>9452</v>
      </c>
      <c r="AC13" s="81">
        <v>0</v>
      </c>
      <c r="AD13" s="81">
        <v>1.25421527940878</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1713</v>
      </c>
      <c r="B14" s="80">
        <v>193</v>
      </c>
      <c r="C14" s="80">
        <v>6</v>
      </c>
      <c r="D14" s="80">
        <v>12</v>
      </c>
      <c r="E14" s="80">
        <v>2009</v>
      </c>
      <c r="F14" s="80" t="s">
        <v>85</v>
      </c>
      <c r="G14" s="80" t="s">
        <v>1707</v>
      </c>
      <c r="H14" s="80" t="s">
        <v>1708</v>
      </c>
      <c r="I14" s="177"/>
      <c r="J14" s="81">
        <v>6.4556679599364246</v>
      </c>
      <c r="K14" s="81">
        <v>0.45743166698250587</v>
      </c>
      <c r="L14" s="81">
        <v>1.3307269889153659</v>
      </c>
      <c r="M14" s="81">
        <v>9.3680558281904052</v>
      </c>
      <c r="N14" s="81">
        <v>10.274433402283481</v>
      </c>
      <c r="O14" s="81">
        <v>8.935275497617555</v>
      </c>
      <c r="P14" s="81">
        <v>8.9432223810821512</v>
      </c>
      <c r="Q14" s="81">
        <v>0.54007468838134343</v>
      </c>
      <c r="R14" s="81">
        <v>0</v>
      </c>
      <c r="S14" s="81">
        <v>0.88852586858070992</v>
      </c>
      <c r="T14" s="82"/>
      <c r="U14" s="81">
        <v>183803</v>
      </c>
      <c r="V14" s="81">
        <v>308</v>
      </c>
      <c r="W14" s="81">
        <v>24</v>
      </c>
      <c r="X14" s="81">
        <v>2117</v>
      </c>
      <c r="Y14" s="81">
        <v>3755</v>
      </c>
      <c r="Z14" s="81">
        <v>4517</v>
      </c>
      <c r="AA14" s="81">
        <v>1800</v>
      </c>
      <c r="AB14" s="81">
        <v>9264</v>
      </c>
      <c r="AC14" s="81">
        <v>0</v>
      </c>
      <c r="AD14" s="81">
        <v>0.88852586858070992</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0</v>
      </c>
      <c r="BL14" s="81">
        <v>0</v>
      </c>
      <c r="BM14" s="82"/>
      <c r="BN14" s="81">
        <v>0</v>
      </c>
      <c r="BO14" s="81">
        <v>0</v>
      </c>
      <c r="BP14" s="81">
        <v>0</v>
      </c>
      <c r="BQ14" s="81">
        <v>0</v>
      </c>
      <c r="BR14" s="81">
        <v>0</v>
      </c>
      <c r="BS14" s="81">
        <v>0</v>
      </c>
      <c r="BT14"/>
      <c r="BU14" s="80"/>
      <c r="BV14" s="80"/>
      <c r="BW14" s="80"/>
      <c r="BX14" s="80"/>
      <c r="BY14" s="80"/>
      <c r="BZ14" s="80"/>
      <c r="CA14" s="80"/>
      <c r="CB14" s="80"/>
      <c r="CC14" s="80"/>
    </row>
    <row r="15" spans="1:81">
      <c r="A15" s="80" t="s">
        <v>1714</v>
      </c>
      <c r="B15" s="80">
        <v>194</v>
      </c>
      <c r="C15" s="80">
        <v>7</v>
      </c>
      <c r="D15" s="80">
        <v>12</v>
      </c>
      <c r="E15" s="80">
        <v>2010</v>
      </c>
      <c r="F15" s="80" t="s">
        <v>86</v>
      </c>
      <c r="G15" s="80" t="s">
        <v>1707</v>
      </c>
      <c r="H15" s="80" t="s">
        <v>1708</v>
      </c>
      <c r="I15" s="177"/>
      <c r="J15" s="81">
        <v>6.0106377841998997</v>
      </c>
      <c r="K15" s="81">
        <v>0.48749646577427369</v>
      </c>
      <c r="L15" s="81">
        <v>1.2598746467468458</v>
      </c>
      <c r="M15" s="81">
        <v>9.3512234228424109</v>
      </c>
      <c r="N15" s="81">
        <v>10.434077136730593</v>
      </c>
      <c r="O15" s="81">
        <v>8.9215130280997208</v>
      </c>
      <c r="P15" s="81">
        <v>8.978651063545648</v>
      </c>
      <c r="Q15" s="81">
        <v>0.5536555895825771</v>
      </c>
      <c r="R15" s="81">
        <v>0</v>
      </c>
      <c r="S15" s="81">
        <v>1.0480597097131479</v>
      </c>
      <c r="T15" s="82"/>
      <c r="U15" s="81">
        <v>155295</v>
      </c>
      <c r="V15" s="81">
        <v>308</v>
      </c>
      <c r="W15" s="81">
        <v>24</v>
      </c>
      <c r="X15" s="81">
        <v>2117</v>
      </c>
      <c r="Y15" s="81">
        <v>3733</v>
      </c>
      <c r="Z15" s="81">
        <v>4531</v>
      </c>
      <c r="AA15" s="81">
        <v>1762</v>
      </c>
      <c r="AB15" s="81">
        <v>9100</v>
      </c>
      <c r="AC15" s="81">
        <v>0</v>
      </c>
      <c r="AD15" s="81">
        <v>1.0480597097131479</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0</v>
      </c>
      <c r="BL15" s="81">
        <v>0</v>
      </c>
      <c r="BM15" s="82"/>
      <c r="BN15" s="81">
        <v>0</v>
      </c>
      <c r="BO15" s="81">
        <v>0</v>
      </c>
      <c r="BP15" s="81">
        <v>0</v>
      </c>
      <c r="BQ15" s="81">
        <v>0</v>
      </c>
      <c r="BR15" s="81">
        <v>0</v>
      </c>
      <c r="BS15" s="81">
        <v>0</v>
      </c>
      <c r="BT15"/>
      <c r="BU15" s="80">
        <v>0</v>
      </c>
      <c r="BV15" s="80">
        <v>0</v>
      </c>
      <c r="BW15" s="80">
        <v>0</v>
      </c>
      <c r="BX15" s="80">
        <v>0</v>
      </c>
      <c r="BY15" s="80">
        <v>0</v>
      </c>
      <c r="BZ15" s="80">
        <v>0</v>
      </c>
      <c r="CA15" s="80">
        <v>0</v>
      </c>
      <c r="CB15" s="80">
        <v>0</v>
      </c>
      <c r="CC15" s="80">
        <v>0</v>
      </c>
    </row>
    <row r="16" spans="1:81">
      <c r="A16" s="80" t="s">
        <v>1715</v>
      </c>
      <c r="B16" s="80">
        <v>195</v>
      </c>
      <c r="C16" s="80">
        <v>8</v>
      </c>
      <c r="D16" s="80">
        <v>12</v>
      </c>
      <c r="E16" s="80">
        <v>2011</v>
      </c>
      <c r="F16" s="80" t="s">
        <v>87</v>
      </c>
      <c r="G16" s="80" t="s">
        <v>1707</v>
      </c>
      <c r="H16" s="80" t="s">
        <v>1708</v>
      </c>
      <c r="I16" s="177"/>
      <c r="J16" s="81">
        <v>2.3223426981506559</v>
      </c>
      <c r="K16" s="81">
        <v>0.76956013371510945</v>
      </c>
      <c r="L16" s="81">
        <v>1.2283045018554557</v>
      </c>
      <c r="M16" s="81">
        <v>10.833857069450522</v>
      </c>
      <c r="N16" s="81">
        <v>11.010966256486546</v>
      </c>
      <c r="O16" s="81">
        <v>8.8011909152611487</v>
      </c>
      <c r="P16" s="81">
        <v>8.5014499566134365</v>
      </c>
      <c r="Q16" s="81">
        <v>0.63013109730864414</v>
      </c>
      <c r="R16" s="81">
        <v>0</v>
      </c>
      <c r="S16" s="81">
        <v>1.2691199624674503</v>
      </c>
      <c r="T16" s="82"/>
      <c r="U16" s="81">
        <v>62818</v>
      </c>
      <c r="V16" s="81">
        <v>308</v>
      </c>
      <c r="W16" s="81">
        <v>24</v>
      </c>
      <c r="X16" s="81">
        <v>2117</v>
      </c>
      <c r="Y16" s="81">
        <v>3749</v>
      </c>
      <c r="Z16" s="81">
        <v>4567</v>
      </c>
      <c r="AA16" s="81">
        <v>1718</v>
      </c>
      <c r="AB16" s="81">
        <v>8979</v>
      </c>
      <c r="AC16" s="81">
        <v>0</v>
      </c>
      <c r="AD16" s="81">
        <v>1.2691199624674503</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0</v>
      </c>
      <c r="BL16" s="81">
        <v>0</v>
      </c>
      <c r="BM16" s="82"/>
      <c r="BN16" s="81">
        <v>0</v>
      </c>
      <c r="BO16" s="81">
        <v>0</v>
      </c>
      <c r="BP16" s="81">
        <v>0</v>
      </c>
      <c r="BQ16" s="81">
        <v>0</v>
      </c>
      <c r="BR16" s="81">
        <v>0</v>
      </c>
      <c r="BS16" s="81">
        <v>0</v>
      </c>
      <c r="BT16"/>
      <c r="BU16" s="80">
        <v>0</v>
      </c>
      <c r="BV16" s="80">
        <v>0</v>
      </c>
      <c r="BW16" s="80">
        <v>0</v>
      </c>
      <c r="BX16" s="80">
        <v>0</v>
      </c>
      <c r="BY16" s="80">
        <v>0</v>
      </c>
      <c r="BZ16" s="80">
        <v>0</v>
      </c>
      <c r="CA16" s="80">
        <v>0</v>
      </c>
      <c r="CB16" s="80">
        <v>0</v>
      </c>
      <c r="CC16" s="80">
        <v>0</v>
      </c>
    </row>
    <row r="17" spans="1:81">
      <c r="A17" s="80" t="s">
        <v>1716</v>
      </c>
      <c r="B17" s="80">
        <v>196</v>
      </c>
      <c r="C17" s="80">
        <v>9</v>
      </c>
      <c r="D17" s="80">
        <v>12</v>
      </c>
      <c r="E17" s="80">
        <v>2012</v>
      </c>
      <c r="F17" s="80" t="s">
        <v>88</v>
      </c>
      <c r="G17" s="80" t="s">
        <v>1707</v>
      </c>
      <c r="H17" s="80" t="s">
        <v>1708</v>
      </c>
      <c r="I17" s="177"/>
      <c r="J17" s="81">
        <v>4.5838906787861964</v>
      </c>
      <c r="K17" s="81">
        <v>0.76353763408460384</v>
      </c>
      <c r="L17" s="81">
        <v>1.2332063487692091</v>
      </c>
      <c r="M17" s="81">
        <v>12.106865708041962</v>
      </c>
      <c r="N17" s="81">
        <v>12.127309606590018</v>
      </c>
      <c r="O17" s="81">
        <v>8.6917814409529655</v>
      </c>
      <c r="P17" s="81">
        <v>8.3855918098999158</v>
      </c>
      <c r="Q17" s="81">
        <v>0.67654018724852405</v>
      </c>
      <c r="R17" s="81">
        <v>0</v>
      </c>
      <c r="S17" s="81">
        <v>1.0907139169125504</v>
      </c>
      <c r="T17" s="82"/>
      <c r="U17" s="81">
        <v>124588</v>
      </c>
      <c r="V17" s="81">
        <v>308</v>
      </c>
      <c r="W17" s="81">
        <v>24</v>
      </c>
      <c r="X17" s="81">
        <v>2117</v>
      </c>
      <c r="Y17" s="81">
        <v>3756</v>
      </c>
      <c r="Z17" s="81">
        <v>4546</v>
      </c>
      <c r="AA17" s="81">
        <v>1685</v>
      </c>
      <c r="AB17" s="81">
        <v>8873</v>
      </c>
      <c r="AC17" s="81">
        <v>0</v>
      </c>
      <c r="AD17" s="81">
        <v>1.0907139169125504</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0</v>
      </c>
      <c r="BL17" s="81">
        <v>0</v>
      </c>
      <c r="BM17" s="82"/>
      <c r="BN17" s="81">
        <v>0</v>
      </c>
      <c r="BO17" s="81">
        <v>0</v>
      </c>
      <c r="BP17" s="81">
        <v>0</v>
      </c>
      <c r="BQ17" s="81">
        <v>0</v>
      </c>
      <c r="BR17" s="81">
        <v>0</v>
      </c>
      <c r="BS17" s="81">
        <v>0</v>
      </c>
      <c r="BT17"/>
      <c r="BU17" s="80">
        <v>0</v>
      </c>
      <c r="BV17" s="80">
        <v>0</v>
      </c>
      <c r="BW17" s="80">
        <v>0</v>
      </c>
      <c r="BX17" s="80">
        <v>0</v>
      </c>
      <c r="BY17" s="80">
        <v>0</v>
      </c>
      <c r="BZ17" s="80">
        <v>0</v>
      </c>
      <c r="CA17" s="80">
        <v>0</v>
      </c>
      <c r="CB17" s="80">
        <v>0</v>
      </c>
      <c r="CC17" s="80">
        <v>0</v>
      </c>
    </row>
    <row r="18" spans="1:81">
      <c r="A18" s="80" t="s">
        <v>1717</v>
      </c>
      <c r="B18" s="80">
        <v>197</v>
      </c>
      <c r="C18" s="80">
        <v>10</v>
      </c>
      <c r="D18" s="80">
        <v>12</v>
      </c>
      <c r="E18" s="80">
        <v>2013</v>
      </c>
      <c r="F18" s="80" t="s">
        <v>89</v>
      </c>
      <c r="G18" s="80" t="s">
        <v>1707</v>
      </c>
      <c r="H18" s="80" t="s">
        <v>1708</v>
      </c>
      <c r="I18" s="177"/>
      <c r="J18" s="81">
        <v>4.6619035764547387</v>
      </c>
      <c r="K18" s="81">
        <v>0.68053122693264334</v>
      </c>
      <c r="L18" s="81">
        <v>1.233519504485425</v>
      </c>
      <c r="M18" s="81">
        <v>12.003794943525399</v>
      </c>
      <c r="N18" s="81">
        <v>12.715104081444863</v>
      </c>
      <c r="O18" s="81">
        <v>8.3752029081703494</v>
      </c>
      <c r="P18" s="81">
        <v>8.3972063631465108</v>
      </c>
      <c r="Q18" s="81">
        <v>0.67640274947599632</v>
      </c>
      <c r="R18" s="81">
        <v>0</v>
      </c>
      <c r="S18" s="81">
        <v>1.0957209588392272</v>
      </c>
      <c r="T18" s="82"/>
      <c r="U18" s="81">
        <v>123428</v>
      </c>
      <c r="V18" s="81">
        <v>308</v>
      </c>
      <c r="W18" s="81">
        <v>24</v>
      </c>
      <c r="X18" s="81">
        <v>2117</v>
      </c>
      <c r="Y18" s="81">
        <v>3747</v>
      </c>
      <c r="Z18" s="81">
        <v>4576</v>
      </c>
      <c r="AA18" s="81">
        <v>1681</v>
      </c>
      <c r="AB18" s="81">
        <v>8744</v>
      </c>
      <c r="AC18" s="81">
        <v>0</v>
      </c>
      <c r="AD18" s="81">
        <v>1.0957209588392272</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0</v>
      </c>
      <c r="BL18" s="81">
        <v>0</v>
      </c>
      <c r="BM18" s="82"/>
      <c r="BN18" s="81">
        <v>0</v>
      </c>
      <c r="BO18" s="81">
        <v>0</v>
      </c>
      <c r="BP18" s="81">
        <v>0</v>
      </c>
      <c r="BQ18" s="81">
        <v>0</v>
      </c>
      <c r="BR18" s="81">
        <v>0</v>
      </c>
      <c r="BS18" s="81">
        <v>0</v>
      </c>
      <c r="BT18"/>
      <c r="BU18" s="80">
        <v>0</v>
      </c>
      <c r="BV18" s="80">
        <v>0</v>
      </c>
      <c r="BW18" s="80">
        <v>0</v>
      </c>
      <c r="BX18" s="80">
        <v>0</v>
      </c>
      <c r="BY18" s="80">
        <v>0</v>
      </c>
      <c r="BZ18" s="80">
        <v>0</v>
      </c>
      <c r="CA18" s="80">
        <v>0</v>
      </c>
      <c r="CB18" s="80">
        <v>0</v>
      </c>
      <c r="CC18" s="80">
        <v>0</v>
      </c>
    </row>
    <row r="19" spans="1:81">
      <c r="A19" s="80" t="s">
        <v>1718</v>
      </c>
      <c r="B19" s="80">
        <v>198</v>
      </c>
      <c r="C19" s="80">
        <v>11</v>
      </c>
      <c r="D19" s="80">
        <v>12</v>
      </c>
      <c r="E19" s="80">
        <v>2014</v>
      </c>
      <c r="F19" s="80" t="s">
        <v>90</v>
      </c>
      <c r="G19" s="80" t="s">
        <v>1707</v>
      </c>
      <c r="H19" s="80" t="s">
        <v>1708</v>
      </c>
      <c r="I19" s="177"/>
      <c r="J19" s="81">
        <v>4.472264520482951</v>
      </c>
      <c r="K19" s="81">
        <v>0.54752209152631404</v>
      </c>
      <c r="L19" s="81">
        <v>0.45845278676411633</v>
      </c>
      <c r="M19" s="81">
        <v>10.674314608346441</v>
      </c>
      <c r="N19" s="81">
        <v>10.373983674444785</v>
      </c>
      <c r="O19" s="81">
        <v>7.9381616705966129</v>
      </c>
      <c r="P19" s="81">
        <v>8.2801979060817885</v>
      </c>
      <c r="Q19" s="81">
        <v>0.63554411159394752</v>
      </c>
      <c r="R19" s="81">
        <v>0</v>
      </c>
      <c r="S19" s="81">
        <v>0.82865205440748757</v>
      </c>
      <c r="T19" s="82"/>
      <c r="U19" s="81">
        <v>130348</v>
      </c>
      <c r="V19" s="81">
        <v>229</v>
      </c>
      <c r="W19" s="81">
        <v>8</v>
      </c>
      <c r="X19" s="81">
        <v>2047</v>
      </c>
      <c r="Y19" s="81">
        <v>3716</v>
      </c>
      <c r="Z19" s="81">
        <v>4568</v>
      </c>
      <c r="AA19" s="81">
        <v>1649</v>
      </c>
      <c r="AB19" s="81">
        <v>8563</v>
      </c>
      <c r="AC19" s="81">
        <v>0</v>
      </c>
      <c r="AD19" s="81">
        <v>0.82865205440748757</v>
      </c>
      <c r="AE19" s="82"/>
      <c r="AF19" s="81">
        <v>1406724.1080082972</v>
      </c>
      <c r="AG19" s="81">
        <v>527696.72509303014</v>
      </c>
      <c r="AH19" s="81">
        <v>113955.43169877712</v>
      </c>
      <c r="AI19" s="81">
        <v>14841127.815207534</v>
      </c>
      <c r="AJ19" s="81">
        <v>14281795.475800401</v>
      </c>
      <c r="AK19" s="81">
        <v>0</v>
      </c>
      <c r="AL19" s="81">
        <v>0</v>
      </c>
      <c r="AM19" s="81">
        <v>1175571.941250233</v>
      </c>
      <c r="AN19" s="81">
        <v>0</v>
      </c>
      <c r="AO19" s="81">
        <v>0</v>
      </c>
      <c r="AP19" s="82"/>
      <c r="AQ19" s="81">
        <v>47</v>
      </c>
      <c r="AR19" s="81">
        <v>22</v>
      </c>
      <c r="AS19" s="81">
        <v>0</v>
      </c>
      <c r="AT19" s="81">
        <v>0</v>
      </c>
      <c r="AU19" s="81">
        <v>0</v>
      </c>
      <c r="AV19" s="81">
        <v>0</v>
      </c>
      <c r="AW19" s="81" t="s">
        <v>564</v>
      </c>
      <c r="AX19" s="82"/>
      <c r="AY19" s="81">
        <v>219.7</v>
      </c>
      <c r="AZ19" s="81">
        <v>697.9</v>
      </c>
      <c r="BA19" s="81">
        <v>0</v>
      </c>
      <c r="BB19" s="81">
        <v>0</v>
      </c>
      <c r="BC19" s="81">
        <v>0</v>
      </c>
      <c r="BD19" s="81">
        <v>0</v>
      </c>
      <c r="BE19" s="81" t="s">
        <v>564</v>
      </c>
      <c r="BF19" s="82"/>
      <c r="BG19" s="81">
        <v>0</v>
      </c>
      <c r="BH19" s="81">
        <v>0</v>
      </c>
      <c r="BI19" s="81">
        <v>0</v>
      </c>
      <c r="BJ19" s="81">
        <v>0</v>
      </c>
      <c r="BK19" s="81">
        <v>0</v>
      </c>
      <c r="BL19" s="81">
        <v>0</v>
      </c>
      <c r="BM19" s="82"/>
      <c r="BN19" s="81">
        <v>0</v>
      </c>
      <c r="BO19" s="81">
        <v>0</v>
      </c>
      <c r="BP19" s="81">
        <v>0</v>
      </c>
      <c r="BQ19" s="81">
        <v>0</v>
      </c>
      <c r="BR19" s="81">
        <v>0</v>
      </c>
      <c r="BS19" s="81">
        <v>0</v>
      </c>
      <c r="BT19"/>
      <c r="BU19" s="80">
        <v>0</v>
      </c>
      <c r="BV19" s="80">
        <v>0</v>
      </c>
      <c r="BW19" s="80">
        <v>0</v>
      </c>
      <c r="BX19" s="80">
        <v>0</v>
      </c>
      <c r="BY19" s="80">
        <v>0</v>
      </c>
      <c r="BZ19" s="80">
        <v>0</v>
      </c>
      <c r="CA19" s="80">
        <v>0</v>
      </c>
      <c r="CB19" s="80">
        <v>0</v>
      </c>
      <c r="CC19" s="80">
        <v>0</v>
      </c>
    </row>
    <row r="20" spans="1:81">
      <c r="A20" s="80" t="s">
        <v>1719</v>
      </c>
      <c r="B20" s="80">
        <v>199</v>
      </c>
      <c r="C20" s="80">
        <v>12</v>
      </c>
      <c r="D20" s="80">
        <v>12</v>
      </c>
      <c r="E20" s="80">
        <v>2015</v>
      </c>
      <c r="F20" s="80" t="s">
        <v>91</v>
      </c>
      <c r="G20" s="80" t="s">
        <v>1707</v>
      </c>
      <c r="H20" s="80" t="s">
        <v>1708</v>
      </c>
      <c r="I20" s="177"/>
      <c r="J20" s="81">
        <v>5.2048572202013093</v>
      </c>
      <c r="K20" s="81">
        <v>0.54373493948336349</v>
      </c>
      <c r="L20" s="81">
        <v>0.48156668054696378</v>
      </c>
      <c r="M20" s="81">
        <v>10.844719997429069</v>
      </c>
      <c r="N20" s="81">
        <v>9.5770392947128951</v>
      </c>
      <c r="O20" s="81">
        <v>7.8744575892898858</v>
      </c>
      <c r="P20" s="81">
        <v>8.1460046201351606</v>
      </c>
      <c r="Q20" s="81">
        <v>0.60814323799794645</v>
      </c>
      <c r="R20" s="81">
        <v>0</v>
      </c>
      <c r="S20" s="81">
        <v>1.0122010563589392</v>
      </c>
      <c r="T20" s="82"/>
      <c r="U20" s="81">
        <v>149983</v>
      </c>
      <c r="V20" s="81">
        <v>229</v>
      </c>
      <c r="W20" s="81">
        <v>8</v>
      </c>
      <c r="X20" s="81">
        <v>2047</v>
      </c>
      <c r="Y20" s="81">
        <v>3691</v>
      </c>
      <c r="Z20" s="81">
        <v>4575</v>
      </c>
      <c r="AA20" s="81">
        <v>1621</v>
      </c>
      <c r="AB20" s="81">
        <v>8370</v>
      </c>
      <c r="AC20" s="81">
        <v>0</v>
      </c>
      <c r="AD20" s="81">
        <v>1.0122010563589392</v>
      </c>
      <c r="AE20" s="82"/>
      <c r="AF20" s="81">
        <v>1610817.4784201623</v>
      </c>
      <c r="AG20" s="81">
        <v>467908.16958682711</v>
      </c>
      <c r="AH20" s="81">
        <v>100634.28856220693</v>
      </c>
      <c r="AI20" s="81">
        <v>15386753.590352012</v>
      </c>
      <c r="AJ20" s="81">
        <v>12852706.163790457</v>
      </c>
      <c r="AK20" s="81">
        <v>0</v>
      </c>
      <c r="AL20" s="81">
        <v>0</v>
      </c>
      <c r="AM20" s="81">
        <v>1147073.3891705438</v>
      </c>
      <c r="AN20" s="81">
        <v>0</v>
      </c>
      <c r="AO20" s="81">
        <v>0</v>
      </c>
      <c r="AP20" s="82"/>
      <c r="AQ20" s="81">
        <v>61</v>
      </c>
      <c r="AR20" s="81">
        <v>42</v>
      </c>
      <c r="AS20" s="81">
        <v>0</v>
      </c>
      <c r="AT20" s="81">
        <v>0</v>
      </c>
      <c r="AU20" s="81">
        <v>0</v>
      </c>
      <c r="AV20" s="81">
        <v>0</v>
      </c>
      <c r="AW20" s="81" t="s">
        <v>564</v>
      </c>
      <c r="AX20" s="82"/>
      <c r="AY20" s="81">
        <v>284.39999999999998</v>
      </c>
      <c r="AZ20" s="81">
        <v>1465.9</v>
      </c>
      <c r="BA20" s="81">
        <v>0</v>
      </c>
      <c r="BB20" s="81">
        <v>0</v>
      </c>
      <c r="BC20" s="81">
        <v>0</v>
      </c>
      <c r="BD20" s="81">
        <v>0</v>
      </c>
      <c r="BE20" s="81" t="s">
        <v>564</v>
      </c>
      <c r="BF20" s="82"/>
      <c r="BG20" s="81">
        <v>0</v>
      </c>
      <c r="BH20" s="81">
        <v>0</v>
      </c>
      <c r="BI20" s="81">
        <v>0</v>
      </c>
      <c r="BJ20" s="81">
        <v>0</v>
      </c>
      <c r="BK20" s="81">
        <v>0</v>
      </c>
      <c r="BL20" s="81">
        <v>0</v>
      </c>
      <c r="BM20" s="82"/>
      <c r="BN20" s="81">
        <v>0</v>
      </c>
      <c r="BO20" s="81">
        <v>0</v>
      </c>
      <c r="BP20" s="81">
        <v>0</v>
      </c>
      <c r="BQ20" s="81">
        <v>0</v>
      </c>
      <c r="BR20" s="81">
        <v>0</v>
      </c>
      <c r="BS20" s="81">
        <v>0</v>
      </c>
      <c r="BT20"/>
      <c r="BU20" s="80">
        <v>0</v>
      </c>
      <c r="BV20" s="80">
        <v>0</v>
      </c>
      <c r="BW20" s="80">
        <v>0</v>
      </c>
      <c r="BX20" s="80">
        <v>0</v>
      </c>
      <c r="BY20" s="80">
        <v>0</v>
      </c>
      <c r="BZ20" s="80">
        <v>0</v>
      </c>
      <c r="CA20" s="80">
        <v>0</v>
      </c>
      <c r="CB20" s="80">
        <v>0</v>
      </c>
      <c r="CC20" s="80">
        <v>0</v>
      </c>
    </row>
    <row r="21" spans="1:81">
      <c r="A21" s="80" t="s">
        <v>1720</v>
      </c>
      <c r="B21" s="80">
        <v>200</v>
      </c>
      <c r="C21" s="80">
        <v>13</v>
      </c>
      <c r="D21" s="80">
        <v>12</v>
      </c>
      <c r="E21" s="80">
        <v>2016</v>
      </c>
      <c r="F21" s="80" t="s">
        <v>92</v>
      </c>
      <c r="G21" s="80" t="s">
        <v>1707</v>
      </c>
      <c r="H21" s="80" t="s">
        <v>1708</v>
      </c>
      <c r="I21" s="177"/>
      <c r="J21" s="81">
        <v>4.6411671007867303</v>
      </c>
      <c r="K21" s="81">
        <v>0.52400011259598522</v>
      </c>
      <c r="L21" s="81">
        <v>0.56014704128320714</v>
      </c>
      <c r="M21" s="81">
        <v>9.3267242242050852</v>
      </c>
      <c r="N21" s="81">
        <v>10.083321190896342</v>
      </c>
      <c r="O21" s="81">
        <v>7.8570479508666793</v>
      </c>
      <c r="P21" s="81">
        <v>7.8711295331783635</v>
      </c>
      <c r="Q21" s="81">
        <v>0.58151348529980296</v>
      </c>
      <c r="R21" s="81">
        <v>0</v>
      </c>
      <c r="S21" s="81">
        <v>0.86932661057526628</v>
      </c>
      <c r="T21" s="82"/>
      <c r="U21" s="81">
        <v>126354</v>
      </c>
      <c r="V21" s="81">
        <v>229</v>
      </c>
      <c r="W21" s="81">
        <v>8</v>
      </c>
      <c r="X21" s="81">
        <v>2047</v>
      </c>
      <c r="Y21" s="81">
        <v>3708</v>
      </c>
      <c r="Z21" s="81">
        <v>4621</v>
      </c>
      <c r="AA21" s="81">
        <v>1620</v>
      </c>
      <c r="AB21" s="81">
        <v>8233</v>
      </c>
      <c r="AC21" s="81">
        <v>0</v>
      </c>
      <c r="AD21" s="81">
        <v>0.86932661057526628</v>
      </c>
      <c r="AE21" s="82"/>
      <c r="AF21" s="81">
        <v>1490610.156644338</v>
      </c>
      <c r="AG21" s="81">
        <v>445842.64702668478</v>
      </c>
      <c r="AH21" s="81">
        <v>92666.65056123375</v>
      </c>
      <c r="AI21" s="81">
        <v>14318198.954641679</v>
      </c>
      <c r="AJ21" s="81">
        <v>13723976.42118117</v>
      </c>
      <c r="AK21" s="81">
        <v>0</v>
      </c>
      <c r="AL21" s="81">
        <v>0</v>
      </c>
      <c r="AM21" s="81">
        <v>1129174.6907907829</v>
      </c>
      <c r="AN21" s="81">
        <v>0</v>
      </c>
      <c r="AO21" s="81">
        <v>0</v>
      </c>
      <c r="AP21" s="82"/>
      <c r="AQ21" s="81">
        <v>72</v>
      </c>
      <c r="AR21" s="81">
        <v>48</v>
      </c>
      <c r="AS21" s="81">
        <v>0</v>
      </c>
      <c r="AT21" s="81">
        <v>0</v>
      </c>
      <c r="AU21" s="81">
        <v>0</v>
      </c>
      <c r="AV21" s="81">
        <v>0</v>
      </c>
      <c r="AW21" s="81" t="s">
        <v>564</v>
      </c>
      <c r="AX21" s="82"/>
      <c r="AY21" s="81">
        <v>333.7</v>
      </c>
      <c r="AZ21" s="81">
        <v>1676.8</v>
      </c>
      <c r="BA21" s="81">
        <v>0</v>
      </c>
      <c r="BB21" s="81">
        <v>0</v>
      </c>
      <c r="BC21" s="81">
        <v>0</v>
      </c>
      <c r="BD21" s="81">
        <v>0</v>
      </c>
      <c r="BE21" s="81" t="s">
        <v>564</v>
      </c>
      <c r="BF21" s="82"/>
      <c r="BG21" s="81">
        <v>0</v>
      </c>
      <c r="BH21" s="81">
        <v>0</v>
      </c>
      <c r="BI21" s="81">
        <v>0</v>
      </c>
      <c r="BJ21" s="81">
        <v>0</v>
      </c>
      <c r="BK21" s="81">
        <v>0</v>
      </c>
      <c r="BL21" s="81">
        <v>0</v>
      </c>
      <c r="BM21" s="82"/>
      <c r="BN21" s="81">
        <v>0</v>
      </c>
      <c r="BO21" s="81">
        <v>0</v>
      </c>
      <c r="BP21" s="81">
        <v>0</v>
      </c>
      <c r="BQ21" s="81">
        <v>0</v>
      </c>
      <c r="BR21" s="81">
        <v>0</v>
      </c>
      <c r="BS21" s="81">
        <v>0</v>
      </c>
      <c r="BT21"/>
      <c r="BU21" s="80">
        <v>0</v>
      </c>
      <c r="BV21" s="80">
        <v>0</v>
      </c>
      <c r="BW21" s="80">
        <v>0</v>
      </c>
      <c r="BX21" s="80">
        <v>0</v>
      </c>
      <c r="BY21" s="80">
        <v>0</v>
      </c>
      <c r="BZ21" s="80">
        <v>0</v>
      </c>
      <c r="CA21" s="80">
        <v>0</v>
      </c>
      <c r="CB21" s="80">
        <v>0</v>
      </c>
      <c r="CC21" s="80">
        <v>0</v>
      </c>
    </row>
    <row r="22" spans="1:81">
      <c r="A22" s="80" t="s">
        <v>1721</v>
      </c>
      <c r="B22" s="80">
        <v>201</v>
      </c>
      <c r="C22" s="80">
        <v>14</v>
      </c>
      <c r="D22" s="80">
        <v>12</v>
      </c>
      <c r="E22" s="80">
        <v>2017</v>
      </c>
      <c r="F22" s="80" t="s">
        <v>71</v>
      </c>
      <c r="G22" s="80" t="s">
        <v>1707</v>
      </c>
      <c r="H22" s="80" t="s">
        <v>1708</v>
      </c>
      <c r="I22" s="177"/>
      <c r="J22" s="81">
        <v>4.67801448329051</v>
      </c>
      <c r="K22" s="81">
        <v>0.52450977963407275</v>
      </c>
      <c r="L22" s="81">
        <v>0.51380610031755058</v>
      </c>
      <c r="M22" s="81">
        <v>9.4630371814004253</v>
      </c>
      <c r="N22" s="81">
        <v>11.068823374659106</v>
      </c>
      <c r="O22" s="81">
        <v>7.7154592737056822</v>
      </c>
      <c r="P22" s="81">
        <v>7.7053980902901715</v>
      </c>
      <c r="Q22" s="81">
        <v>0.55159612099737176</v>
      </c>
      <c r="R22" s="81">
        <v>0</v>
      </c>
      <c r="S22" s="81">
        <v>1.3542901455007614</v>
      </c>
      <c r="T22" s="82"/>
      <c r="U22" s="81">
        <v>135678</v>
      </c>
      <c r="V22" s="81">
        <v>229</v>
      </c>
      <c r="W22" s="81">
        <v>8</v>
      </c>
      <c r="X22" s="81">
        <v>2047</v>
      </c>
      <c r="Y22" s="81">
        <v>3679</v>
      </c>
      <c r="Z22" s="81">
        <v>4613</v>
      </c>
      <c r="AA22" s="81">
        <v>1596</v>
      </c>
      <c r="AB22" s="81">
        <v>8076</v>
      </c>
      <c r="AC22" s="81">
        <v>0</v>
      </c>
      <c r="AD22" s="81">
        <v>1.354290145500761</v>
      </c>
      <c r="AE22" s="82"/>
      <c r="AF22" s="81">
        <v>1500709.9905255961</v>
      </c>
      <c r="AG22" s="81">
        <v>450526.78508902423</v>
      </c>
      <c r="AH22" s="81">
        <v>113945.17381212579</v>
      </c>
      <c r="AI22" s="81">
        <v>15228501.666955329</v>
      </c>
      <c r="AJ22" s="81">
        <v>15396322.822625561</v>
      </c>
      <c r="AK22" s="81">
        <v>0</v>
      </c>
      <c r="AL22" s="81">
        <v>0</v>
      </c>
      <c r="AM22" s="81">
        <v>1109374.9404487649</v>
      </c>
      <c r="AN22" s="81">
        <v>0</v>
      </c>
      <c r="AO22" s="81">
        <v>0</v>
      </c>
      <c r="AP22" s="82"/>
      <c r="AQ22" s="81">
        <v>80</v>
      </c>
      <c r="AR22" s="81">
        <v>54</v>
      </c>
      <c r="AS22" s="81">
        <v>0</v>
      </c>
      <c r="AT22" s="81">
        <v>0</v>
      </c>
      <c r="AU22" s="81">
        <v>0</v>
      </c>
      <c r="AV22" s="81">
        <v>0</v>
      </c>
      <c r="AW22" s="81" t="s">
        <v>564</v>
      </c>
      <c r="AX22" s="82"/>
      <c r="AY22" s="81">
        <v>376.7</v>
      </c>
      <c r="AZ22" s="81">
        <v>1835.3</v>
      </c>
      <c r="BA22" s="81">
        <v>0</v>
      </c>
      <c r="BB22" s="81">
        <v>0</v>
      </c>
      <c r="BC22" s="81">
        <v>0</v>
      </c>
      <c r="BD22" s="81">
        <v>0</v>
      </c>
      <c r="BE22" s="81" t="s">
        <v>564</v>
      </c>
      <c r="BF22" s="82"/>
      <c r="BG22" s="81">
        <v>0</v>
      </c>
      <c r="BH22" s="81">
        <v>0</v>
      </c>
      <c r="BI22" s="81">
        <v>0</v>
      </c>
      <c r="BJ22" s="81">
        <v>0</v>
      </c>
      <c r="BK22" s="81">
        <v>0</v>
      </c>
      <c r="BL22" s="81">
        <v>0</v>
      </c>
      <c r="BM22" s="82"/>
      <c r="BN22" s="81">
        <v>0</v>
      </c>
      <c r="BO22" s="81">
        <v>0</v>
      </c>
      <c r="BP22" s="81">
        <v>0</v>
      </c>
      <c r="BQ22" s="81">
        <v>0</v>
      </c>
      <c r="BR22" s="81">
        <v>0</v>
      </c>
      <c r="BS22" s="81">
        <v>0</v>
      </c>
      <c r="BT22"/>
      <c r="BU22" s="80">
        <v>0</v>
      </c>
      <c r="BV22" s="80">
        <v>0</v>
      </c>
      <c r="BW22" s="80">
        <v>0</v>
      </c>
      <c r="BX22" s="80">
        <v>0</v>
      </c>
      <c r="BY22" s="80">
        <v>0</v>
      </c>
      <c r="BZ22" s="80">
        <v>0</v>
      </c>
      <c r="CA22" s="80">
        <v>0</v>
      </c>
      <c r="CB22" s="80">
        <v>0</v>
      </c>
      <c r="CC22" s="80">
        <v>0</v>
      </c>
    </row>
    <row r="23" spans="1:81">
      <c r="A23" s="80" t="s">
        <v>1722</v>
      </c>
      <c r="B23" s="80">
        <v>202</v>
      </c>
      <c r="C23" s="80">
        <v>15</v>
      </c>
      <c r="D23" s="80">
        <v>12</v>
      </c>
      <c r="E23" s="80">
        <v>2018</v>
      </c>
      <c r="F23" s="80" t="s">
        <v>93</v>
      </c>
      <c r="G23" s="80" t="s">
        <v>1707</v>
      </c>
      <c r="H23" s="80" t="s">
        <v>1708</v>
      </c>
      <c r="I23" s="177"/>
      <c r="J23" s="81">
        <v>2.8589928068939097</v>
      </c>
      <c r="K23" s="81">
        <v>0.49527171883826887</v>
      </c>
      <c r="L23" s="81">
        <v>0.48050926130020516</v>
      </c>
      <c r="M23" s="81">
        <v>9.6547296247509262</v>
      </c>
      <c r="N23" s="81">
        <v>9.2413589753927194</v>
      </c>
      <c r="O23" s="81">
        <v>7.5163455575285996</v>
      </c>
      <c r="P23" s="81">
        <v>7.4661806330443641</v>
      </c>
      <c r="Q23" s="81">
        <v>0.49936758928042091</v>
      </c>
      <c r="R23" s="81">
        <v>0</v>
      </c>
      <c r="S23" s="81">
        <v>1.3603165543907052</v>
      </c>
      <c r="T23" s="82"/>
      <c r="U23" s="81">
        <v>91989</v>
      </c>
      <c r="V23" s="81">
        <v>229</v>
      </c>
      <c r="W23" s="81">
        <v>8</v>
      </c>
      <c r="X23" s="81">
        <v>2047</v>
      </c>
      <c r="Y23" s="81">
        <v>3668</v>
      </c>
      <c r="Z23" s="81">
        <v>4580</v>
      </c>
      <c r="AA23" s="81">
        <v>1562</v>
      </c>
      <c r="AB23" s="81">
        <v>7879</v>
      </c>
      <c r="AC23" s="81">
        <v>0</v>
      </c>
      <c r="AD23" s="81">
        <v>1.360316554390705</v>
      </c>
      <c r="AE23" s="82"/>
      <c r="AF23" s="81">
        <v>947003.69698885595</v>
      </c>
      <c r="AG23" s="81">
        <v>410806.82564175728</v>
      </c>
      <c r="AH23" s="81">
        <v>107608.8529457433</v>
      </c>
      <c r="AI23" s="81">
        <v>15188207.840508301</v>
      </c>
      <c r="AJ23" s="81">
        <v>13530600.643390469</v>
      </c>
      <c r="AK23" s="81">
        <v>0</v>
      </c>
      <c r="AL23" s="81">
        <v>0</v>
      </c>
      <c r="AM23" s="81">
        <v>1084553.101297081</v>
      </c>
      <c r="AN23" s="81">
        <v>0</v>
      </c>
      <c r="AO23" s="81">
        <v>0</v>
      </c>
      <c r="AP23" s="82"/>
      <c r="AQ23" s="81">
        <v>88</v>
      </c>
      <c r="AR23" s="81">
        <v>60</v>
      </c>
      <c r="AS23" s="81">
        <v>0</v>
      </c>
      <c r="AT23" s="81">
        <v>0</v>
      </c>
      <c r="AU23" s="81">
        <v>0</v>
      </c>
      <c r="AV23" s="81">
        <v>0</v>
      </c>
      <c r="AW23" s="81" t="s">
        <v>564</v>
      </c>
      <c r="AX23" s="82"/>
      <c r="AY23" s="81">
        <v>410.2</v>
      </c>
      <c r="AZ23" s="81">
        <v>2058</v>
      </c>
      <c r="BA23" s="81">
        <v>0</v>
      </c>
      <c r="BB23" s="81">
        <v>0</v>
      </c>
      <c r="BC23" s="81">
        <v>0</v>
      </c>
      <c r="BD23" s="81">
        <v>0</v>
      </c>
      <c r="BE23" s="81" t="s">
        <v>564</v>
      </c>
      <c r="BF23" s="82"/>
      <c r="BG23" s="81">
        <v>0</v>
      </c>
      <c r="BH23" s="81">
        <v>0</v>
      </c>
      <c r="BI23" s="81">
        <v>0</v>
      </c>
      <c r="BJ23" s="81">
        <v>0</v>
      </c>
      <c r="BK23" s="81">
        <v>0</v>
      </c>
      <c r="BL23" s="81">
        <v>0</v>
      </c>
      <c r="BM23" s="82"/>
      <c r="BN23" s="81">
        <v>0</v>
      </c>
      <c r="BO23" s="81">
        <v>0</v>
      </c>
      <c r="BP23" s="81">
        <v>0</v>
      </c>
      <c r="BQ23" s="81">
        <v>0</v>
      </c>
      <c r="BR23" s="81">
        <v>0</v>
      </c>
      <c r="BS23" s="81">
        <v>0</v>
      </c>
      <c r="BT23"/>
      <c r="BU23" s="80">
        <v>0</v>
      </c>
      <c r="BV23" s="80">
        <v>0</v>
      </c>
      <c r="BW23" s="80">
        <v>0</v>
      </c>
      <c r="BX23" s="80">
        <v>0</v>
      </c>
      <c r="BY23" s="80">
        <v>0</v>
      </c>
      <c r="BZ23" s="80">
        <v>0</v>
      </c>
      <c r="CA23" s="80">
        <v>0</v>
      </c>
      <c r="CB23" s="80">
        <v>0</v>
      </c>
      <c r="CC23" s="80">
        <v>0</v>
      </c>
    </row>
    <row r="24" spans="1:81">
      <c r="A24" s="80" t="s">
        <v>1723</v>
      </c>
      <c r="B24" s="80">
        <v>203</v>
      </c>
      <c r="C24" s="80">
        <v>16</v>
      </c>
      <c r="D24" s="80">
        <v>12</v>
      </c>
      <c r="E24" s="80">
        <v>2019</v>
      </c>
      <c r="F24" s="80" t="s">
        <v>73</v>
      </c>
      <c r="G24" s="80" t="s">
        <v>1707</v>
      </c>
      <c r="H24" s="80" t="s">
        <v>1708</v>
      </c>
      <c r="I24" s="177"/>
      <c r="J24" s="81">
        <v>4.7499977855219164</v>
      </c>
      <c r="K24" s="81">
        <v>0.45133451829104554</v>
      </c>
      <c r="L24" s="81">
        <v>0.48450329306773754</v>
      </c>
      <c r="M24" s="81">
        <v>8.8134583964584525</v>
      </c>
      <c r="N24" s="81">
        <v>8.6766858633614543</v>
      </c>
      <c r="O24" s="81">
        <v>7.2356297107355747</v>
      </c>
      <c r="P24" s="81">
        <v>7.4791388956059581</v>
      </c>
      <c r="Q24" s="81">
        <v>0.47213395168397693</v>
      </c>
      <c r="R24" s="81">
        <v>0</v>
      </c>
      <c r="S24" s="81">
        <v>1.5551120255782684</v>
      </c>
      <c r="T24" s="82"/>
      <c r="U24" s="81">
        <v>153432</v>
      </c>
      <c r="V24" s="81">
        <v>229</v>
      </c>
      <c r="W24" s="81">
        <v>8</v>
      </c>
      <c r="X24" s="81">
        <v>2047</v>
      </c>
      <c r="Y24" s="81">
        <v>3621</v>
      </c>
      <c r="Z24" s="81">
        <v>4530</v>
      </c>
      <c r="AA24" s="81">
        <v>1553</v>
      </c>
      <c r="AB24" s="81">
        <v>7651</v>
      </c>
      <c r="AC24" s="81">
        <v>0</v>
      </c>
      <c r="AD24" s="81">
        <v>1.555112025578268</v>
      </c>
      <c r="AE24" s="82"/>
      <c r="AF24" s="81">
        <v>1592254.8279220921</v>
      </c>
      <c r="AG24" s="81">
        <v>396778.5541968972</v>
      </c>
      <c r="AH24" s="81">
        <v>112142.3128831089</v>
      </c>
      <c r="AI24" s="81">
        <v>14427910.32985365</v>
      </c>
      <c r="AJ24" s="81">
        <v>12617533.685773876</v>
      </c>
      <c r="AK24" s="81">
        <v>0</v>
      </c>
      <c r="AL24" s="81">
        <v>0</v>
      </c>
      <c r="AM24" s="81">
        <v>1042008.6033028371</v>
      </c>
      <c r="AN24" s="81">
        <v>0</v>
      </c>
      <c r="AO24" s="81">
        <v>0</v>
      </c>
      <c r="AP24" s="82"/>
      <c r="AQ24" s="81">
        <v>96</v>
      </c>
      <c r="AR24" s="81">
        <v>62</v>
      </c>
      <c r="AS24" s="81">
        <v>0</v>
      </c>
      <c r="AT24" s="81">
        <v>0</v>
      </c>
      <c r="AU24" s="81">
        <v>0</v>
      </c>
      <c r="AV24" s="81">
        <v>0</v>
      </c>
      <c r="AW24" s="81" t="s">
        <v>564</v>
      </c>
      <c r="AX24" s="82"/>
      <c r="AY24" s="81">
        <v>442.3</v>
      </c>
      <c r="AZ24" s="81">
        <v>2080.4</v>
      </c>
      <c r="BA24" s="81">
        <v>0</v>
      </c>
      <c r="BB24" s="81">
        <v>0</v>
      </c>
      <c r="BC24" s="81">
        <v>0</v>
      </c>
      <c r="BD24" s="81">
        <v>0</v>
      </c>
      <c r="BE24" s="81" t="s">
        <v>564</v>
      </c>
      <c r="BF24" s="82"/>
      <c r="BG24" s="81">
        <v>0</v>
      </c>
      <c r="BH24" s="81">
        <v>0</v>
      </c>
      <c r="BI24" s="81">
        <v>0</v>
      </c>
      <c r="BJ24" s="81">
        <v>0</v>
      </c>
      <c r="BK24" s="81">
        <v>0</v>
      </c>
      <c r="BL24" s="81">
        <v>0</v>
      </c>
      <c r="BM24" s="82"/>
      <c r="BN24" s="81">
        <v>0</v>
      </c>
      <c r="BO24" s="81">
        <v>0</v>
      </c>
      <c r="BP24" s="81">
        <v>0</v>
      </c>
      <c r="BQ24" s="81">
        <v>0</v>
      </c>
      <c r="BR24" s="81">
        <v>0</v>
      </c>
      <c r="BS24" s="81">
        <v>0</v>
      </c>
      <c r="BT24"/>
      <c r="BU24" s="80">
        <v>0</v>
      </c>
      <c r="BV24" s="80">
        <v>0</v>
      </c>
      <c r="BW24" s="80">
        <v>0</v>
      </c>
      <c r="BX24" s="80">
        <v>0</v>
      </c>
      <c r="BY24" s="80">
        <v>0</v>
      </c>
      <c r="BZ24" s="80">
        <v>0</v>
      </c>
      <c r="CA24" s="80">
        <v>0</v>
      </c>
      <c r="CB24" s="80">
        <v>0</v>
      </c>
      <c r="CC24" s="80">
        <v>0</v>
      </c>
    </row>
    <row r="25" spans="1:81">
      <c r="A25" s="80" t="s">
        <v>1724</v>
      </c>
      <c r="B25" s="80">
        <v>204</v>
      </c>
      <c r="C25" s="80">
        <v>17</v>
      </c>
      <c r="D25" s="80">
        <v>12</v>
      </c>
      <c r="E25" s="80">
        <v>2020</v>
      </c>
      <c r="F25" s="80" t="s">
        <v>218</v>
      </c>
      <c r="G25" s="80" t="s">
        <v>1707</v>
      </c>
      <c r="H25" s="80" t="s">
        <v>1708</v>
      </c>
      <c r="I25" s="177"/>
      <c r="J25" s="81">
        <v>4.5622506312540159</v>
      </c>
      <c r="K25" s="81">
        <v>0.46618207991294697</v>
      </c>
      <c r="L25" s="81">
        <v>0.28492300384896296</v>
      </c>
      <c r="M25" s="81">
        <v>8.5880764062224131</v>
      </c>
      <c r="N25" s="81">
        <v>8.2994157696244493</v>
      </c>
      <c r="O25" s="81">
        <v>6.2568688802158778</v>
      </c>
      <c r="P25" s="81">
        <v>7.0167836811487243</v>
      </c>
      <c r="Q25" s="81">
        <v>0.43685813432573534</v>
      </c>
      <c r="R25" s="81">
        <v>0</v>
      </c>
      <c r="S25" s="81">
        <v>1.363682788519295</v>
      </c>
      <c r="T25" s="82"/>
      <c r="U25" s="81">
        <v>156540</v>
      </c>
      <c r="V25" s="81">
        <v>222</v>
      </c>
      <c r="W25" s="81">
        <v>5</v>
      </c>
      <c r="X25" s="81">
        <v>2093</v>
      </c>
      <c r="Y25" s="81">
        <v>3543</v>
      </c>
      <c r="Z25" s="81">
        <v>4471</v>
      </c>
      <c r="AA25" s="81">
        <v>1583</v>
      </c>
      <c r="AB25" s="81">
        <v>7409</v>
      </c>
      <c r="AC25" s="81">
        <v>0</v>
      </c>
      <c r="AD25" s="81">
        <v>1.363682788519295</v>
      </c>
      <c r="AE25" s="82"/>
      <c r="AF25" s="81">
        <v>1589782.218881462</v>
      </c>
      <c r="AG25" s="81">
        <v>374803.51183713804</v>
      </c>
      <c r="AH25" s="81">
        <v>69770.610768203274</v>
      </c>
      <c r="AI25" s="81">
        <v>14378096.435547093</v>
      </c>
      <c r="AJ25" s="81">
        <v>12108286.265241072</v>
      </c>
      <c r="AK25" s="81"/>
      <c r="AL25" s="81"/>
      <c r="AM25" s="81">
        <v>966956.81570686249</v>
      </c>
      <c r="AN25" s="81"/>
      <c r="AO25" s="81"/>
      <c r="AP25" s="82"/>
      <c r="AQ25" s="81">
        <v>107</v>
      </c>
      <c r="AR25" s="81">
        <v>66</v>
      </c>
      <c r="AS25" s="81">
        <v>0</v>
      </c>
      <c r="AT25" s="81">
        <v>0</v>
      </c>
      <c r="AU25" s="81">
        <v>0</v>
      </c>
      <c r="AV25" s="81">
        <v>0</v>
      </c>
      <c r="AW25" s="81">
        <v>0</v>
      </c>
      <c r="AX25" s="82"/>
      <c r="AY25" s="81">
        <v>495.6</v>
      </c>
      <c r="AZ25" s="81">
        <v>2270.6</v>
      </c>
      <c r="BA25" s="81">
        <v>0</v>
      </c>
      <c r="BB25" s="81">
        <v>0</v>
      </c>
      <c r="BC25" s="81">
        <v>0</v>
      </c>
      <c r="BD25" s="81">
        <v>0</v>
      </c>
      <c r="BE25" s="81">
        <v>0</v>
      </c>
      <c r="BF25" s="82"/>
      <c r="BG25" s="81">
        <v>0</v>
      </c>
      <c r="BH25" s="81">
        <v>0</v>
      </c>
      <c r="BI25" s="81">
        <v>0</v>
      </c>
      <c r="BJ25" s="81">
        <v>0</v>
      </c>
      <c r="BK25" s="81">
        <v>0</v>
      </c>
      <c r="BL25" s="81">
        <v>0</v>
      </c>
      <c r="BM25" s="82"/>
      <c r="BN25" s="81">
        <v>0</v>
      </c>
      <c r="BO25" s="81">
        <v>0</v>
      </c>
      <c r="BP25" s="81">
        <v>0</v>
      </c>
      <c r="BQ25" s="81">
        <v>0</v>
      </c>
      <c r="BR25" s="81">
        <v>0</v>
      </c>
      <c r="BS25" s="81">
        <v>0</v>
      </c>
      <c r="BT25"/>
      <c r="BU25" s="80">
        <v>0</v>
      </c>
      <c r="BV25" s="80">
        <v>0</v>
      </c>
      <c r="BW25" s="80">
        <v>0</v>
      </c>
      <c r="BX25" s="80">
        <v>0</v>
      </c>
      <c r="BY25" s="80">
        <v>0</v>
      </c>
      <c r="BZ25" s="80">
        <v>0</v>
      </c>
      <c r="CA25" s="80">
        <v>0</v>
      </c>
      <c r="CB25" s="80">
        <v>0</v>
      </c>
      <c r="CC25" s="80">
        <v>0</v>
      </c>
    </row>
    <row r="26" spans="1:81">
      <c r="A26" s="80" t="s">
        <v>1725</v>
      </c>
      <c r="B26" s="80">
        <v>204</v>
      </c>
      <c r="C26" s="80">
        <v>18</v>
      </c>
      <c r="D26" s="80">
        <v>12</v>
      </c>
      <c r="E26" s="80">
        <v>2021</v>
      </c>
      <c r="F26" s="80" t="s">
        <v>75</v>
      </c>
      <c r="G26" s="174" t="s">
        <v>1707</v>
      </c>
      <c r="H26" s="80" t="s">
        <v>1708</v>
      </c>
      <c r="I26" s="177"/>
      <c r="J26" s="81">
        <v>3.9262774333900365</v>
      </c>
      <c r="K26" s="81">
        <v>0.50724395534262912</v>
      </c>
      <c r="L26" s="81">
        <v>0.26470007814161317</v>
      </c>
      <c r="M26" s="81">
        <v>9.4242613893127221</v>
      </c>
      <c r="N26" s="81">
        <v>7.8965801809589378</v>
      </c>
      <c r="O26" s="81">
        <v>5.9827094359068198</v>
      </c>
      <c r="P26" s="81">
        <v>7.1406535934073467</v>
      </c>
      <c r="Q26" s="81">
        <v>0.42861519060145792</v>
      </c>
      <c r="R26" s="81">
        <v>0</v>
      </c>
      <c r="S26" s="81">
        <v>1.373309903932729</v>
      </c>
      <c r="T26" s="82"/>
      <c r="U26" s="81">
        <v>130557</v>
      </c>
      <c r="V26" s="81">
        <v>222</v>
      </c>
      <c r="W26" s="81">
        <v>5</v>
      </c>
      <c r="X26" s="81">
        <v>2093</v>
      </c>
      <c r="Y26" s="81">
        <v>3501</v>
      </c>
      <c r="Z26" s="81">
        <v>4402</v>
      </c>
      <c r="AA26" s="81">
        <v>1571</v>
      </c>
      <c r="AB26" s="81">
        <v>7183</v>
      </c>
      <c r="AC26" s="81">
        <v>0</v>
      </c>
      <c r="AD26" s="81">
        <v>1.373309903932729</v>
      </c>
      <c r="AE26" s="82"/>
      <c r="AF26" s="81">
        <v>1305345.308498675</v>
      </c>
      <c r="AG26" s="81">
        <v>406716.47225271876</v>
      </c>
      <c r="AH26" s="81">
        <v>56893.47931658692</v>
      </c>
      <c r="AI26" s="81">
        <v>15641244.042540153</v>
      </c>
      <c r="AJ26" s="81">
        <v>11472854.243958946</v>
      </c>
      <c r="AK26" s="81">
        <v>0</v>
      </c>
      <c r="AL26" s="81">
        <v>0</v>
      </c>
      <c r="AM26" s="81">
        <v>942868.50612344837</v>
      </c>
      <c r="AN26" s="81">
        <v>0</v>
      </c>
      <c r="AO26" s="81">
        <v>0</v>
      </c>
      <c r="AP26" s="82"/>
      <c r="AQ26" s="81">
        <v>118</v>
      </c>
      <c r="AR26" s="81">
        <v>72</v>
      </c>
      <c r="AS26" s="81">
        <v>0</v>
      </c>
      <c r="AT26" s="81">
        <v>0</v>
      </c>
      <c r="AU26" s="81">
        <v>0</v>
      </c>
      <c r="AV26" s="81">
        <v>0</v>
      </c>
      <c r="AW26" s="81"/>
      <c r="AX26" s="82"/>
      <c r="AY26" s="81">
        <v>563.19999999999993</v>
      </c>
      <c r="AZ26" s="81">
        <v>2529.1</v>
      </c>
      <c r="BA26" s="81">
        <v>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1726</v>
      </c>
      <c r="B27" s="80">
        <v>204</v>
      </c>
      <c r="C27" s="80">
        <v>19</v>
      </c>
      <c r="D27" s="80">
        <v>12</v>
      </c>
      <c r="E27" s="80">
        <v>2022</v>
      </c>
      <c r="F27" s="80" t="s">
        <v>568</v>
      </c>
      <c r="G27" s="174" t="s">
        <v>1707</v>
      </c>
      <c r="H27" s="80" t="s">
        <v>1708</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130</v>
      </c>
      <c r="AR27" s="81">
        <v>73</v>
      </c>
      <c r="AS27" s="81">
        <v>0</v>
      </c>
      <c r="AT27" s="81">
        <v>0</v>
      </c>
      <c r="AU27" s="81">
        <v>0</v>
      </c>
      <c r="AV27" s="81">
        <v>0</v>
      </c>
      <c r="AW27" s="81"/>
      <c r="AX27" s="82"/>
      <c r="AY27" s="81">
        <v>631.19999999999982</v>
      </c>
      <c r="AZ27" s="81">
        <v>2545.6</v>
      </c>
      <c r="BA27" s="81">
        <v>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1727</v>
      </c>
      <c r="B28" s="80">
        <v>290</v>
      </c>
      <c r="C28" s="80">
        <v>1</v>
      </c>
      <c r="D28" s="80">
        <v>18</v>
      </c>
      <c r="E28" s="80">
        <v>1990</v>
      </c>
      <c r="F28" s="80" t="s">
        <v>562</v>
      </c>
      <c r="G28" s="80" t="s">
        <v>1671</v>
      </c>
      <c r="H28" s="80" t="s">
        <v>1672</v>
      </c>
      <c r="I28" s="177"/>
      <c r="J28" s="81">
        <v>13.987843022007906</v>
      </c>
      <c r="K28" s="81">
        <v>4.3886951961343952</v>
      </c>
      <c r="L28" s="81">
        <v>4.3602725262004425</v>
      </c>
      <c r="M28" s="81">
        <v>13.228926266764969</v>
      </c>
      <c r="N28" s="81">
        <v>20.249969745146775</v>
      </c>
      <c r="O28" s="81">
        <v>8.6965677232710821</v>
      </c>
      <c r="P28" s="81">
        <v>9.5382791923423298</v>
      </c>
      <c r="Q28" s="81">
        <v>0.75348272356080281</v>
      </c>
      <c r="R28" s="81">
        <v>5.5520612405399028</v>
      </c>
      <c r="S28" s="81">
        <v>0.61357018054460177</v>
      </c>
      <c r="T28" s="82"/>
      <c r="U28" s="81">
        <v>392729</v>
      </c>
      <c r="V28" s="81">
        <v>803</v>
      </c>
      <c r="W28" s="81">
        <v>51</v>
      </c>
      <c r="X28" s="81">
        <v>4436</v>
      </c>
      <c r="Y28" s="81">
        <v>4332</v>
      </c>
      <c r="Z28" s="81">
        <v>3577</v>
      </c>
      <c r="AA28" s="81">
        <v>2316</v>
      </c>
      <c r="AB28" s="81">
        <v>12234</v>
      </c>
      <c r="AC28" s="81">
        <v>961627</v>
      </c>
      <c r="AD28" s="81">
        <v>0.61357018054460177</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1728</v>
      </c>
      <c r="B29" s="80">
        <v>291</v>
      </c>
      <c r="C29" s="80">
        <v>2</v>
      </c>
      <c r="D29" s="80">
        <v>18</v>
      </c>
      <c r="E29" s="80">
        <v>2005</v>
      </c>
      <c r="F29" s="80" t="s">
        <v>565</v>
      </c>
      <c r="G29" s="80" t="s">
        <v>1671</v>
      </c>
      <c r="H29" s="80" t="s">
        <v>1672</v>
      </c>
      <c r="I29" s="177"/>
      <c r="J29" s="81">
        <v>6.3866471895341901</v>
      </c>
      <c r="K29" s="81">
        <v>2.1866212054531013</v>
      </c>
      <c r="L29" s="81">
        <v>1.8018250310768302</v>
      </c>
      <c r="M29" s="81">
        <v>16.829116483207638</v>
      </c>
      <c r="N29" s="81">
        <v>22.905814849620249</v>
      </c>
      <c r="O29" s="81">
        <v>10.372588450109518</v>
      </c>
      <c r="P29" s="81">
        <v>8.7750178215197163</v>
      </c>
      <c r="Q29" s="81">
        <v>0.58932477334433553</v>
      </c>
      <c r="R29" s="81">
        <v>8.6655212173600642</v>
      </c>
      <c r="S29" s="81">
        <v>0.84174571081753102</v>
      </c>
      <c r="T29" s="82"/>
      <c r="U29" s="81">
        <v>197254</v>
      </c>
      <c r="V29" s="81">
        <v>667</v>
      </c>
      <c r="W29" s="81">
        <v>16</v>
      </c>
      <c r="X29" s="81">
        <v>2733</v>
      </c>
      <c r="Y29" s="81">
        <v>4670</v>
      </c>
      <c r="Z29" s="81">
        <v>4937</v>
      </c>
      <c r="AA29" s="81">
        <v>1745</v>
      </c>
      <c r="AB29" s="81">
        <v>10003</v>
      </c>
      <c r="AC29" s="81">
        <v>1532318</v>
      </c>
      <c r="AD29" s="81">
        <v>0.84174571081753102</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1729</v>
      </c>
      <c r="B30" s="80">
        <v>292</v>
      </c>
      <c r="C30" s="80">
        <v>3</v>
      </c>
      <c r="D30" s="80">
        <v>18</v>
      </c>
      <c r="E30" s="80">
        <v>2006</v>
      </c>
      <c r="F30" s="80" t="s">
        <v>566</v>
      </c>
      <c r="G30" s="80" t="s">
        <v>1671</v>
      </c>
      <c r="H30" s="80" t="s">
        <v>1672</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1730</v>
      </c>
      <c r="B31" s="80">
        <v>293</v>
      </c>
      <c r="C31" s="80">
        <v>4</v>
      </c>
      <c r="D31" s="80">
        <v>18</v>
      </c>
      <c r="E31" s="80">
        <v>2007</v>
      </c>
      <c r="F31" s="80" t="s">
        <v>567</v>
      </c>
      <c r="G31" s="80" t="s">
        <v>1671</v>
      </c>
      <c r="H31" s="80" t="s">
        <v>1672</v>
      </c>
      <c r="I31" s="177"/>
      <c r="J31" s="81">
        <v>6.391432095074995</v>
      </c>
      <c r="K31" s="81">
        <v>1.6590729875638317</v>
      </c>
      <c r="L31" s="81">
        <v>2.0517204143770478</v>
      </c>
      <c r="M31" s="81">
        <v>18.735508712748238</v>
      </c>
      <c r="N31" s="81">
        <v>22.483686849140849</v>
      </c>
      <c r="O31" s="81">
        <v>9.7495655152590572</v>
      </c>
      <c r="P31" s="81">
        <v>8.5533898623995395</v>
      </c>
      <c r="Q31" s="81">
        <v>0.59529712862345374</v>
      </c>
      <c r="R31" s="81">
        <v>8.4924721285495686</v>
      </c>
      <c r="S31" s="81">
        <v>1.0856975567284963</v>
      </c>
      <c r="T31" s="82"/>
      <c r="U31" s="81">
        <v>209896</v>
      </c>
      <c r="V31" s="81">
        <v>552</v>
      </c>
      <c r="W31" s="81">
        <v>25</v>
      </c>
      <c r="X31" s="81">
        <v>3811</v>
      </c>
      <c r="Y31" s="81">
        <v>4596</v>
      </c>
      <c r="Z31" s="81">
        <v>4824</v>
      </c>
      <c r="AA31" s="81">
        <v>1675</v>
      </c>
      <c r="AB31" s="81">
        <v>9570</v>
      </c>
      <c r="AC31" s="81">
        <v>1544806</v>
      </c>
      <c r="AD31" s="81">
        <v>1.0856975567284963</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1731</v>
      </c>
      <c r="B32" s="80">
        <v>294</v>
      </c>
      <c r="C32" s="80">
        <v>5</v>
      </c>
      <c r="D32" s="80">
        <v>18</v>
      </c>
      <c r="E32" s="80">
        <v>2008</v>
      </c>
      <c r="F32" s="80" t="s">
        <v>84</v>
      </c>
      <c r="G32" s="80" t="s">
        <v>1671</v>
      </c>
      <c r="H32" s="80" t="s">
        <v>1672</v>
      </c>
      <c r="I32" s="177"/>
      <c r="J32" s="81">
        <v>5.5131048054491876</v>
      </c>
      <c r="K32" s="81">
        <v>1.4560978081599927</v>
      </c>
      <c r="L32" s="81">
        <v>1.771583141927221</v>
      </c>
      <c r="M32" s="81">
        <v>21.922359455804191</v>
      </c>
      <c r="N32" s="81">
        <v>22.721864060639348</v>
      </c>
      <c r="O32" s="81">
        <v>9.3330649077338546</v>
      </c>
      <c r="P32" s="81">
        <v>8.2733058733741078</v>
      </c>
      <c r="Q32" s="81">
        <v>0.57600382676034145</v>
      </c>
      <c r="R32" s="81">
        <v>7.8509635883908526</v>
      </c>
      <c r="S32" s="81">
        <v>0.87765191133055331</v>
      </c>
      <c r="T32" s="82"/>
      <c r="U32" s="81">
        <v>190229</v>
      </c>
      <c r="V32" s="81">
        <v>552</v>
      </c>
      <c r="W32" s="81">
        <v>25</v>
      </c>
      <c r="X32" s="81">
        <v>3811</v>
      </c>
      <c r="Y32" s="81">
        <v>4583</v>
      </c>
      <c r="Z32" s="81">
        <v>4780</v>
      </c>
      <c r="AA32" s="81">
        <v>1622</v>
      </c>
      <c r="AB32" s="81">
        <v>9412</v>
      </c>
      <c r="AC32" s="81">
        <v>1482939</v>
      </c>
      <c r="AD32" s="81">
        <v>0.87765191133055331</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1732</v>
      </c>
      <c r="B33" s="80">
        <v>295</v>
      </c>
      <c r="C33" s="80">
        <v>6</v>
      </c>
      <c r="D33" s="80">
        <v>18</v>
      </c>
      <c r="E33" s="80">
        <v>2009</v>
      </c>
      <c r="F33" s="80" t="s">
        <v>85</v>
      </c>
      <c r="G33" s="80" t="s">
        <v>1671</v>
      </c>
      <c r="H33" s="80" t="s">
        <v>1672</v>
      </c>
      <c r="I33" s="177"/>
      <c r="J33" s="81">
        <v>6.1361599974619851</v>
      </c>
      <c r="K33" s="81">
        <v>0.79904984145899938</v>
      </c>
      <c r="L33" s="81">
        <v>2.4117403424715231</v>
      </c>
      <c r="M33" s="81">
        <v>16.802971443436267</v>
      </c>
      <c r="N33" s="81">
        <v>19.380202528686201</v>
      </c>
      <c r="O33" s="81">
        <v>9.3190353927997123</v>
      </c>
      <c r="P33" s="81">
        <v>7.7458242733928175</v>
      </c>
      <c r="Q33" s="81">
        <v>0.53686828641016748</v>
      </c>
      <c r="R33" s="81">
        <v>7.6741892304577428</v>
      </c>
      <c r="S33" s="81">
        <v>0.93797173398372102</v>
      </c>
      <c r="T33" s="82"/>
      <c r="U33" s="81">
        <v>213815</v>
      </c>
      <c r="V33" s="81">
        <v>371</v>
      </c>
      <c r="W33" s="81">
        <v>39</v>
      </c>
      <c r="X33" s="81">
        <v>3689</v>
      </c>
      <c r="Y33" s="81">
        <v>4551</v>
      </c>
      <c r="Z33" s="81">
        <v>4711</v>
      </c>
      <c r="AA33" s="81">
        <v>1559</v>
      </c>
      <c r="AB33" s="81">
        <v>9209</v>
      </c>
      <c r="AC33" s="81">
        <v>1414151</v>
      </c>
      <c r="AD33" s="81">
        <v>0.93797173398372102</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0</v>
      </c>
      <c r="BL33" s="81">
        <v>0</v>
      </c>
      <c r="BM33" s="82"/>
      <c r="BN33" s="81">
        <v>0</v>
      </c>
      <c r="BO33" s="81">
        <v>0</v>
      </c>
      <c r="BP33" s="81">
        <v>0</v>
      </c>
      <c r="BQ33" s="81">
        <v>0</v>
      </c>
      <c r="BR33" s="81">
        <v>0</v>
      </c>
      <c r="BS33" s="81">
        <v>0</v>
      </c>
      <c r="BT33"/>
      <c r="BU33" s="80"/>
      <c r="BV33" s="80"/>
      <c r="BW33" s="80"/>
      <c r="BX33" s="80"/>
      <c r="BY33" s="80"/>
      <c r="BZ33" s="80"/>
      <c r="CA33" s="80"/>
      <c r="CB33" s="80"/>
      <c r="CC33" s="80"/>
    </row>
    <row r="34" spans="1:81">
      <c r="A34" s="80" t="s">
        <v>1733</v>
      </c>
      <c r="B34" s="80">
        <v>296</v>
      </c>
      <c r="C34" s="80">
        <v>7</v>
      </c>
      <c r="D34" s="80">
        <v>18</v>
      </c>
      <c r="E34" s="80">
        <v>2010</v>
      </c>
      <c r="F34" s="80" t="s">
        <v>86</v>
      </c>
      <c r="G34" s="80" t="s">
        <v>1671</v>
      </c>
      <c r="H34" s="80" t="s">
        <v>1672</v>
      </c>
      <c r="I34" s="177"/>
      <c r="J34" s="81">
        <v>3.9643213340666472</v>
      </c>
      <c r="K34" s="81">
        <v>0.83333405343464551</v>
      </c>
      <c r="L34" s="81">
        <v>2.1956538417123435</v>
      </c>
      <c r="M34" s="81">
        <v>15.041002916032218</v>
      </c>
      <c r="N34" s="81">
        <v>18.762553386216727</v>
      </c>
      <c r="O34" s="81">
        <v>9.0928155294117214</v>
      </c>
      <c r="P34" s="81">
        <v>7.6792435600245694</v>
      </c>
      <c r="Q34" s="81">
        <v>0.54392098580969661</v>
      </c>
      <c r="R34" s="81">
        <v>7.9987600703389878</v>
      </c>
      <c r="S34" s="81">
        <v>0.85454656455779587</v>
      </c>
      <c r="T34" s="82"/>
      <c r="U34" s="81">
        <v>154633</v>
      </c>
      <c r="V34" s="81">
        <v>371</v>
      </c>
      <c r="W34" s="81">
        <v>39</v>
      </c>
      <c r="X34" s="81">
        <v>3689</v>
      </c>
      <c r="Y34" s="81">
        <v>4481</v>
      </c>
      <c r="Z34" s="81">
        <v>4618</v>
      </c>
      <c r="AA34" s="81">
        <v>1507</v>
      </c>
      <c r="AB34" s="81">
        <v>8940</v>
      </c>
      <c r="AC34" s="81">
        <v>1396812</v>
      </c>
      <c r="AD34" s="81">
        <v>0.85454656455779587</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0</v>
      </c>
      <c r="BJ34" s="81">
        <v>0</v>
      </c>
      <c r="BK34" s="81">
        <v>0</v>
      </c>
      <c r="BL34" s="81">
        <v>0</v>
      </c>
      <c r="BM34" s="82"/>
      <c r="BN34" s="81">
        <v>0</v>
      </c>
      <c r="BO34" s="81">
        <v>0</v>
      </c>
      <c r="BP34" s="81">
        <v>0</v>
      </c>
      <c r="BQ34" s="81">
        <v>0</v>
      </c>
      <c r="BR34" s="81">
        <v>0</v>
      </c>
      <c r="BS34" s="81">
        <v>0</v>
      </c>
      <c r="BT34"/>
      <c r="BU34" s="80">
        <v>0</v>
      </c>
      <c r="BV34" s="80">
        <v>0</v>
      </c>
      <c r="BW34" s="80">
        <v>0</v>
      </c>
      <c r="BX34" s="80">
        <v>0</v>
      </c>
      <c r="BY34" s="80">
        <v>0</v>
      </c>
      <c r="BZ34" s="80">
        <v>0</v>
      </c>
      <c r="CA34" s="80">
        <v>0</v>
      </c>
      <c r="CB34" s="80">
        <v>0</v>
      </c>
      <c r="CC34" s="80">
        <v>0</v>
      </c>
    </row>
    <row r="35" spans="1:81">
      <c r="A35" s="80" t="s">
        <v>1734</v>
      </c>
      <c r="B35" s="80">
        <v>297</v>
      </c>
      <c r="C35" s="80">
        <v>8</v>
      </c>
      <c r="D35" s="80">
        <v>18</v>
      </c>
      <c r="E35" s="80">
        <v>2011</v>
      </c>
      <c r="F35" s="80" t="s">
        <v>87</v>
      </c>
      <c r="G35" s="80" t="s">
        <v>1671</v>
      </c>
      <c r="H35" s="80" t="s">
        <v>1672</v>
      </c>
      <c r="I35" s="177"/>
      <c r="J35" s="81">
        <v>4.1520726188252741</v>
      </c>
      <c r="K35" s="81">
        <v>1.1676560144724419</v>
      </c>
      <c r="L35" s="81">
        <v>2.0487050202859223</v>
      </c>
      <c r="M35" s="81">
        <v>19.001015377664547</v>
      </c>
      <c r="N35" s="81">
        <v>22.357288752699315</v>
      </c>
      <c r="O35" s="81">
        <v>8.7318143282347869</v>
      </c>
      <c r="P35" s="81">
        <v>7.101036488789453</v>
      </c>
      <c r="Q35" s="81">
        <v>0.61083206047159355</v>
      </c>
      <c r="R35" s="81">
        <v>7.8280827227524554</v>
      </c>
      <c r="S35" s="81">
        <v>0.66076038030445161</v>
      </c>
      <c r="T35" s="82"/>
      <c r="U35" s="81">
        <v>152530</v>
      </c>
      <c r="V35" s="81">
        <v>371</v>
      </c>
      <c r="W35" s="81">
        <v>39</v>
      </c>
      <c r="X35" s="81">
        <v>3689</v>
      </c>
      <c r="Y35" s="81">
        <v>4436</v>
      </c>
      <c r="Z35" s="81">
        <v>4531</v>
      </c>
      <c r="AA35" s="81">
        <v>1435</v>
      </c>
      <c r="AB35" s="81">
        <v>8704</v>
      </c>
      <c r="AC35" s="81">
        <v>1364746</v>
      </c>
      <c r="AD35" s="81">
        <v>0.66076038030445161</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v>
      </c>
      <c r="BK35" s="81">
        <v>0</v>
      </c>
      <c r="BL35" s="81">
        <v>0</v>
      </c>
      <c r="BM35" s="82"/>
      <c r="BN35" s="81">
        <v>0</v>
      </c>
      <c r="BO35" s="81">
        <v>0</v>
      </c>
      <c r="BP35" s="81">
        <v>0</v>
      </c>
      <c r="BQ35" s="81">
        <v>0</v>
      </c>
      <c r="BR35" s="81">
        <v>0</v>
      </c>
      <c r="BS35" s="81">
        <v>0</v>
      </c>
      <c r="BT35"/>
      <c r="BU35" s="80">
        <v>0</v>
      </c>
      <c r="BV35" s="80">
        <v>0</v>
      </c>
      <c r="BW35" s="80">
        <v>0</v>
      </c>
      <c r="BX35" s="80">
        <v>0</v>
      </c>
      <c r="BY35" s="80">
        <v>0</v>
      </c>
      <c r="BZ35" s="80">
        <v>0</v>
      </c>
      <c r="CA35" s="80">
        <v>0</v>
      </c>
      <c r="CB35" s="80">
        <v>0</v>
      </c>
      <c r="CC35" s="80">
        <v>0</v>
      </c>
    </row>
    <row r="36" spans="1:81">
      <c r="A36" s="80" t="s">
        <v>1735</v>
      </c>
      <c r="B36" s="80">
        <v>298</v>
      </c>
      <c r="C36" s="80">
        <v>9</v>
      </c>
      <c r="D36" s="80">
        <v>18</v>
      </c>
      <c r="E36" s="80">
        <v>2012</v>
      </c>
      <c r="F36" s="80" t="s">
        <v>88</v>
      </c>
      <c r="G36" s="80" t="s">
        <v>1671</v>
      </c>
      <c r="H36" s="80" t="s">
        <v>1672</v>
      </c>
      <c r="I36" s="177"/>
      <c r="J36" s="81">
        <v>3.5469933527986317</v>
      </c>
      <c r="K36" s="81">
        <v>1.3154096605964927</v>
      </c>
      <c r="L36" s="81">
        <v>2.0670824455983685</v>
      </c>
      <c r="M36" s="81">
        <v>23.599200726431558</v>
      </c>
      <c r="N36" s="81">
        <v>24.404678653746426</v>
      </c>
      <c r="O36" s="81">
        <v>8.5350005174689922</v>
      </c>
      <c r="P36" s="81">
        <v>7.0568363124261602</v>
      </c>
      <c r="Q36" s="81">
        <v>0.65503851556993919</v>
      </c>
      <c r="R36" s="81">
        <v>7.7667253078161416</v>
      </c>
      <c r="S36" s="81">
        <v>0.79363247878421739</v>
      </c>
      <c r="T36" s="82"/>
      <c r="U36" s="81">
        <v>124847</v>
      </c>
      <c r="V36" s="81">
        <v>371</v>
      </c>
      <c r="W36" s="81">
        <v>39</v>
      </c>
      <c r="X36" s="81">
        <v>3689</v>
      </c>
      <c r="Y36" s="81">
        <v>4408</v>
      </c>
      <c r="Z36" s="81">
        <v>4464</v>
      </c>
      <c r="AA36" s="81">
        <v>1418</v>
      </c>
      <c r="AB36" s="81">
        <v>8591</v>
      </c>
      <c r="AC36" s="81">
        <v>1318978</v>
      </c>
      <c r="AD36" s="81">
        <v>0.79363247878421739</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0</v>
      </c>
      <c r="BJ36" s="81">
        <v>0</v>
      </c>
      <c r="BK36" s="81">
        <v>0</v>
      </c>
      <c r="BL36" s="81">
        <v>0</v>
      </c>
      <c r="BM36" s="82"/>
      <c r="BN36" s="81">
        <v>0</v>
      </c>
      <c r="BO36" s="81">
        <v>0</v>
      </c>
      <c r="BP36" s="81">
        <v>0</v>
      </c>
      <c r="BQ36" s="81">
        <v>0</v>
      </c>
      <c r="BR36" s="81">
        <v>0</v>
      </c>
      <c r="BS36" s="81">
        <v>0</v>
      </c>
      <c r="BT36"/>
      <c r="BU36" s="80">
        <v>0</v>
      </c>
      <c r="BV36" s="80">
        <v>0</v>
      </c>
      <c r="BW36" s="80">
        <v>0</v>
      </c>
      <c r="BX36" s="80">
        <v>0</v>
      </c>
      <c r="BY36" s="80">
        <v>0</v>
      </c>
      <c r="BZ36" s="80">
        <v>0</v>
      </c>
      <c r="CA36" s="80">
        <v>0</v>
      </c>
      <c r="CB36" s="80">
        <v>0</v>
      </c>
      <c r="CC36" s="80">
        <v>0</v>
      </c>
    </row>
    <row r="37" spans="1:81">
      <c r="A37" s="80" t="s">
        <v>1736</v>
      </c>
      <c r="B37" s="80">
        <v>299</v>
      </c>
      <c r="C37" s="80">
        <v>10</v>
      </c>
      <c r="D37" s="80">
        <v>18</v>
      </c>
      <c r="E37" s="80">
        <v>2013</v>
      </c>
      <c r="F37" s="80" t="s">
        <v>89</v>
      </c>
      <c r="G37" s="80" t="s">
        <v>1671</v>
      </c>
      <c r="H37" s="80" t="s">
        <v>1672</v>
      </c>
      <c r="I37" s="177"/>
      <c r="J37" s="81">
        <v>4.4359775690614169</v>
      </c>
      <c r="K37" s="81">
        <v>1.0871905713014096</v>
      </c>
      <c r="L37" s="81">
        <v>1.8253967922666128</v>
      </c>
      <c r="M37" s="81">
        <v>21.947820890019315</v>
      </c>
      <c r="N37" s="81">
        <v>23.866001995228785</v>
      </c>
      <c r="O37" s="81">
        <v>8.2415949946440303</v>
      </c>
      <c r="P37" s="81">
        <v>7.0184859846643954</v>
      </c>
      <c r="Q37" s="81">
        <v>0.66363897389690896</v>
      </c>
      <c r="R37" s="81">
        <v>8.1298804797687811</v>
      </c>
      <c r="S37" s="81">
        <v>0.75347316466203829</v>
      </c>
      <c r="T37" s="82"/>
      <c r="U37" s="81">
        <v>158980</v>
      </c>
      <c r="V37" s="81">
        <v>371</v>
      </c>
      <c r="W37" s="81">
        <v>39</v>
      </c>
      <c r="X37" s="81">
        <v>3689</v>
      </c>
      <c r="Y37" s="81">
        <v>4448</v>
      </c>
      <c r="Z37" s="81">
        <v>4503</v>
      </c>
      <c r="AA37" s="81">
        <v>1405</v>
      </c>
      <c r="AB37" s="81">
        <v>8579</v>
      </c>
      <c r="AC37" s="81">
        <v>1347705</v>
      </c>
      <c r="AD37" s="81">
        <v>0.75347316466203829</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0</v>
      </c>
      <c r="BJ37" s="81">
        <v>0</v>
      </c>
      <c r="BK37" s="81">
        <v>0</v>
      </c>
      <c r="BL37" s="81">
        <v>0</v>
      </c>
      <c r="BM37" s="82"/>
      <c r="BN37" s="81">
        <v>0</v>
      </c>
      <c r="BO37" s="81">
        <v>0</v>
      </c>
      <c r="BP37" s="81">
        <v>0</v>
      </c>
      <c r="BQ37" s="81">
        <v>0</v>
      </c>
      <c r="BR37" s="81">
        <v>0</v>
      </c>
      <c r="BS37" s="81">
        <v>0</v>
      </c>
      <c r="BT37"/>
      <c r="BU37" s="80">
        <v>0</v>
      </c>
      <c r="BV37" s="80">
        <v>0</v>
      </c>
      <c r="BW37" s="80">
        <v>0</v>
      </c>
      <c r="BX37" s="80">
        <v>0</v>
      </c>
      <c r="BY37" s="80">
        <v>0</v>
      </c>
      <c r="BZ37" s="80">
        <v>0</v>
      </c>
      <c r="CA37" s="80">
        <v>0</v>
      </c>
      <c r="CB37" s="80">
        <v>0</v>
      </c>
      <c r="CC37" s="80">
        <v>0</v>
      </c>
    </row>
    <row r="38" spans="1:81">
      <c r="A38" s="80" t="s">
        <v>1737</v>
      </c>
      <c r="B38" s="80">
        <v>300</v>
      </c>
      <c r="C38" s="80">
        <v>11</v>
      </c>
      <c r="D38" s="80">
        <v>18</v>
      </c>
      <c r="E38" s="80">
        <v>2014</v>
      </c>
      <c r="F38" s="80" t="s">
        <v>90</v>
      </c>
      <c r="G38" s="80" t="s">
        <v>1671</v>
      </c>
      <c r="H38" s="80" t="s">
        <v>1672</v>
      </c>
      <c r="I38" s="177"/>
      <c r="J38" s="81">
        <v>3.7744274278940599</v>
      </c>
      <c r="K38" s="81">
        <v>1.0084288463287554</v>
      </c>
      <c r="L38" s="81">
        <v>1.604857167641121</v>
      </c>
      <c r="M38" s="81">
        <v>22.916959061896112</v>
      </c>
      <c r="N38" s="81">
        <v>25.106253783082597</v>
      </c>
      <c r="O38" s="81">
        <v>7.6722819123651593</v>
      </c>
      <c r="P38" s="81">
        <v>6.949541480907941</v>
      </c>
      <c r="Q38" s="81">
        <v>0.62834479139955146</v>
      </c>
      <c r="R38" s="81">
        <v>7.7466793387600115</v>
      </c>
      <c r="S38" s="81">
        <v>0.6876259103864969</v>
      </c>
      <c r="T38" s="82"/>
      <c r="U38" s="81">
        <v>150234</v>
      </c>
      <c r="V38" s="81">
        <v>299</v>
      </c>
      <c r="W38" s="81">
        <v>35</v>
      </c>
      <c r="X38" s="81">
        <v>3662</v>
      </c>
      <c r="Y38" s="81">
        <v>4419</v>
      </c>
      <c r="Z38" s="81">
        <v>4415</v>
      </c>
      <c r="AA38" s="81">
        <v>1384</v>
      </c>
      <c r="AB38" s="81">
        <v>8466</v>
      </c>
      <c r="AC38" s="81">
        <v>1288219</v>
      </c>
      <c r="AD38" s="81">
        <v>0.6876259103864969</v>
      </c>
      <c r="AE38" s="82"/>
      <c r="AF38" s="81">
        <v>1223528.7419381735</v>
      </c>
      <c r="AG38" s="81">
        <v>707609.11693048687</v>
      </c>
      <c r="AH38" s="81">
        <v>261030.18405150095</v>
      </c>
      <c r="AI38" s="81">
        <v>24115785.177701071</v>
      </c>
      <c r="AJ38" s="81">
        <v>19006012.389673095</v>
      </c>
      <c r="AK38" s="81">
        <v>0</v>
      </c>
      <c r="AL38" s="81">
        <v>0</v>
      </c>
      <c r="AM38" s="81">
        <v>1162255.2907420848</v>
      </c>
      <c r="AN38" s="81">
        <v>0</v>
      </c>
      <c r="AO38" s="81">
        <v>0</v>
      </c>
      <c r="AP38" s="82"/>
      <c r="AQ38" s="81">
        <v>9</v>
      </c>
      <c r="AR38" s="81">
        <v>1</v>
      </c>
      <c r="AS38" s="81">
        <v>3</v>
      </c>
      <c r="AT38" s="81">
        <v>0</v>
      </c>
      <c r="AU38" s="81">
        <v>0</v>
      </c>
      <c r="AV38" s="81">
        <v>0</v>
      </c>
      <c r="AW38" s="81" t="s">
        <v>564</v>
      </c>
      <c r="AX38" s="82"/>
      <c r="AY38" s="81">
        <v>49.1</v>
      </c>
      <c r="AZ38" s="81">
        <v>1000</v>
      </c>
      <c r="BA38" s="81">
        <v>41300</v>
      </c>
      <c r="BB38" s="81">
        <v>0</v>
      </c>
      <c r="BC38" s="81">
        <v>0</v>
      </c>
      <c r="BD38" s="81">
        <v>0</v>
      </c>
      <c r="BE38" s="81" t="s">
        <v>564</v>
      </c>
      <c r="BF38" s="82"/>
      <c r="BG38" s="81">
        <v>0</v>
      </c>
      <c r="BH38" s="81">
        <v>0</v>
      </c>
      <c r="BI38" s="81">
        <v>0</v>
      </c>
      <c r="BJ38" s="81">
        <v>0</v>
      </c>
      <c r="BK38" s="81">
        <v>0</v>
      </c>
      <c r="BL38" s="81">
        <v>0</v>
      </c>
      <c r="BM38" s="82"/>
      <c r="BN38" s="81">
        <v>0</v>
      </c>
      <c r="BO38" s="81">
        <v>0</v>
      </c>
      <c r="BP38" s="81">
        <v>0</v>
      </c>
      <c r="BQ38" s="81">
        <v>0</v>
      </c>
      <c r="BR38" s="81">
        <v>0</v>
      </c>
      <c r="BS38" s="81">
        <v>0</v>
      </c>
      <c r="BT38"/>
      <c r="BU38" s="80">
        <v>0</v>
      </c>
      <c r="BV38" s="80">
        <v>0</v>
      </c>
      <c r="BW38" s="80">
        <v>0</v>
      </c>
      <c r="BX38" s="80">
        <v>0</v>
      </c>
      <c r="BY38" s="80">
        <v>0</v>
      </c>
      <c r="BZ38" s="80">
        <v>0</v>
      </c>
      <c r="CA38" s="80">
        <v>0</v>
      </c>
      <c r="CB38" s="80">
        <v>0</v>
      </c>
      <c r="CC38" s="80">
        <v>0</v>
      </c>
    </row>
    <row r="39" spans="1:81">
      <c r="A39" s="80" t="s">
        <v>1738</v>
      </c>
      <c r="B39" s="80">
        <v>301</v>
      </c>
      <c r="C39" s="80">
        <v>12</v>
      </c>
      <c r="D39" s="80">
        <v>18</v>
      </c>
      <c r="E39" s="80">
        <v>2015</v>
      </c>
      <c r="F39" s="80" t="s">
        <v>91</v>
      </c>
      <c r="G39" s="80" t="s">
        <v>1671</v>
      </c>
      <c r="H39" s="80" t="s">
        <v>1672</v>
      </c>
      <c r="I39" s="177"/>
      <c r="J39" s="81">
        <v>2.9910267585416332</v>
      </c>
      <c r="K39" s="81">
        <v>0.96697843463921374</v>
      </c>
      <c r="L39" s="81">
        <v>1.6892795936330653</v>
      </c>
      <c r="M39" s="81">
        <v>22.173827200106999</v>
      </c>
      <c r="N39" s="81">
        <v>23.086860879256019</v>
      </c>
      <c r="O39" s="81">
        <v>7.5457097423927557</v>
      </c>
      <c r="P39" s="81">
        <v>6.8344023956716962</v>
      </c>
      <c r="Q39" s="81">
        <v>0.59833447609475388</v>
      </c>
      <c r="R39" s="81">
        <v>7.2324681105011921</v>
      </c>
      <c r="S39" s="81">
        <v>0.59708610125865291</v>
      </c>
      <c r="T39" s="82"/>
      <c r="U39" s="81">
        <v>119363</v>
      </c>
      <c r="V39" s="81">
        <v>299</v>
      </c>
      <c r="W39" s="81">
        <v>35</v>
      </c>
      <c r="X39" s="81">
        <v>3662</v>
      </c>
      <c r="Y39" s="81">
        <v>4415</v>
      </c>
      <c r="Z39" s="81">
        <v>4384</v>
      </c>
      <c r="AA39" s="81">
        <v>1360</v>
      </c>
      <c r="AB39" s="81">
        <v>8235</v>
      </c>
      <c r="AC39" s="81">
        <v>1238942</v>
      </c>
      <c r="AD39" s="81">
        <v>0.59708610125865291</v>
      </c>
      <c r="AE39" s="82"/>
      <c r="AF39" s="81">
        <v>921160.14772156673</v>
      </c>
      <c r="AG39" s="81">
        <v>644220.24488566839</v>
      </c>
      <c r="AH39" s="81">
        <v>218427.00092501281</v>
      </c>
      <c r="AI39" s="81">
        <v>23290617.223378729</v>
      </c>
      <c r="AJ39" s="81">
        <v>18223154.0534219</v>
      </c>
      <c r="AK39" s="81">
        <v>0</v>
      </c>
      <c r="AL39" s="81">
        <v>0</v>
      </c>
      <c r="AM39" s="81">
        <v>1128572.2054742444</v>
      </c>
      <c r="AN39" s="81">
        <v>0</v>
      </c>
      <c r="AO39" s="81">
        <v>0</v>
      </c>
      <c r="AP39" s="82"/>
      <c r="AQ39" s="81">
        <v>13</v>
      </c>
      <c r="AR39" s="81">
        <v>8</v>
      </c>
      <c r="AS39" s="81">
        <v>3</v>
      </c>
      <c r="AT39" s="81">
        <v>0</v>
      </c>
      <c r="AU39" s="81">
        <v>0</v>
      </c>
      <c r="AV39" s="81">
        <v>0</v>
      </c>
      <c r="AW39" s="81" t="s">
        <v>564</v>
      </c>
      <c r="AX39" s="82"/>
      <c r="AY39" s="81">
        <v>76.7</v>
      </c>
      <c r="AZ39" s="81">
        <v>2266.4</v>
      </c>
      <c r="BA39" s="81">
        <v>41300</v>
      </c>
      <c r="BB39" s="81">
        <v>0</v>
      </c>
      <c r="BC39" s="81">
        <v>0</v>
      </c>
      <c r="BD39" s="81">
        <v>0</v>
      </c>
      <c r="BE39" s="81" t="s">
        <v>564</v>
      </c>
      <c r="BF39" s="82"/>
      <c r="BG39" s="81">
        <v>0</v>
      </c>
      <c r="BH39" s="81">
        <v>0</v>
      </c>
      <c r="BI39" s="81">
        <v>0</v>
      </c>
      <c r="BJ39" s="81">
        <v>0</v>
      </c>
      <c r="BK39" s="81">
        <v>0</v>
      </c>
      <c r="BL39" s="81">
        <v>0</v>
      </c>
      <c r="BM39" s="82"/>
      <c r="BN39" s="81">
        <v>0</v>
      </c>
      <c r="BO39" s="81">
        <v>0</v>
      </c>
      <c r="BP39" s="81">
        <v>0</v>
      </c>
      <c r="BQ39" s="81">
        <v>0</v>
      </c>
      <c r="BR39" s="81">
        <v>0</v>
      </c>
      <c r="BS39" s="81">
        <v>0</v>
      </c>
      <c r="BT39"/>
      <c r="BU39" s="80">
        <v>0</v>
      </c>
      <c r="BV39" s="80">
        <v>0</v>
      </c>
      <c r="BW39" s="80">
        <v>0</v>
      </c>
      <c r="BX39" s="80">
        <v>0</v>
      </c>
      <c r="BY39" s="80">
        <v>0</v>
      </c>
      <c r="BZ39" s="80">
        <v>0</v>
      </c>
      <c r="CA39" s="80">
        <v>0</v>
      </c>
      <c r="CB39" s="80">
        <v>0</v>
      </c>
      <c r="CC39" s="80">
        <v>0</v>
      </c>
    </row>
    <row r="40" spans="1:81">
      <c r="A40" s="80" t="s">
        <v>1739</v>
      </c>
      <c r="B40" s="80">
        <v>302</v>
      </c>
      <c r="C40" s="80">
        <v>13</v>
      </c>
      <c r="D40" s="80">
        <v>18</v>
      </c>
      <c r="E40" s="80">
        <v>2016</v>
      </c>
      <c r="F40" s="80" t="s">
        <v>92</v>
      </c>
      <c r="G40" s="80" t="s">
        <v>1671</v>
      </c>
      <c r="H40" s="80" t="s">
        <v>1672</v>
      </c>
      <c r="I40" s="177"/>
      <c r="J40" s="81">
        <v>3.8752591889659596</v>
      </c>
      <c r="K40" s="81">
        <v>0.91212954003434366</v>
      </c>
      <c r="L40" s="81">
        <v>1.8165637262839829</v>
      </c>
      <c r="M40" s="81">
        <v>19.011485243191839</v>
      </c>
      <c r="N40" s="81">
        <v>23.318280073847834</v>
      </c>
      <c r="O40" s="81">
        <v>7.4710817347128744</v>
      </c>
      <c r="P40" s="81">
        <v>6.7681996541465805</v>
      </c>
      <c r="Q40" s="81">
        <v>0.57098931314995838</v>
      </c>
      <c r="R40" s="81">
        <v>7.2716810496423427</v>
      </c>
      <c r="S40" s="81">
        <v>0.91631571090594566</v>
      </c>
      <c r="T40" s="82"/>
      <c r="U40" s="81">
        <v>147206</v>
      </c>
      <c r="V40" s="81">
        <v>299</v>
      </c>
      <c r="W40" s="81">
        <v>35</v>
      </c>
      <c r="X40" s="81">
        <v>3662</v>
      </c>
      <c r="Y40" s="81">
        <v>4385</v>
      </c>
      <c r="Z40" s="81">
        <v>4394</v>
      </c>
      <c r="AA40" s="81">
        <v>1393</v>
      </c>
      <c r="AB40" s="81">
        <v>8084</v>
      </c>
      <c r="AC40" s="81">
        <v>1241931.544631589</v>
      </c>
      <c r="AD40" s="81">
        <v>0.91631571090594566</v>
      </c>
      <c r="AE40" s="82"/>
      <c r="AF40" s="81">
        <v>1214375.292691</v>
      </c>
      <c r="AG40" s="81">
        <v>614073.6433378954</v>
      </c>
      <c r="AH40" s="81">
        <v>185127.64640611279</v>
      </c>
      <c r="AI40" s="81">
        <v>23248679.614871189</v>
      </c>
      <c r="AJ40" s="81">
        <v>18838815.957696579</v>
      </c>
      <c r="AK40" s="81">
        <v>0</v>
      </c>
      <c r="AL40" s="81">
        <v>0</v>
      </c>
      <c r="AM40" s="81">
        <v>1108739.0016218501</v>
      </c>
      <c r="AN40" s="81">
        <v>0</v>
      </c>
      <c r="AO40" s="81">
        <v>0</v>
      </c>
      <c r="AP40" s="82"/>
      <c r="AQ40" s="81">
        <v>14</v>
      </c>
      <c r="AR40" s="81">
        <v>8</v>
      </c>
      <c r="AS40" s="81">
        <v>3</v>
      </c>
      <c r="AT40" s="81">
        <v>0</v>
      </c>
      <c r="AU40" s="81">
        <v>0</v>
      </c>
      <c r="AV40" s="81">
        <v>0</v>
      </c>
      <c r="AW40" s="81" t="s">
        <v>564</v>
      </c>
      <c r="AX40" s="82"/>
      <c r="AY40" s="81">
        <v>84.5</v>
      </c>
      <c r="AZ40" s="81">
        <v>2266.4</v>
      </c>
      <c r="BA40" s="81">
        <v>41300</v>
      </c>
      <c r="BB40" s="81">
        <v>0</v>
      </c>
      <c r="BC40" s="81">
        <v>0</v>
      </c>
      <c r="BD40" s="81">
        <v>0</v>
      </c>
      <c r="BE40" s="81" t="s">
        <v>564</v>
      </c>
      <c r="BF40" s="82"/>
      <c r="BG40" s="81">
        <v>0</v>
      </c>
      <c r="BH40" s="81">
        <v>0</v>
      </c>
      <c r="BI40" s="81">
        <v>0</v>
      </c>
      <c r="BJ40" s="81">
        <v>0</v>
      </c>
      <c r="BK40" s="81">
        <v>0</v>
      </c>
      <c r="BL40" s="81">
        <v>0</v>
      </c>
      <c r="BM40" s="82"/>
      <c r="BN40" s="81">
        <v>0</v>
      </c>
      <c r="BO40" s="81">
        <v>0</v>
      </c>
      <c r="BP40" s="81">
        <v>0</v>
      </c>
      <c r="BQ40" s="81">
        <v>0</v>
      </c>
      <c r="BR40" s="81">
        <v>0</v>
      </c>
      <c r="BS40" s="81">
        <v>0</v>
      </c>
      <c r="BT40"/>
      <c r="BU40" s="80">
        <v>0</v>
      </c>
      <c r="BV40" s="80">
        <v>0</v>
      </c>
      <c r="BW40" s="80">
        <v>0</v>
      </c>
      <c r="BX40" s="80">
        <v>0</v>
      </c>
      <c r="BY40" s="80">
        <v>0</v>
      </c>
      <c r="BZ40" s="80">
        <v>0</v>
      </c>
      <c r="CA40" s="80">
        <v>0</v>
      </c>
      <c r="CB40" s="80">
        <v>0</v>
      </c>
      <c r="CC40" s="80">
        <v>0</v>
      </c>
    </row>
    <row r="41" spans="1:81">
      <c r="A41" s="80" t="s">
        <v>1740</v>
      </c>
      <c r="B41" s="80">
        <v>303</v>
      </c>
      <c r="C41" s="80">
        <v>14</v>
      </c>
      <c r="D41" s="80">
        <v>18</v>
      </c>
      <c r="E41" s="80">
        <v>2017</v>
      </c>
      <c r="F41" s="80" t="s">
        <v>71</v>
      </c>
      <c r="G41" s="80" t="s">
        <v>1671</v>
      </c>
      <c r="H41" s="80" t="s">
        <v>1672</v>
      </c>
      <c r="I41" s="177"/>
      <c r="J41" s="81">
        <v>4.0610133874722196</v>
      </c>
      <c r="K41" s="81">
        <v>0.93205981856875597</v>
      </c>
      <c r="L41" s="81">
        <v>1.6398303413641926</v>
      </c>
      <c r="M41" s="81">
        <v>19.062625577393948</v>
      </c>
      <c r="N41" s="81">
        <v>22.521671489845644</v>
      </c>
      <c r="O41" s="81">
        <v>7.2471461159693735</v>
      </c>
      <c r="P41" s="81">
        <v>6.7349814135055084</v>
      </c>
      <c r="Q41" s="81">
        <v>0.53923370174272534</v>
      </c>
      <c r="R41" s="81">
        <v>10.363620848006393</v>
      </c>
      <c r="S41" s="81">
        <v>0.89679557727743542</v>
      </c>
      <c r="T41" s="82"/>
      <c r="U41" s="81">
        <v>151791</v>
      </c>
      <c r="V41" s="81">
        <v>299</v>
      </c>
      <c r="W41" s="81">
        <v>35</v>
      </c>
      <c r="X41" s="81">
        <v>3662</v>
      </c>
      <c r="Y41" s="81">
        <v>4328</v>
      </c>
      <c r="Z41" s="81">
        <v>4333</v>
      </c>
      <c r="AA41" s="81">
        <v>1395</v>
      </c>
      <c r="AB41" s="81">
        <v>7895</v>
      </c>
      <c r="AC41" s="81">
        <v>1805125</v>
      </c>
      <c r="AD41" s="81">
        <v>0.89679557727743542</v>
      </c>
      <c r="AE41" s="82"/>
      <c r="AF41" s="81">
        <v>1230459.3437640241</v>
      </c>
      <c r="AG41" s="81">
        <v>615857.86388639093</v>
      </c>
      <c r="AH41" s="81">
        <v>226153.00717768201</v>
      </c>
      <c r="AI41" s="81">
        <v>22673492.64699759</v>
      </c>
      <c r="AJ41" s="81">
        <v>16294579.037206709</v>
      </c>
      <c r="AK41" s="81">
        <v>0</v>
      </c>
      <c r="AL41" s="81">
        <v>0</v>
      </c>
      <c r="AM41" s="81">
        <v>1084511.5347750131</v>
      </c>
      <c r="AN41" s="81">
        <v>0</v>
      </c>
      <c r="AO41" s="81">
        <v>0</v>
      </c>
      <c r="AP41" s="82"/>
      <c r="AQ41" s="81">
        <v>14</v>
      </c>
      <c r="AR41" s="81">
        <v>8</v>
      </c>
      <c r="AS41" s="81">
        <v>3</v>
      </c>
      <c r="AT41" s="81">
        <v>0</v>
      </c>
      <c r="AU41" s="81">
        <v>0</v>
      </c>
      <c r="AV41" s="81">
        <v>0</v>
      </c>
      <c r="AW41" s="81" t="s">
        <v>564</v>
      </c>
      <c r="AX41" s="82"/>
      <c r="AY41" s="81">
        <v>84.5</v>
      </c>
      <c r="AZ41" s="81">
        <v>2266.4</v>
      </c>
      <c r="BA41" s="81">
        <v>41300</v>
      </c>
      <c r="BB41" s="81">
        <v>0</v>
      </c>
      <c r="BC41" s="81">
        <v>0</v>
      </c>
      <c r="BD41" s="81">
        <v>0</v>
      </c>
      <c r="BE41" s="81" t="s">
        <v>564</v>
      </c>
      <c r="BF41" s="82"/>
      <c r="BG41" s="81">
        <v>0</v>
      </c>
      <c r="BH41" s="81">
        <v>0</v>
      </c>
      <c r="BI41" s="81">
        <v>0</v>
      </c>
      <c r="BJ41" s="81">
        <v>0</v>
      </c>
      <c r="BK41" s="81">
        <v>0</v>
      </c>
      <c r="BL41" s="81">
        <v>0</v>
      </c>
      <c r="BM41" s="82"/>
      <c r="BN41" s="81">
        <v>0</v>
      </c>
      <c r="BO41" s="81">
        <v>0</v>
      </c>
      <c r="BP41" s="81">
        <v>0</v>
      </c>
      <c r="BQ41" s="81">
        <v>0</v>
      </c>
      <c r="BR41" s="81">
        <v>0</v>
      </c>
      <c r="BS41" s="81">
        <v>0</v>
      </c>
      <c r="BT41"/>
      <c r="BU41" s="80">
        <v>0</v>
      </c>
      <c r="BV41" s="80">
        <v>0</v>
      </c>
      <c r="BW41" s="80">
        <v>0</v>
      </c>
      <c r="BX41" s="80">
        <v>0</v>
      </c>
      <c r="BY41" s="80">
        <v>0</v>
      </c>
      <c r="BZ41" s="80">
        <v>0</v>
      </c>
      <c r="CA41" s="80">
        <v>0</v>
      </c>
      <c r="CB41" s="80">
        <v>0</v>
      </c>
      <c r="CC41" s="80">
        <v>0</v>
      </c>
    </row>
    <row r="42" spans="1:81">
      <c r="A42" s="80" t="s">
        <v>1741</v>
      </c>
      <c r="B42" s="80">
        <v>304</v>
      </c>
      <c r="C42" s="80">
        <v>15</v>
      </c>
      <c r="D42" s="80">
        <v>18</v>
      </c>
      <c r="E42" s="80">
        <v>2018</v>
      </c>
      <c r="F42" s="80" t="s">
        <v>93</v>
      </c>
      <c r="G42" s="80" t="s">
        <v>1671</v>
      </c>
      <c r="H42" s="80" t="s">
        <v>1672</v>
      </c>
      <c r="I42" s="177"/>
      <c r="J42" s="81">
        <v>3.3996250087621083</v>
      </c>
      <c r="K42" s="81">
        <v>0.8674952388503997</v>
      </c>
      <c r="L42" s="81">
        <v>1.5043331222758771</v>
      </c>
      <c r="M42" s="81">
        <v>19.156643902746954</v>
      </c>
      <c r="N42" s="81">
        <v>20.577220472292019</v>
      </c>
      <c r="O42" s="81">
        <v>7.0535487349908124</v>
      </c>
      <c r="P42" s="81">
        <v>6.639260498910768</v>
      </c>
      <c r="Q42" s="81">
        <v>0.49005079328800788</v>
      </c>
      <c r="R42" s="81">
        <v>11.388936527013202</v>
      </c>
      <c r="S42" s="81">
        <v>0.51048655823506506</v>
      </c>
      <c r="T42" s="82"/>
      <c r="U42" s="81">
        <v>132773</v>
      </c>
      <c r="V42" s="81">
        <v>299</v>
      </c>
      <c r="W42" s="81">
        <v>35</v>
      </c>
      <c r="X42" s="81">
        <v>3662</v>
      </c>
      <c r="Y42" s="81">
        <v>4295</v>
      </c>
      <c r="Z42" s="81">
        <v>4298</v>
      </c>
      <c r="AA42" s="81">
        <v>1389</v>
      </c>
      <c r="AB42" s="81">
        <v>7732</v>
      </c>
      <c r="AC42" s="81">
        <v>1975939</v>
      </c>
      <c r="AD42" s="81">
        <v>0.51048655823506506</v>
      </c>
      <c r="AE42" s="82"/>
      <c r="AF42" s="81">
        <v>1080410.235283358</v>
      </c>
      <c r="AG42" s="81">
        <v>557204.04014799499</v>
      </c>
      <c r="AH42" s="81">
        <v>213149.23709185611</v>
      </c>
      <c r="AI42" s="81">
        <v>23176940.87534216</v>
      </c>
      <c r="AJ42" s="81">
        <v>15671928.136711471</v>
      </c>
      <c r="AK42" s="81">
        <v>0</v>
      </c>
      <c r="AL42" s="81">
        <v>0</v>
      </c>
      <c r="AM42" s="81">
        <v>1064318.3880224689</v>
      </c>
      <c r="AN42" s="81">
        <v>0</v>
      </c>
      <c r="AO42" s="81">
        <v>0</v>
      </c>
      <c r="AP42" s="82"/>
      <c r="AQ42" s="81">
        <v>17</v>
      </c>
      <c r="AR42" s="81">
        <v>8</v>
      </c>
      <c r="AS42" s="81">
        <v>15</v>
      </c>
      <c r="AT42" s="81">
        <v>0</v>
      </c>
      <c r="AU42" s="81">
        <v>0</v>
      </c>
      <c r="AV42" s="81">
        <v>0</v>
      </c>
      <c r="AW42" s="81" t="s">
        <v>564</v>
      </c>
      <c r="AX42" s="82"/>
      <c r="AY42" s="81">
        <v>102.5</v>
      </c>
      <c r="AZ42" s="81">
        <v>2266</v>
      </c>
      <c r="BA42" s="81">
        <v>41537</v>
      </c>
      <c r="BB42" s="81">
        <v>0</v>
      </c>
      <c r="BC42" s="81">
        <v>0</v>
      </c>
      <c r="BD42" s="81">
        <v>0</v>
      </c>
      <c r="BE42" s="81" t="s">
        <v>564</v>
      </c>
      <c r="BF42" s="82"/>
      <c r="BG42" s="81">
        <v>0</v>
      </c>
      <c r="BH42" s="81">
        <v>0</v>
      </c>
      <c r="BI42" s="81">
        <v>0</v>
      </c>
      <c r="BJ42" s="81">
        <v>0</v>
      </c>
      <c r="BK42" s="81">
        <v>0</v>
      </c>
      <c r="BL42" s="81">
        <v>0</v>
      </c>
      <c r="BM42" s="82"/>
      <c r="BN42" s="81">
        <v>0</v>
      </c>
      <c r="BO42" s="81">
        <v>0</v>
      </c>
      <c r="BP42" s="81">
        <v>0</v>
      </c>
      <c r="BQ42" s="81">
        <v>0</v>
      </c>
      <c r="BR42" s="81">
        <v>0</v>
      </c>
      <c r="BS42" s="81">
        <v>0</v>
      </c>
      <c r="BT42"/>
      <c r="BU42" s="80">
        <v>0</v>
      </c>
      <c r="BV42" s="80">
        <v>0</v>
      </c>
      <c r="BW42" s="80">
        <v>0</v>
      </c>
      <c r="BX42" s="80">
        <v>0</v>
      </c>
      <c r="BY42" s="80">
        <v>0</v>
      </c>
      <c r="BZ42" s="80">
        <v>0</v>
      </c>
      <c r="CA42" s="80">
        <v>0</v>
      </c>
      <c r="CB42" s="80">
        <v>0</v>
      </c>
      <c r="CC42" s="80">
        <v>0</v>
      </c>
    </row>
    <row r="43" spans="1:81">
      <c r="A43" s="80" t="s">
        <v>1742</v>
      </c>
      <c r="B43" s="80">
        <v>305</v>
      </c>
      <c r="C43" s="80">
        <v>16</v>
      </c>
      <c r="D43" s="80">
        <v>18</v>
      </c>
      <c r="E43" s="80">
        <v>2019</v>
      </c>
      <c r="F43" s="80" t="s">
        <v>73</v>
      </c>
      <c r="G43" s="80" t="s">
        <v>1671</v>
      </c>
      <c r="H43" s="80" t="s">
        <v>1672</v>
      </c>
      <c r="I43" s="177"/>
      <c r="J43" s="81">
        <v>2.8054406580703235</v>
      </c>
      <c r="K43" s="81">
        <v>0.80497170345406532</v>
      </c>
      <c r="L43" s="81">
        <v>1.5110730479587637</v>
      </c>
      <c r="M43" s="81">
        <v>17.185249060529053</v>
      </c>
      <c r="N43" s="81">
        <v>20.516092214112394</v>
      </c>
      <c r="O43" s="81">
        <v>6.7085308576356333</v>
      </c>
      <c r="P43" s="81">
        <v>6.2558927401108431</v>
      </c>
      <c r="Q43" s="81">
        <v>0.4620754189268878</v>
      </c>
      <c r="R43" s="81">
        <v>11.350938352056646</v>
      </c>
      <c r="S43" s="81">
        <v>0.49948585759462694</v>
      </c>
      <c r="T43" s="82"/>
      <c r="U43" s="81">
        <v>115259</v>
      </c>
      <c r="V43" s="81">
        <v>299</v>
      </c>
      <c r="W43" s="81">
        <v>35</v>
      </c>
      <c r="X43" s="81">
        <v>3662</v>
      </c>
      <c r="Y43" s="81">
        <v>4230</v>
      </c>
      <c r="Z43" s="81">
        <v>4200</v>
      </c>
      <c r="AA43" s="81">
        <v>1299</v>
      </c>
      <c r="AB43" s="81">
        <v>7488</v>
      </c>
      <c r="AC43" s="81">
        <v>2001602</v>
      </c>
      <c r="AD43" s="81">
        <v>0.49948585759462688</v>
      </c>
      <c r="AE43" s="82"/>
      <c r="AF43" s="81">
        <v>920323.53322914324</v>
      </c>
      <c r="AG43" s="81">
        <v>557039.03639390157</v>
      </c>
      <c r="AH43" s="81">
        <v>230137.5079235819</v>
      </c>
      <c r="AI43" s="81">
        <v>22711478.018747728</v>
      </c>
      <c r="AJ43" s="81">
        <v>15697795.156111388</v>
      </c>
      <c r="AK43" s="81">
        <v>0</v>
      </c>
      <c r="AL43" s="81">
        <v>0</v>
      </c>
      <c r="AM43" s="81">
        <v>1019809.2303661801</v>
      </c>
      <c r="AN43" s="81">
        <v>0</v>
      </c>
      <c r="AO43" s="81">
        <v>0</v>
      </c>
      <c r="AP43" s="82"/>
      <c r="AQ43" s="81">
        <v>18</v>
      </c>
      <c r="AR43" s="81">
        <v>10</v>
      </c>
      <c r="AS43" s="81">
        <v>20</v>
      </c>
      <c r="AT43" s="81">
        <v>0</v>
      </c>
      <c r="AU43" s="81">
        <v>0</v>
      </c>
      <c r="AV43" s="81">
        <v>0</v>
      </c>
      <c r="AW43" s="81" t="s">
        <v>564</v>
      </c>
      <c r="AX43" s="82"/>
      <c r="AY43" s="81">
        <v>107.8</v>
      </c>
      <c r="AZ43" s="81">
        <v>2332.4</v>
      </c>
      <c r="BA43" s="81">
        <v>41635.699999999997</v>
      </c>
      <c r="BB43" s="81">
        <v>0</v>
      </c>
      <c r="BC43" s="81">
        <v>0</v>
      </c>
      <c r="BD43" s="81">
        <v>0</v>
      </c>
      <c r="BE43" s="81" t="s">
        <v>564</v>
      </c>
      <c r="BF43" s="82"/>
      <c r="BG43" s="81">
        <v>0</v>
      </c>
      <c r="BH43" s="81">
        <v>0</v>
      </c>
      <c r="BI43" s="81">
        <v>0</v>
      </c>
      <c r="BJ43" s="81">
        <v>0</v>
      </c>
      <c r="BK43" s="81">
        <v>0</v>
      </c>
      <c r="BL43" s="81">
        <v>0</v>
      </c>
      <c r="BM43" s="82"/>
      <c r="BN43" s="81">
        <v>0</v>
      </c>
      <c r="BO43" s="81">
        <v>0</v>
      </c>
      <c r="BP43" s="81">
        <v>0</v>
      </c>
      <c r="BQ43" s="81">
        <v>0</v>
      </c>
      <c r="BR43" s="81">
        <v>0</v>
      </c>
      <c r="BS43" s="81">
        <v>0</v>
      </c>
      <c r="BT43"/>
      <c r="BU43" s="80">
        <v>0</v>
      </c>
      <c r="BV43" s="80">
        <v>0</v>
      </c>
      <c r="BW43" s="80">
        <v>0</v>
      </c>
      <c r="BX43" s="80">
        <v>0</v>
      </c>
      <c r="BY43" s="80">
        <v>0</v>
      </c>
      <c r="BZ43" s="80">
        <v>0</v>
      </c>
      <c r="CA43" s="80">
        <v>0</v>
      </c>
      <c r="CB43" s="80">
        <v>0</v>
      </c>
      <c r="CC43" s="80">
        <v>0</v>
      </c>
    </row>
    <row r="44" spans="1:81">
      <c r="A44" s="80" t="s">
        <v>1743</v>
      </c>
      <c r="B44" s="80">
        <v>306</v>
      </c>
      <c r="C44" s="80">
        <v>17</v>
      </c>
      <c r="D44" s="80">
        <v>18</v>
      </c>
      <c r="E44" s="80">
        <v>2020</v>
      </c>
      <c r="F44" s="80" t="s">
        <v>218</v>
      </c>
      <c r="G44" s="80" t="s">
        <v>1671</v>
      </c>
      <c r="H44" s="80" t="s">
        <v>1672</v>
      </c>
      <c r="I44" s="177"/>
      <c r="J44" s="81">
        <v>2.388665590611402</v>
      </c>
      <c r="K44" s="81">
        <v>0.76530589562604934</v>
      </c>
      <c r="L44" s="81">
        <v>2.6237418116693476</v>
      </c>
      <c r="M44" s="81">
        <v>14.258372357826262</v>
      </c>
      <c r="N44" s="81">
        <v>18.724139107380246</v>
      </c>
      <c r="O44" s="81">
        <v>5.8006534351363923</v>
      </c>
      <c r="P44" s="81">
        <v>5.9928563088522262</v>
      </c>
      <c r="Q44" s="81">
        <v>0.43102078039156771</v>
      </c>
      <c r="R44" s="81">
        <v>7.9747785288077422</v>
      </c>
      <c r="S44" s="81">
        <v>0.54042211447688482</v>
      </c>
      <c r="T44" s="82"/>
      <c r="U44" s="81">
        <v>111246</v>
      </c>
      <c r="V44" s="81">
        <v>263</v>
      </c>
      <c r="W44" s="81">
        <v>54</v>
      </c>
      <c r="X44" s="81">
        <v>3195</v>
      </c>
      <c r="Y44" s="81">
        <v>4212</v>
      </c>
      <c r="Z44" s="81">
        <v>4145</v>
      </c>
      <c r="AA44" s="81">
        <v>1352</v>
      </c>
      <c r="AB44" s="81">
        <v>7310</v>
      </c>
      <c r="AC44" s="81">
        <v>1413593</v>
      </c>
      <c r="AD44" s="81">
        <v>0.54042211447688482</v>
      </c>
      <c r="AE44" s="82"/>
      <c r="AF44" s="81">
        <v>868598.47042473254</v>
      </c>
      <c r="AG44" s="81">
        <v>490331.94340296654</v>
      </c>
      <c r="AH44" s="81">
        <v>384767.24504593248</v>
      </c>
      <c r="AI44" s="81">
        <v>18344672.897515535</v>
      </c>
      <c r="AJ44" s="81">
        <v>15957664.170638897</v>
      </c>
      <c r="AK44" s="81"/>
      <c r="AL44" s="81"/>
      <c r="AM44" s="81">
        <v>954036.21579392161</v>
      </c>
      <c r="AN44" s="81"/>
      <c r="AO44" s="81"/>
      <c r="AP44" s="82"/>
      <c r="AQ44" s="81">
        <v>19</v>
      </c>
      <c r="AR44" s="81">
        <v>19</v>
      </c>
      <c r="AS44" s="81">
        <v>20</v>
      </c>
      <c r="AT44" s="81">
        <v>0</v>
      </c>
      <c r="AU44" s="81">
        <v>0</v>
      </c>
      <c r="AV44" s="81">
        <v>0</v>
      </c>
      <c r="AW44" s="81">
        <v>20</v>
      </c>
      <c r="AX44" s="82"/>
      <c r="AY44" s="81">
        <v>115.3</v>
      </c>
      <c r="AZ44" s="81">
        <v>2779.900000000001</v>
      </c>
      <c r="BA44" s="81">
        <v>40855.5</v>
      </c>
      <c r="BB44" s="81">
        <v>0</v>
      </c>
      <c r="BC44" s="81">
        <v>0</v>
      </c>
      <c r="BD44" s="81">
        <v>0</v>
      </c>
      <c r="BE44" s="81">
        <v>40855.5</v>
      </c>
      <c r="BF44" s="82"/>
      <c r="BG44" s="81">
        <v>0</v>
      </c>
      <c r="BH44" s="81">
        <v>0</v>
      </c>
      <c r="BI44" s="81">
        <v>0</v>
      </c>
      <c r="BJ44" s="81">
        <v>0</v>
      </c>
      <c r="BK44" s="81">
        <v>0</v>
      </c>
      <c r="BL44" s="81">
        <v>0</v>
      </c>
      <c r="BM44" s="82"/>
      <c r="BN44" s="81">
        <v>0</v>
      </c>
      <c r="BO44" s="81">
        <v>0</v>
      </c>
      <c r="BP44" s="81">
        <v>0</v>
      </c>
      <c r="BQ44" s="81">
        <v>0</v>
      </c>
      <c r="BR44" s="81">
        <v>0</v>
      </c>
      <c r="BS44" s="81">
        <v>0</v>
      </c>
      <c r="BT44"/>
      <c r="BU44" s="80">
        <v>0</v>
      </c>
      <c r="BV44" s="80">
        <v>0</v>
      </c>
      <c r="BW44" s="80">
        <v>0</v>
      </c>
      <c r="BX44" s="80">
        <v>0</v>
      </c>
      <c r="BY44" s="80">
        <v>0</v>
      </c>
      <c r="BZ44" s="80">
        <v>0</v>
      </c>
      <c r="CA44" s="80">
        <v>0</v>
      </c>
      <c r="CB44" s="80">
        <v>0</v>
      </c>
      <c r="CC44" s="80">
        <v>0</v>
      </c>
    </row>
    <row r="45" spans="1:81">
      <c r="A45" s="80" t="s">
        <v>1673</v>
      </c>
      <c r="B45" s="80">
        <v>306</v>
      </c>
      <c r="C45" s="80">
        <v>18</v>
      </c>
      <c r="D45" s="80">
        <v>18</v>
      </c>
      <c r="E45" s="80">
        <v>2021</v>
      </c>
      <c r="F45" s="80" t="s">
        <v>75</v>
      </c>
      <c r="G45" s="174" t="s">
        <v>1671</v>
      </c>
      <c r="H45" s="80" t="s">
        <v>1672</v>
      </c>
      <c r="I45" s="177"/>
      <c r="J45" s="81">
        <v>2.4259667140850891</v>
      </c>
      <c r="K45" s="81">
        <v>0.73720201334335134</v>
      </c>
      <c r="L45" s="81">
        <v>2.3943977685939259</v>
      </c>
      <c r="M45" s="81">
        <v>14.401409422760015</v>
      </c>
      <c r="N45" s="81">
        <v>17.689082191693792</v>
      </c>
      <c r="O45" s="81">
        <v>5.6008054487442074</v>
      </c>
      <c r="P45" s="81">
        <v>6.295229297816153</v>
      </c>
      <c r="Q45" s="81">
        <v>0.4270040796246739</v>
      </c>
      <c r="R45" s="81">
        <v>8.9595452684774983</v>
      </c>
      <c r="S45" s="81">
        <v>0.59361841260164205</v>
      </c>
      <c r="T45" s="82"/>
      <c r="U45" s="81">
        <v>116026</v>
      </c>
      <c r="V45" s="81">
        <v>263</v>
      </c>
      <c r="W45" s="81">
        <v>54</v>
      </c>
      <c r="X45" s="81">
        <v>3195</v>
      </c>
      <c r="Y45" s="81">
        <v>4189</v>
      </c>
      <c r="Z45" s="81">
        <v>4121</v>
      </c>
      <c r="AA45" s="81">
        <v>1385</v>
      </c>
      <c r="AB45" s="81">
        <v>7156</v>
      </c>
      <c r="AC45" s="81">
        <v>1539336.9999999998</v>
      </c>
      <c r="AD45" s="81">
        <v>0.59361841260164205</v>
      </c>
      <c r="AE45" s="82"/>
      <c r="AF45" s="81">
        <v>888709.21828364569</v>
      </c>
      <c r="AG45" s="81">
        <v>498799.20640891459</v>
      </c>
      <c r="AH45" s="81">
        <v>344966.22724483034</v>
      </c>
      <c r="AI45" s="81">
        <v>20016748.274898544</v>
      </c>
      <c r="AJ45" s="81">
        <v>15466201.457642227</v>
      </c>
      <c r="AK45" s="81">
        <v>0</v>
      </c>
      <c r="AL45" s="81">
        <v>0</v>
      </c>
      <c r="AM45" s="81">
        <v>939324.38115263777</v>
      </c>
      <c r="AN45" s="81">
        <v>0</v>
      </c>
      <c r="AO45" s="81">
        <v>0</v>
      </c>
      <c r="AP45" s="82"/>
      <c r="AQ45" s="81">
        <v>20</v>
      </c>
      <c r="AR45" s="81">
        <v>25</v>
      </c>
      <c r="AS45" s="81">
        <v>24</v>
      </c>
      <c r="AT45" s="81">
        <v>0</v>
      </c>
      <c r="AU45" s="81">
        <v>0</v>
      </c>
      <c r="AV45" s="81">
        <v>0</v>
      </c>
      <c r="AW45" s="81"/>
      <c r="AX45" s="82"/>
      <c r="AY45" s="81">
        <v>119.3</v>
      </c>
      <c r="AZ45" s="81">
        <v>3076.900000000001</v>
      </c>
      <c r="BA45" s="81">
        <v>40932.300000000003</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1670</v>
      </c>
      <c r="B46" s="80">
        <v>306</v>
      </c>
      <c r="C46" s="80">
        <v>19</v>
      </c>
      <c r="D46" s="80">
        <v>18</v>
      </c>
      <c r="E46" s="80">
        <v>2022</v>
      </c>
      <c r="F46" s="80" t="s">
        <v>568</v>
      </c>
      <c r="G46" s="174" t="s">
        <v>1671</v>
      </c>
      <c r="H46" s="80" t="s">
        <v>1672</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22</v>
      </c>
      <c r="AR46" s="81">
        <v>25</v>
      </c>
      <c r="AS46" s="81">
        <v>35</v>
      </c>
      <c r="AT46" s="81">
        <v>0</v>
      </c>
      <c r="AU46" s="81">
        <v>0</v>
      </c>
      <c r="AV46" s="81">
        <v>0</v>
      </c>
      <c r="AW46" s="81"/>
      <c r="AX46" s="82"/>
      <c r="AY46" s="81">
        <v>130.69999999999999</v>
      </c>
      <c r="AZ46" s="81">
        <v>3076.900000000001</v>
      </c>
      <c r="BA46" s="81">
        <v>62094.700000000004</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1744</v>
      </c>
      <c r="B47" s="80">
        <v>375</v>
      </c>
      <c r="C47" s="80">
        <v>1</v>
      </c>
      <c r="D47" s="80">
        <v>23</v>
      </c>
      <c r="E47" s="80">
        <v>1990</v>
      </c>
      <c r="F47" s="80" t="s">
        <v>562</v>
      </c>
      <c r="G47" s="80" t="s">
        <v>1745</v>
      </c>
      <c r="H47" s="80" t="s">
        <v>1746</v>
      </c>
      <c r="I47" s="177"/>
      <c r="J47" s="81">
        <v>24.565798229750122</v>
      </c>
      <c r="K47" s="81">
        <v>2.5813826761006107</v>
      </c>
      <c r="L47" s="81">
        <v>8.9110259381427426</v>
      </c>
      <c r="M47" s="81">
        <v>5.6790629767308554</v>
      </c>
      <c r="N47" s="81">
        <v>12.37565232156307</v>
      </c>
      <c r="O47" s="81">
        <v>8.0304062594253232</v>
      </c>
      <c r="P47" s="81">
        <v>10.543175618478569</v>
      </c>
      <c r="Q47" s="81">
        <v>0.69688221490031754</v>
      </c>
      <c r="R47" s="81">
        <v>0</v>
      </c>
      <c r="S47" s="81">
        <v>0.56854577313074639</v>
      </c>
      <c r="T47" s="82"/>
      <c r="U47" s="81">
        <v>3991659</v>
      </c>
      <c r="V47" s="81">
        <v>742</v>
      </c>
      <c r="W47" s="81">
        <v>128</v>
      </c>
      <c r="X47" s="81">
        <v>2382</v>
      </c>
      <c r="Y47" s="81">
        <v>3217</v>
      </c>
      <c r="Z47" s="81">
        <v>3303</v>
      </c>
      <c r="AA47" s="81">
        <v>2560</v>
      </c>
      <c r="AB47" s="81">
        <v>11315</v>
      </c>
      <c r="AC47" s="81">
        <v>0</v>
      </c>
      <c r="AD47" s="81">
        <v>0.56854577313074639</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1747</v>
      </c>
      <c r="B48" s="80">
        <v>376</v>
      </c>
      <c r="C48" s="80">
        <v>2</v>
      </c>
      <c r="D48" s="80">
        <v>23</v>
      </c>
      <c r="E48" s="80">
        <v>2005</v>
      </c>
      <c r="F48" s="80" t="s">
        <v>565</v>
      </c>
      <c r="G48" s="80" t="s">
        <v>1745</v>
      </c>
      <c r="H48" s="80" t="s">
        <v>1746</v>
      </c>
      <c r="I48" s="177"/>
      <c r="J48" s="81">
        <v>28.445866672912626</v>
      </c>
      <c r="K48" s="81">
        <v>1.8601166152392501</v>
      </c>
      <c r="L48" s="81">
        <v>3.6573535528435457</v>
      </c>
      <c r="M48" s="81">
        <v>9.511182138768115</v>
      </c>
      <c r="N48" s="81">
        <v>17.477238211646402</v>
      </c>
      <c r="O48" s="81">
        <v>10.332669636953336</v>
      </c>
      <c r="P48" s="81">
        <v>9.3784574424838212</v>
      </c>
      <c r="Q48" s="81">
        <v>0.57371235057754066</v>
      </c>
      <c r="R48" s="81">
        <v>0</v>
      </c>
      <c r="S48" s="81">
        <v>1.4923463724963055</v>
      </c>
      <c r="T48" s="82"/>
      <c r="U48" s="81">
        <v>3674050</v>
      </c>
      <c r="V48" s="81">
        <v>686</v>
      </c>
      <c r="W48" s="81">
        <v>41</v>
      </c>
      <c r="X48" s="81">
        <v>1584</v>
      </c>
      <c r="Y48" s="81">
        <v>3246</v>
      </c>
      <c r="Z48" s="81">
        <v>4918</v>
      </c>
      <c r="AA48" s="81">
        <v>1865</v>
      </c>
      <c r="AB48" s="81">
        <v>9738</v>
      </c>
      <c r="AC48" s="81">
        <v>0</v>
      </c>
      <c r="AD48" s="81">
        <v>1.4923463724963055</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1748</v>
      </c>
      <c r="B49" s="80">
        <v>377</v>
      </c>
      <c r="C49" s="80">
        <v>3</v>
      </c>
      <c r="D49" s="80">
        <v>23</v>
      </c>
      <c r="E49" s="80">
        <v>2006</v>
      </c>
      <c r="F49" s="80" t="s">
        <v>566</v>
      </c>
      <c r="G49" s="80" t="s">
        <v>1745</v>
      </c>
      <c r="H49" s="80" t="s">
        <v>1746</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1749</v>
      </c>
      <c r="B50" s="80">
        <v>378</v>
      </c>
      <c r="C50" s="80">
        <v>4</v>
      </c>
      <c r="D50" s="80">
        <v>23</v>
      </c>
      <c r="E50" s="80">
        <v>2007</v>
      </c>
      <c r="F50" s="80" t="s">
        <v>567</v>
      </c>
      <c r="G50" s="80" t="s">
        <v>1745</v>
      </c>
      <c r="H50" s="80" t="s">
        <v>1746</v>
      </c>
      <c r="I50" s="177"/>
      <c r="J50" s="81">
        <v>34.444368364844117</v>
      </c>
      <c r="K50" s="81">
        <v>1.7418788784847457</v>
      </c>
      <c r="L50" s="81">
        <v>5.6967788389458196</v>
      </c>
      <c r="M50" s="81">
        <v>10.736285761783208</v>
      </c>
      <c r="N50" s="81">
        <v>17.346862504337818</v>
      </c>
      <c r="O50" s="81">
        <v>9.8587024426686725</v>
      </c>
      <c r="P50" s="81">
        <v>9.0793595076694817</v>
      </c>
      <c r="Q50" s="81">
        <v>0.58540661206638689</v>
      </c>
      <c r="R50" s="81">
        <v>0</v>
      </c>
      <c r="S50" s="81">
        <v>1.1168018330445304</v>
      </c>
      <c r="T50" s="82"/>
      <c r="U50" s="81">
        <v>4951527</v>
      </c>
      <c r="V50" s="81">
        <v>678</v>
      </c>
      <c r="W50" s="81">
        <v>66</v>
      </c>
      <c r="X50" s="81">
        <v>2203</v>
      </c>
      <c r="Y50" s="81">
        <v>3231</v>
      </c>
      <c r="Z50" s="81">
        <v>4878</v>
      </c>
      <c r="AA50" s="81">
        <v>1778</v>
      </c>
      <c r="AB50" s="81">
        <v>9411</v>
      </c>
      <c r="AC50" s="81">
        <v>0</v>
      </c>
      <c r="AD50" s="81">
        <v>1.1168018330445304</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1750</v>
      </c>
      <c r="B51" s="80">
        <v>379</v>
      </c>
      <c r="C51" s="80">
        <v>5</v>
      </c>
      <c r="D51" s="80">
        <v>23</v>
      </c>
      <c r="E51" s="80">
        <v>2008</v>
      </c>
      <c r="F51" s="80" t="s">
        <v>84</v>
      </c>
      <c r="G51" s="80" t="s">
        <v>1745</v>
      </c>
      <c r="H51" s="80" t="s">
        <v>1746</v>
      </c>
      <c r="I51" s="177"/>
      <c r="J51" s="81">
        <v>24.227043091419688</v>
      </c>
      <c r="K51" s="81">
        <v>1.3027512589316419</v>
      </c>
      <c r="L51" s="81">
        <v>5.0752362019092985</v>
      </c>
      <c r="M51" s="81">
        <v>10.860141556622835</v>
      </c>
      <c r="N51" s="81">
        <v>16.850013087216499</v>
      </c>
      <c r="O51" s="81">
        <v>9.4424062539332478</v>
      </c>
      <c r="P51" s="81">
        <v>8.8292801891557211</v>
      </c>
      <c r="Q51" s="81">
        <v>0.56621200650092218</v>
      </c>
      <c r="R51" s="81">
        <v>0</v>
      </c>
      <c r="S51" s="81">
        <v>1.1069714660248073</v>
      </c>
      <c r="T51" s="82"/>
      <c r="U51" s="81">
        <v>3984460</v>
      </c>
      <c r="V51" s="81">
        <v>678</v>
      </c>
      <c r="W51" s="81">
        <v>66</v>
      </c>
      <c r="X51" s="81">
        <v>2203</v>
      </c>
      <c r="Y51" s="81">
        <v>3229</v>
      </c>
      <c r="Z51" s="81">
        <v>4836</v>
      </c>
      <c r="AA51" s="81">
        <v>1731</v>
      </c>
      <c r="AB51" s="81">
        <v>9252</v>
      </c>
      <c r="AC51" s="81">
        <v>0</v>
      </c>
      <c r="AD51" s="81">
        <v>1.1069714660248073</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1751</v>
      </c>
      <c r="B52" s="80">
        <v>380</v>
      </c>
      <c r="C52" s="80">
        <v>6</v>
      </c>
      <c r="D52" s="80">
        <v>23</v>
      </c>
      <c r="E52" s="80">
        <v>2009</v>
      </c>
      <c r="F52" s="80" t="s">
        <v>85</v>
      </c>
      <c r="G52" s="80" t="s">
        <v>1745</v>
      </c>
      <c r="H52" s="80" t="s">
        <v>1746</v>
      </c>
      <c r="I52" s="177"/>
      <c r="J52" s="81">
        <v>17.531834270713436</v>
      </c>
      <c r="K52" s="81">
        <v>1.0202931793996759</v>
      </c>
      <c r="L52" s="81">
        <v>7.5332969307085333</v>
      </c>
      <c r="M52" s="81">
        <v>9.8615269227769939</v>
      </c>
      <c r="N52" s="81">
        <v>15.179462842568798</v>
      </c>
      <c r="O52" s="81">
        <v>9.6038880985019333</v>
      </c>
      <c r="P52" s="81">
        <v>8.5358089170550748</v>
      </c>
      <c r="Q52" s="81">
        <v>0.53255421830349436</v>
      </c>
      <c r="R52" s="81">
        <v>0</v>
      </c>
      <c r="S52" s="81">
        <v>0.90180531094556837</v>
      </c>
      <c r="T52" s="82"/>
      <c r="U52" s="81">
        <v>2282009</v>
      </c>
      <c r="V52" s="81">
        <v>488</v>
      </c>
      <c r="W52" s="81">
        <v>140</v>
      </c>
      <c r="X52" s="81">
        <v>2015</v>
      </c>
      <c r="Y52" s="81">
        <v>3221</v>
      </c>
      <c r="Z52" s="81">
        <v>4855</v>
      </c>
      <c r="AA52" s="81">
        <v>1718</v>
      </c>
      <c r="AB52" s="81">
        <v>9135</v>
      </c>
      <c r="AC52" s="81">
        <v>0</v>
      </c>
      <c r="AD52" s="81">
        <v>0.90180531094556837</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32.24</v>
      </c>
      <c r="BJ52" s="81">
        <v>0</v>
      </c>
      <c r="BK52" s="81">
        <v>0</v>
      </c>
      <c r="BL52" s="81">
        <v>0</v>
      </c>
      <c r="BM52" s="82"/>
      <c r="BN52" s="81">
        <v>0</v>
      </c>
      <c r="BO52" s="81">
        <v>0</v>
      </c>
      <c r="BP52" s="81">
        <v>2</v>
      </c>
      <c r="BQ52" s="81">
        <v>0</v>
      </c>
      <c r="BR52" s="81">
        <v>0</v>
      </c>
      <c r="BS52" s="81">
        <v>0</v>
      </c>
      <c r="BT52"/>
      <c r="BU52" s="80"/>
      <c r="BV52" s="80"/>
      <c r="BW52" s="80"/>
      <c r="BX52" s="80"/>
      <c r="BY52" s="80"/>
      <c r="BZ52" s="80"/>
      <c r="CA52" s="80"/>
      <c r="CB52" s="80"/>
      <c r="CC52" s="80"/>
    </row>
    <row r="53" spans="1:81">
      <c r="A53" s="80" t="s">
        <v>1752</v>
      </c>
      <c r="B53" s="80">
        <v>381</v>
      </c>
      <c r="C53" s="80">
        <v>7</v>
      </c>
      <c r="D53" s="80">
        <v>23</v>
      </c>
      <c r="E53" s="80">
        <v>2010</v>
      </c>
      <c r="F53" s="80" t="s">
        <v>86</v>
      </c>
      <c r="G53" s="80" t="s">
        <v>1745</v>
      </c>
      <c r="H53" s="80" t="s">
        <v>1746</v>
      </c>
      <c r="I53" s="177"/>
      <c r="J53" s="81">
        <v>21.174284768357261</v>
      </c>
      <c r="K53" s="81">
        <v>1.0451941186973885</v>
      </c>
      <c r="L53" s="81">
        <v>7.1431488660297031</v>
      </c>
      <c r="M53" s="81">
        <v>9.4696740103611479</v>
      </c>
      <c r="N53" s="81">
        <v>15.62878188785985</v>
      </c>
      <c r="O53" s="81">
        <v>9.4393585205716324</v>
      </c>
      <c r="P53" s="81">
        <v>8.6627166901405221</v>
      </c>
      <c r="Q53" s="81">
        <v>0.54641547802649726</v>
      </c>
      <c r="R53" s="81">
        <v>0</v>
      </c>
      <c r="S53" s="81">
        <v>0.94923599503130163</v>
      </c>
      <c r="T53" s="82"/>
      <c r="U53" s="81">
        <v>3157961</v>
      </c>
      <c r="V53" s="81">
        <v>488</v>
      </c>
      <c r="W53" s="81">
        <v>140</v>
      </c>
      <c r="X53" s="81">
        <v>2015</v>
      </c>
      <c r="Y53" s="81">
        <v>3222</v>
      </c>
      <c r="Z53" s="81">
        <v>4794</v>
      </c>
      <c r="AA53" s="81">
        <v>1700</v>
      </c>
      <c r="AB53" s="81">
        <v>8981</v>
      </c>
      <c r="AC53" s="81">
        <v>0</v>
      </c>
      <c r="AD53" s="81">
        <v>0.94923599503130163</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42.79</v>
      </c>
      <c r="BJ53" s="81">
        <v>0</v>
      </c>
      <c r="BK53" s="81">
        <v>0</v>
      </c>
      <c r="BL53" s="81">
        <v>0</v>
      </c>
      <c r="BM53" s="82"/>
      <c r="BN53" s="81">
        <v>0</v>
      </c>
      <c r="BO53" s="81">
        <v>0</v>
      </c>
      <c r="BP53" s="81">
        <v>2</v>
      </c>
      <c r="BQ53" s="81">
        <v>0</v>
      </c>
      <c r="BR53" s="81">
        <v>0</v>
      </c>
      <c r="BS53" s="81">
        <v>0</v>
      </c>
      <c r="BT53"/>
      <c r="BU53" s="80">
        <v>42.79</v>
      </c>
      <c r="BV53" s="80">
        <v>0</v>
      </c>
      <c r="BW53" s="80">
        <v>0</v>
      </c>
      <c r="BX53" s="80">
        <v>0</v>
      </c>
      <c r="BY53" s="80">
        <v>0</v>
      </c>
      <c r="BZ53" s="80">
        <v>0</v>
      </c>
      <c r="CA53" s="80">
        <v>0</v>
      </c>
      <c r="CB53" s="80">
        <v>0</v>
      </c>
      <c r="CC53" s="80">
        <v>0</v>
      </c>
    </row>
    <row r="54" spans="1:81">
      <c r="A54" s="80" t="s">
        <v>1753</v>
      </c>
      <c r="B54" s="80">
        <v>382</v>
      </c>
      <c r="C54" s="80">
        <v>8</v>
      </c>
      <c r="D54" s="80">
        <v>23</v>
      </c>
      <c r="E54" s="80">
        <v>2011</v>
      </c>
      <c r="F54" s="80" t="s">
        <v>87</v>
      </c>
      <c r="G54" s="80" t="s">
        <v>1745</v>
      </c>
      <c r="H54" s="80" t="s">
        <v>1746</v>
      </c>
      <c r="I54" s="177"/>
      <c r="J54" s="81">
        <v>25.861760681651894</v>
      </c>
      <c r="K54" s="81">
        <v>1.3426919723809558</v>
      </c>
      <c r="L54" s="81">
        <v>5.6446228330391675</v>
      </c>
      <c r="M54" s="81">
        <v>10.669064594064427</v>
      </c>
      <c r="N54" s="81">
        <v>17.91513799545109</v>
      </c>
      <c r="O54" s="81">
        <v>9.2579201131847082</v>
      </c>
      <c r="P54" s="81">
        <v>8.3678416045595583</v>
      </c>
      <c r="Q54" s="81">
        <v>0.61356901478666614</v>
      </c>
      <c r="R54" s="81">
        <v>0</v>
      </c>
      <c r="S54" s="81">
        <v>1.0679811217907678</v>
      </c>
      <c r="T54" s="82"/>
      <c r="U54" s="81">
        <v>3559426</v>
      </c>
      <c r="V54" s="81">
        <v>488</v>
      </c>
      <c r="W54" s="81">
        <v>140</v>
      </c>
      <c r="X54" s="81">
        <v>2015</v>
      </c>
      <c r="Y54" s="81">
        <v>3191</v>
      </c>
      <c r="Z54" s="81">
        <v>4804</v>
      </c>
      <c r="AA54" s="81">
        <v>1691</v>
      </c>
      <c r="AB54" s="81">
        <v>8743</v>
      </c>
      <c r="AC54" s="81">
        <v>0</v>
      </c>
      <c r="AD54" s="81">
        <v>1.0679811217907678</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30.879000000000001</v>
      </c>
      <c r="BJ54" s="81">
        <v>0</v>
      </c>
      <c r="BK54" s="81">
        <v>0</v>
      </c>
      <c r="BL54" s="81">
        <v>0</v>
      </c>
      <c r="BM54" s="82"/>
      <c r="BN54" s="81">
        <v>0</v>
      </c>
      <c r="BO54" s="81">
        <v>0</v>
      </c>
      <c r="BP54" s="81">
        <v>2</v>
      </c>
      <c r="BQ54" s="81">
        <v>0</v>
      </c>
      <c r="BR54" s="81">
        <v>0</v>
      </c>
      <c r="BS54" s="81">
        <v>0</v>
      </c>
      <c r="BT54"/>
      <c r="BU54" s="80">
        <v>30.879000000000001</v>
      </c>
      <c r="BV54" s="80">
        <v>0</v>
      </c>
      <c r="BW54" s="80">
        <v>0</v>
      </c>
      <c r="BX54" s="80">
        <v>0</v>
      </c>
      <c r="BY54" s="80">
        <v>0</v>
      </c>
      <c r="BZ54" s="80">
        <v>0</v>
      </c>
      <c r="CA54" s="80">
        <v>0</v>
      </c>
      <c r="CB54" s="80">
        <v>0</v>
      </c>
      <c r="CC54" s="80">
        <v>0</v>
      </c>
    </row>
    <row r="55" spans="1:81">
      <c r="A55" s="80" t="s">
        <v>1754</v>
      </c>
      <c r="B55" s="80">
        <v>383</v>
      </c>
      <c r="C55" s="80">
        <v>9</v>
      </c>
      <c r="D55" s="80">
        <v>23</v>
      </c>
      <c r="E55" s="80">
        <v>2012</v>
      </c>
      <c r="F55" s="80" t="s">
        <v>88</v>
      </c>
      <c r="G55" s="80" t="s">
        <v>1745</v>
      </c>
      <c r="H55" s="80" t="s">
        <v>1746</v>
      </c>
      <c r="I55" s="177"/>
      <c r="J55" s="81">
        <v>25.002652968824123</v>
      </c>
      <c r="K55" s="81">
        <v>1.2602729359261862</v>
      </c>
      <c r="L55" s="81">
        <v>5.5597121884947205</v>
      </c>
      <c r="M55" s="81">
        <v>10.629841821143234</v>
      </c>
      <c r="N55" s="81">
        <v>17.838547806104611</v>
      </c>
      <c r="O55" s="81">
        <v>9.280665885258621</v>
      </c>
      <c r="P55" s="81">
        <v>8.2213636023469796</v>
      </c>
      <c r="Q55" s="81">
        <v>0.65717343332525968</v>
      </c>
      <c r="R55" s="81">
        <v>0</v>
      </c>
      <c r="S55" s="81">
        <v>1.1044676347261735</v>
      </c>
      <c r="T55" s="82"/>
      <c r="U55" s="81">
        <v>3034314</v>
      </c>
      <c r="V55" s="81">
        <v>488</v>
      </c>
      <c r="W55" s="81">
        <v>140</v>
      </c>
      <c r="X55" s="81">
        <v>2015</v>
      </c>
      <c r="Y55" s="81">
        <v>3187</v>
      </c>
      <c r="Z55" s="81">
        <v>4854</v>
      </c>
      <c r="AA55" s="81">
        <v>1652</v>
      </c>
      <c r="AB55" s="81">
        <v>8619</v>
      </c>
      <c r="AC55" s="81">
        <v>0</v>
      </c>
      <c r="AD55" s="81">
        <v>1.1044676347261735</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39.749000000000002</v>
      </c>
      <c r="BJ55" s="81">
        <v>0</v>
      </c>
      <c r="BK55" s="81">
        <v>0</v>
      </c>
      <c r="BL55" s="81">
        <v>0</v>
      </c>
      <c r="BM55" s="82"/>
      <c r="BN55" s="81">
        <v>0</v>
      </c>
      <c r="BO55" s="81">
        <v>0</v>
      </c>
      <c r="BP55" s="81">
        <v>2</v>
      </c>
      <c r="BQ55" s="81">
        <v>0</v>
      </c>
      <c r="BR55" s="81">
        <v>0</v>
      </c>
      <c r="BS55" s="81">
        <v>0</v>
      </c>
      <c r="BT55"/>
      <c r="BU55" s="80">
        <v>39.749000000000002</v>
      </c>
      <c r="BV55" s="80">
        <v>0</v>
      </c>
      <c r="BW55" s="80">
        <v>0</v>
      </c>
      <c r="BX55" s="80">
        <v>0</v>
      </c>
      <c r="BY55" s="80">
        <v>0</v>
      </c>
      <c r="BZ55" s="80">
        <v>0</v>
      </c>
      <c r="CA55" s="80">
        <v>0</v>
      </c>
      <c r="CB55" s="80">
        <v>0</v>
      </c>
      <c r="CC55" s="80">
        <v>0</v>
      </c>
    </row>
    <row r="56" spans="1:81">
      <c r="A56" s="80" t="s">
        <v>1755</v>
      </c>
      <c r="B56" s="80">
        <v>384</v>
      </c>
      <c r="C56" s="80">
        <v>10</v>
      </c>
      <c r="D56" s="80">
        <v>23</v>
      </c>
      <c r="E56" s="80">
        <v>2013</v>
      </c>
      <c r="F56" s="80" t="s">
        <v>89</v>
      </c>
      <c r="G56" s="80" t="s">
        <v>1745</v>
      </c>
      <c r="H56" s="80" t="s">
        <v>1746</v>
      </c>
      <c r="I56" s="177"/>
      <c r="J56" s="81">
        <v>20.106952109438957</v>
      </c>
      <c r="K56" s="81">
        <v>1.0870588015818148</v>
      </c>
      <c r="L56" s="81">
        <v>5.0788673909237358</v>
      </c>
      <c r="M56" s="81">
        <v>10.19670305276121</v>
      </c>
      <c r="N56" s="81">
        <v>18.791521303402668</v>
      </c>
      <c r="O56" s="81">
        <v>8.8986530899309972</v>
      </c>
      <c r="P56" s="81">
        <v>8.287308361963154</v>
      </c>
      <c r="Q56" s="81">
        <v>0.65946173825284404</v>
      </c>
      <c r="R56" s="81">
        <v>0</v>
      </c>
      <c r="S56" s="81">
        <v>0.90651695583883707</v>
      </c>
      <c r="T56" s="82"/>
      <c r="U56" s="81">
        <v>2392825</v>
      </c>
      <c r="V56" s="81">
        <v>488</v>
      </c>
      <c r="W56" s="81">
        <v>140</v>
      </c>
      <c r="X56" s="81">
        <v>2015</v>
      </c>
      <c r="Y56" s="81">
        <v>3187</v>
      </c>
      <c r="Z56" s="81">
        <v>4862</v>
      </c>
      <c r="AA56" s="81">
        <v>1659</v>
      </c>
      <c r="AB56" s="81">
        <v>8525</v>
      </c>
      <c r="AC56" s="81">
        <v>0</v>
      </c>
      <c r="AD56" s="81">
        <v>0.90651695583883707</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69.906999999999996</v>
      </c>
      <c r="BJ56" s="81">
        <v>0</v>
      </c>
      <c r="BK56" s="81">
        <v>0</v>
      </c>
      <c r="BL56" s="81">
        <v>0</v>
      </c>
      <c r="BM56" s="82"/>
      <c r="BN56" s="81">
        <v>0</v>
      </c>
      <c r="BO56" s="81">
        <v>0</v>
      </c>
      <c r="BP56" s="81">
        <v>2</v>
      </c>
      <c r="BQ56" s="81">
        <v>0</v>
      </c>
      <c r="BR56" s="81">
        <v>0</v>
      </c>
      <c r="BS56" s="81">
        <v>0</v>
      </c>
      <c r="BT56"/>
      <c r="BU56" s="80">
        <v>69.906999999999996</v>
      </c>
      <c r="BV56" s="80">
        <v>0</v>
      </c>
      <c r="BW56" s="80">
        <v>0</v>
      </c>
      <c r="BX56" s="80">
        <v>0</v>
      </c>
      <c r="BY56" s="80">
        <v>0</v>
      </c>
      <c r="BZ56" s="80">
        <v>0</v>
      </c>
      <c r="CA56" s="80">
        <v>0</v>
      </c>
      <c r="CB56" s="80">
        <v>0</v>
      </c>
      <c r="CC56" s="80">
        <v>0</v>
      </c>
    </row>
    <row r="57" spans="1:81">
      <c r="A57" s="80" t="s">
        <v>1756</v>
      </c>
      <c r="B57" s="80">
        <v>385</v>
      </c>
      <c r="C57" s="80">
        <v>11</v>
      </c>
      <c r="D57" s="80">
        <v>23</v>
      </c>
      <c r="E57" s="80">
        <v>2014</v>
      </c>
      <c r="F57" s="80" t="s">
        <v>90</v>
      </c>
      <c r="G57" s="80" t="s">
        <v>1745</v>
      </c>
      <c r="H57" s="80" t="s">
        <v>1746</v>
      </c>
      <c r="I57" s="177"/>
      <c r="J57" s="81">
        <v>18.568780465831725</v>
      </c>
      <c r="K57" s="81">
        <v>1.1165947810570684</v>
      </c>
      <c r="L57" s="81">
        <v>4.7490547788134725</v>
      </c>
      <c r="M57" s="81">
        <v>10.273705135753595</v>
      </c>
      <c r="N57" s="81">
        <v>16.186062786502628</v>
      </c>
      <c r="O57" s="81">
        <v>8.3448013008329553</v>
      </c>
      <c r="P57" s="81">
        <v>8.1144935210601385</v>
      </c>
      <c r="Q57" s="81">
        <v>0.61854777835150743</v>
      </c>
      <c r="R57" s="81">
        <v>0</v>
      </c>
      <c r="S57" s="81">
        <v>0.85500655799141567</v>
      </c>
      <c r="T57" s="82"/>
      <c r="U57" s="81">
        <v>2645878</v>
      </c>
      <c r="V57" s="81">
        <v>458</v>
      </c>
      <c r="W57" s="81">
        <v>108</v>
      </c>
      <c r="X57" s="81">
        <v>2018</v>
      </c>
      <c r="Y57" s="81">
        <v>3145</v>
      </c>
      <c r="Z57" s="81">
        <v>4802</v>
      </c>
      <c r="AA57" s="81">
        <v>1616</v>
      </c>
      <c r="AB57" s="81">
        <v>8334</v>
      </c>
      <c r="AC57" s="81">
        <v>0</v>
      </c>
      <c r="AD57" s="81">
        <v>0.85500655799141567</v>
      </c>
      <c r="AE57" s="82"/>
      <c r="AF57" s="81">
        <v>25351183.637165423</v>
      </c>
      <c r="AG57" s="81">
        <v>872850.87088846962</v>
      </c>
      <c r="AH57" s="81">
        <v>1148637.9854425753</v>
      </c>
      <c r="AI57" s="81">
        <v>11990525.19085924</v>
      </c>
      <c r="AJ57" s="81">
        <v>18731247.309082028</v>
      </c>
      <c r="AK57" s="81">
        <v>0</v>
      </c>
      <c r="AL57" s="81">
        <v>0</v>
      </c>
      <c r="AM57" s="81">
        <v>1144133.6632464607</v>
      </c>
      <c r="AN57" s="81">
        <v>0</v>
      </c>
      <c r="AO57" s="81">
        <v>0</v>
      </c>
      <c r="AP57" s="82"/>
      <c r="AQ57" s="81">
        <v>7</v>
      </c>
      <c r="AR57" s="81">
        <v>0</v>
      </c>
      <c r="AS57" s="81">
        <v>0</v>
      </c>
      <c r="AT57" s="81">
        <v>1</v>
      </c>
      <c r="AU57" s="81">
        <v>0</v>
      </c>
      <c r="AV57" s="81">
        <v>0</v>
      </c>
      <c r="AW57" s="81" t="s">
        <v>564</v>
      </c>
      <c r="AX57" s="82"/>
      <c r="AY57" s="81">
        <v>24.9</v>
      </c>
      <c r="AZ57" s="81">
        <v>0</v>
      </c>
      <c r="BA57" s="81">
        <v>0</v>
      </c>
      <c r="BB57" s="81">
        <v>6300</v>
      </c>
      <c r="BC57" s="81">
        <v>0</v>
      </c>
      <c r="BD57" s="81">
        <v>0</v>
      </c>
      <c r="BE57" s="81" t="s">
        <v>564</v>
      </c>
      <c r="BF57" s="82"/>
      <c r="BG57" s="81">
        <v>0</v>
      </c>
      <c r="BH57" s="81">
        <v>0</v>
      </c>
      <c r="BI57" s="81">
        <v>69.873999999999995</v>
      </c>
      <c r="BJ57" s="81">
        <v>0</v>
      </c>
      <c r="BK57" s="81">
        <v>0</v>
      </c>
      <c r="BL57" s="81">
        <v>0</v>
      </c>
      <c r="BM57" s="82"/>
      <c r="BN57" s="81">
        <v>0</v>
      </c>
      <c r="BO57" s="81">
        <v>0</v>
      </c>
      <c r="BP57" s="81">
        <v>2</v>
      </c>
      <c r="BQ57" s="81">
        <v>0</v>
      </c>
      <c r="BR57" s="81">
        <v>0</v>
      </c>
      <c r="BS57" s="81">
        <v>0</v>
      </c>
      <c r="BT57"/>
      <c r="BU57" s="80">
        <v>69.873999999999995</v>
      </c>
      <c r="BV57" s="80">
        <v>0</v>
      </c>
      <c r="BW57" s="80">
        <v>0</v>
      </c>
      <c r="BX57" s="80">
        <v>0</v>
      </c>
      <c r="BY57" s="80">
        <v>0</v>
      </c>
      <c r="BZ57" s="80">
        <v>0</v>
      </c>
      <c r="CA57" s="80">
        <v>0</v>
      </c>
      <c r="CB57" s="80">
        <v>0</v>
      </c>
      <c r="CC57" s="80">
        <v>0</v>
      </c>
    </row>
    <row r="58" spans="1:81">
      <c r="A58" s="80" t="s">
        <v>1757</v>
      </c>
      <c r="B58" s="80">
        <v>386</v>
      </c>
      <c r="C58" s="80">
        <v>12</v>
      </c>
      <c r="D58" s="80">
        <v>23</v>
      </c>
      <c r="E58" s="80">
        <v>2015</v>
      </c>
      <c r="F58" s="80" t="s">
        <v>91</v>
      </c>
      <c r="G58" s="80" t="s">
        <v>1745</v>
      </c>
      <c r="H58" s="80" t="s">
        <v>1746</v>
      </c>
      <c r="I58" s="177"/>
      <c r="J58" s="81">
        <v>20.390801674113785</v>
      </c>
      <c r="K58" s="81">
        <v>1.1304627416516631</v>
      </c>
      <c r="L58" s="81">
        <v>4.8294873038373476</v>
      </c>
      <c r="M58" s="81">
        <v>10.513806164100552</v>
      </c>
      <c r="N58" s="81">
        <v>14.37394189762164</v>
      </c>
      <c r="O58" s="81">
        <v>8.1963206645242472</v>
      </c>
      <c r="P58" s="81">
        <v>8.0103216313975611</v>
      </c>
      <c r="Q58" s="81">
        <v>0.59019683658988287</v>
      </c>
      <c r="R58" s="81">
        <v>0</v>
      </c>
      <c r="S58" s="81">
        <v>1.0399156537192848</v>
      </c>
      <c r="T58" s="82"/>
      <c r="U58" s="81">
        <v>2855647</v>
      </c>
      <c r="V58" s="81">
        <v>458</v>
      </c>
      <c r="W58" s="81">
        <v>108</v>
      </c>
      <c r="X58" s="81">
        <v>2018</v>
      </c>
      <c r="Y58" s="81">
        <v>3109</v>
      </c>
      <c r="Z58" s="81">
        <v>4762</v>
      </c>
      <c r="AA58" s="81">
        <v>1594</v>
      </c>
      <c r="AB58" s="81">
        <v>8123</v>
      </c>
      <c r="AC58" s="81">
        <v>0</v>
      </c>
      <c r="AD58" s="81">
        <v>1.0399156537192848</v>
      </c>
      <c r="AE58" s="82"/>
      <c r="AF58" s="81">
        <v>28423769.816648539</v>
      </c>
      <c r="AG58" s="81">
        <v>815805.75560735946</v>
      </c>
      <c r="AH58" s="81">
        <v>954544.41043799056</v>
      </c>
      <c r="AI58" s="81">
        <v>13526162.94658575</v>
      </c>
      <c r="AJ58" s="81">
        <v>17351261.285672322</v>
      </c>
      <c r="AK58" s="81">
        <v>0</v>
      </c>
      <c r="AL58" s="81">
        <v>0</v>
      </c>
      <c r="AM58" s="81">
        <v>1113223.075296574</v>
      </c>
      <c r="AN58" s="81">
        <v>0</v>
      </c>
      <c r="AO58" s="81">
        <v>0</v>
      </c>
      <c r="AP58" s="82"/>
      <c r="AQ58" s="81">
        <v>8</v>
      </c>
      <c r="AR58" s="81">
        <v>0</v>
      </c>
      <c r="AS58" s="81">
        <v>0</v>
      </c>
      <c r="AT58" s="81">
        <v>1</v>
      </c>
      <c r="AU58" s="81">
        <v>0</v>
      </c>
      <c r="AV58" s="81">
        <v>0</v>
      </c>
      <c r="AW58" s="81" t="s">
        <v>564</v>
      </c>
      <c r="AX58" s="82"/>
      <c r="AY58" s="81">
        <v>31.700000000000003</v>
      </c>
      <c r="AZ58" s="81">
        <v>0</v>
      </c>
      <c r="BA58" s="81">
        <v>0</v>
      </c>
      <c r="BB58" s="81">
        <v>6300</v>
      </c>
      <c r="BC58" s="81">
        <v>0</v>
      </c>
      <c r="BD58" s="81">
        <v>0</v>
      </c>
      <c r="BE58" s="81" t="s">
        <v>564</v>
      </c>
      <c r="BF58" s="82"/>
      <c r="BG58" s="81">
        <v>0</v>
      </c>
      <c r="BH58" s="81">
        <v>0</v>
      </c>
      <c r="BI58" s="81">
        <v>70.078999999999994</v>
      </c>
      <c r="BJ58" s="81">
        <v>0</v>
      </c>
      <c r="BK58" s="81">
        <v>0</v>
      </c>
      <c r="BL58" s="81">
        <v>0</v>
      </c>
      <c r="BM58" s="82"/>
      <c r="BN58" s="81">
        <v>0</v>
      </c>
      <c r="BO58" s="81">
        <v>0</v>
      </c>
      <c r="BP58" s="81">
        <v>2</v>
      </c>
      <c r="BQ58" s="81">
        <v>0</v>
      </c>
      <c r="BR58" s="81">
        <v>0</v>
      </c>
      <c r="BS58" s="81">
        <v>0</v>
      </c>
      <c r="BT58"/>
      <c r="BU58" s="80">
        <v>70.078999999999994</v>
      </c>
      <c r="BV58" s="80">
        <v>0</v>
      </c>
      <c r="BW58" s="80">
        <v>0</v>
      </c>
      <c r="BX58" s="80">
        <v>0</v>
      </c>
      <c r="BY58" s="80">
        <v>0</v>
      </c>
      <c r="BZ58" s="80">
        <v>0</v>
      </c>
      <c r="CA58" s="80">
        <v>0</v>
      </c>
      <c r="CB58" s="80">
        <v>0</v>
      </c>
      <c r="CC58" s="80">
        <v>0</v>
      </c>
    </row>
    <row r="59" spans="1:81">
      <c r="A59" s="80" t="s">
        <v>1758</v>
      </c>
      <c r="B59" s="80">
        <v>387</v>
      </c>
      <c r="C59" s="80">
        <v>13</v>
      </c>
      <c r="D59" s="80">
        <v>23</v>
      </c>
      <c r="E59" s="80">
        <v>2016</v>
      </c>
      <c r="F59" s="80" t="s">
        <v>92</v>
      </c>
      <c r="G59" s="80" t="s">
        <v>1745</v>
      </c>
      <c r="H59" s="80" t="s">
        <v>1746</v>
      </c>
      <c r="I59" s="177"/>
      <c r="J59" s="81">
        <v>17.057976604469825</v>
      </c>
      <c r="K59" s="81">
        <v>1.1289466627706961</v>
      </c>
      <c r="L59" s="81">
        <v>5.6382848636367902</v>
      </c>
      <c r="M59" s="81">
        <v>8.9512849306289244</v>
      </c>
      <c r="N59" s="81">
        <v>14.275770972211133</v>
      </c>
      <c r="O59" s="81">
        <v>8.0984893724254459</v>
      </c>
      <c r="P59" s="81">
        <v>8.3181319511119494</v>
      </c>
      <c r="Q59" s="81">
        <v>0.56505622281044865</v>
      </c>
      <c r="R59" s="81">
        <v>0</v>
      </c>
      <c r="S59" s="81">
        <v>1.0335100488787996</v>
      </c>
      <c r="T59" s="82"/>
      <c r="U59" s="81">
        <v>2538390</v>
      </c>
      <c r="V59" s="81">
        <v>458</v>
      </c>
      <c r="W59" s="81">
        <v>108</v>
      </c>
      <c r="X59" s="81">
        <v>2018</v>
      </c>
      <c r="Y59" s="81">
        <v>3104</v>
      </c>
      <c r="Z59" s="81">
        <v>4763</v>
      </c>
      <c r="AA59" s="81">
        <v>1712</v>
      </c>
      <c r="AB59" s="81">
        <v>8000</v>
      </c>
      <c r="AC59" s="81">
        <v>0</v>
      </c>
      <c r="AD59" s="81">
        <v>1.0335100488788</v>
      </c>
      <c r="AE59" s="82"/>
      <c r="AF59" s="81">
        <v>23774310.020797141</v>
      </c>
      <c r="AG59" s="81">
        <v>790028.8453528838</v>
      </c>
      <c r="AH59" s="81">
        <v>848575.14776738186</v>
      </c>
      <c r="AI59" s="81">
        <v>12544052.864321919</v>
      </c>
      <c r="AJ59" s="81">
        <v>15558592.693338649</v>
      </c>
      <c r="AK59" s="81">
        <v>0</v>
      </c>
      <c r="AL59" s="81">
        <v>0</v>
      </c>
      <c r="AM59" s="81">
        <v>1097218.2104125179</v>
      </c>
      <c r="AN59" s="81">
        <v>0</v>
      </c>
      <c r="AO59" s="81">
        <v>0</v>
      </c>
      <c r="AP59" s="82"/>
      <c r="AQ59" s="81">
        <v>10</v>
      </c>
      <c r="AR59" s="81">
        <v>0</v>
      </c>
      <c r="AS59" s="81">
        <v>0</v>
      </c>
      <c r="AT59" s="81">
        <v>1</v>
      </c>
      <c r="AU59" s="81">
        <v>0</v>
      </c>
      <c r="AV59" s="81">
        <v>0</v>
      </c>
      <c r="AW59" s="81" t="s">
        <v>564</v>
      </c>
      <c r="AX59" s="82"/>
      <c r="AY59" s="81">
        <v>43.2</v>
      </c>
      <c r="AZ59" s="81">
        <v>0</v>
      </c>
      <c r="BA59" s="81">
        <v>0</v>
      </c>
      <c r="BB59" s="81">
        <v>6300</v>
      </c>
      <c r="BC59" s="81">
        <v>0</v>
      </c>
      <c r="BD59" s="81">
        <v>0</v>
      </c>
      <c r="BE59" s="81" t="s">
        <v>564</v>
      </c>
      <c r="BF59" s="82"/>
      <c r="BG59" s="81">
        <v>0</v>
      </c>
      <c r="BH59" s="81">
        <v>0</v>
      </c>
      <c r="BI59" s="81">
        <v>73.165999999999997</v>
      </c>
      <c r="BJ59" s="81">
        <v>0</v>
      </c>
      <c r="BK59" s="81">
        <v>0</v>
      </c>
      <c r="BL59" s="81">
        <v>0</v>
      </c>
      <c r="BM59" s="82"/>
      <c r="BN59" s="81">
        <v>0</v>
      </c>
      <c r="BO59" s="81">
        <v>0</v>
      </c>
      <c r="BP59" s="81">
        <v>2</v>
      </c>
      <c r="BQ59" s="81">
        <v>0</v>
      </c>
      <c r="BR59" s="81">
        <v>0</v>
      </c>
      <c r="BS59" s="81">
        <v>0</v>
      </c>
      <c r="BT59"/>
      <c r="BU59" s="80">
        <v>73.165999999999997</v>
      </c>
      <c r="BV59" s="80">
        <v>0</v>
      </c>
      <c r="BW59" s="80">
        <v>0</v>
      </c>
      <c r="BX59" s="80">
        <v>0</v>
      </c>
      <c r="BY59" s="80">
        <v>0</v>
      </c>
      <c r="BZ59" s="80">
        <v>0</v>
      </c>
      <c r="CA59" s="80">
        <v>0</v>
      </c>
      <c r="CB59" s="80">
        <v>0</v>
      </c>
      <c r="CC59" s="80">
        <v>0</v>
      </c>
    </row>
    <row r="60" spans="1:81">
      <c r="A60" s="80" t="s">
        <v>1759</v>
      </c>
      <c r="B60" s="80">
        <v>388</v>
      </c>
      <c r="C60" s="80">
        <v>14</v>
      </c>
      <c r="D60" s="80">
        <v>23</v>
      </c>
      <c r="E60" s="80">
        <v>2017</v>
      </c>
      <c r="F60" s="80" t="s">
        <v>71</v>
      </c>
      <c r="G60" s="80" t="s">
        <v>1745</v>
      </c>
      <c r="H60" s="80" t="s">
        <v>1746</v>
      </c>
      <c r="I60" s="177"/>
      <c r="J60" s="81">
        <v>16.18308088158366</v>
      </c>
      <c r="K60" s="81">
        <v>1.0850005934211064</v>
      </c>
      <c r="L60" s="81">
        <v>5.0077200212581685</v>
      </c>
      <c r="M60" s="81">
        <v>7.7302082054662478</v>
      </c>
      <c r="N60" s="81">
        <v>14.975161064351688</v>
      </c>
      <c r="O60" s="81">
        <v>7.9496158525738378</v>
      </c>
      <c r="P60" s="81">
        <v>8.2316439498400644</v>
      </c>
      <c r="Q60" s="81">
        <v>0.53131082531433316</v>
      </c>
      <c r="R60" s="81">
        <v>0</v>
      </c>
      <c r="S60" s="81">
        <v>1.2938480637580565</v>
      </c>
      <c r="T60" s="82"/>
      <c r="U60" s="81">
        <v>2777127</v>
      </c>
      <c r="V60" s="81">
        <v>458</v>
      </c>
      <c r="W60" s="81">
        <v>108</v>
      </c>
      <c r="X60" s="81">
        <v>2018</v>
      </c>
      <c r="Y60" s="81">
        <v>3076</v>
      </c>
      <c r="Z60" s="81">
        <v>4753</v>
      </c>
      <c r="AA60" s="81">
        <v>1705</v>
      </c>
      <c r="AB60" s="81">
        <v>7779</v>
      </c>
      <c r="AC60" s="81">
        <v>0</v>
      </c>
      <c r="AD60" s="81">
        <v>1.2938480637580561</v>
      </c>
      <c r="AE60" s="82"/>
      <c r="AF60" s="81">
        <v>23320862.503065988</v>
      </c>
      <c r="AG60" s="81">
        <v>774176.63870256685</v>
      </c>
      <c r="AH60" s="81">
        <v>1011257.5119284519</v>
      </c>
      <c r="AI60" s="81">
        <v>11343797.497229351</v>
      </c>
      <c r="AJ60" s="81">
        <v>17478216.180331759</v>
      </c>
      <c r="AK60" s="81">
        <v>0</v>
      </c>
      <c r="AL60" s="81">
        <v>0</v>
      </c>
      <c r="AM60" s="81">
        <v>1068576.976442663</v>
      </c>
      <c r="AN60" s="81">
        <v>0</v>
      </c>
      <c r="AO60" s="81">
        <v>0</v>
      </c>
      <c r="AP60" s="82"/>
      <c r="AQ60" s="81">
        <v>10</v>
      </c>
      <c r="AR60" s="81">
        <v>1</v>
      </c>
      <c r="AS60" s="81">
        <v>0</v>
      </c>
      <c r="AT60" s="81">
        <v>1</v>
      </c>
      <c r="AU60" s="81">
        <v>0</v>
      </c>
      <c r="AV60" s="81">
        <v>0</v>
      </c>
      <c r="AW60" s="81" t="s">
        <v>564</v>
      </c>
      <c r="AX60" s="82"/>
      <c r="AY60" s="81">
        <v>43.2</v>
      </c>
      <c r="AZ60" s="81">
        <v>10.1</v>
      </c>
      <c r="BA60" s="81">
        <v>0</v>
      </c>
      <c r="BB60" s="81">
        <v>6300</v>
      </c>
      <c r="BC60" s="81">
        <v>0</v>
      </c>
      <c r="BD60" s="81">
        <v>0</v>
      </c>
      <c r="BE60" s="81" t="s">
        <v>564</v>
      </c>
      <c r="BF60" s="82"/>
      <c r="BG60" s="81">
        <v>0</v>
      </c>
      <c r="BH60" s="81">
        <v>0</v>
      </c>
      <c r="BI60" s="81">
        <v>85.254000000000005</v>
      </c>
      <c r="BJ60" s="81">
        <v>0</v>
      </c>
      <c r="BK60" s="81">
        <v>0</v>
      </c>
      <c r="BL60" s="81">
        <v>0</v>
      </c>
      <c r="BM60" s="82"/>
      <c r="BN60" s="81">
        <v>0</v>
      </c>
      <c r="BO60" s="81">
        <v>0</v>
      </c>
      <c r="BP60" s="81">
        <v>2</v>
      </c>
      <c r="BQ60" s="81">
        <v>0</v>
      </c>
      <c r="BR60" s="81">
        <v>0</v>
      </c>
      <c r="BS60" s="81">
        <v>0</v>
      </c>
      <c r="BT60"/>
      <c r="BU60" s="80">
        <v>85.254000000000005</v>
      </c>
      <c r="BV60" s="80">
        <v>0</v>
      </c>
      <c r="BW60" s="80">
        <v>0</v>
      </c>
      <c r="BX60" s="80">
        <v>0</v>
      </c>
      <c r="BY60" s="80">
        <v>0</v>
      </c>
      <c r="BZ60" s="80">
        <v>0</v>
      </c>
      <c r="CA60" s="80">
        <v>0</v>
      </c>
      <c r="CB60" s="80">
        <v>0</v>
      </c>
      <c r="CC60" s="80">
        <v>0</v>
      </c>
    </row>
    <row r="61" spans="1:81">
      <c r="A61" s="80" t="s">
        <v>1760</v>
      </c>
      <c r="B61" s="80">
        <v>389</v>
      </c>
      <c r="C61" s="80">
        <v>15</v>
      </c>
      <c r="D61" s="80">
        <v>23</v>
      </c>
      <c r="E61" s="80">
        <v>2018</v>
      </c>
      <c r="F61" s="80" t="s">
        <v>93</v>
      </c>
      <c r="G61" s="80" t="s">
        <v>1745</v>
      </c>
      <c r="H61" s="80" t="s">
        <v>1746</v>
      </c>
      <c r="I61" s="177"/>
      <c r="J61" s="81">
        <v>19.791962005822768</v>
      </c>
      <c r="K61" s="81">
        <v>1.030163601895504</v>
      </c>
      <c r="L61" s="81">
        <v>4.6210738368968212</v>
      </c>
      <c r="M61" s="81">
        <v>7.8102737852017166</v>
      </c>
      <c r="N61" s="81">
        <v>13.490265014260725</v>
      </c>
      <c r="O61" s="81">
        <v>7.6985102642721968</v>
      </c>
      <c r="P61" s="81">
        <v>8.1305846714522794</v>
      </c>
      <c r="Q61" s="81">
        <v>0.48244524553909934</v>
      </c>
      <c r="R61" s="81">
        <v>0</v>
      </c>
      <c r="S61" s="81">
        <v>1.3031238305093809</v>
      </c>
      <c r="T61" s="82"/>
      <c r="U61" s="81">
        <v>3226780</v>
      </c>
      <c r="V61" s="81">
        <v>458</v>
      </c>
      <c r="W61" s="81">
        <v>108</v>
      </c>
      <c r="X61" s="81">
        <v>2018</v>
      </c>
      <c r="Y61" s="81">
        <v>3076</v>
      </c>
      <c r="Z61" s="81">
        <v>4691</v>
      </c>
      <c r="AA61" s="81">
        <v>1701</v>
      </c>
      <c r="AB61" s="81">
        <v>7612</v>
      </c>
      <c r="AC61" s="81">
        <v>0</v>
      </c>
      <c r="AD61" s="81">
        <v>1.3031238305093811</v>
      </c>
      <c r="AE61" s="82"/>
      <c r="AF61" s="81">
        <v>28332689.075480159</v>
      </c>
      <c r="AG61" s="81">
        <v>688058.10299190239</v>
      </c>
      <c r="AH61" s="81">
        <v>959571.96886355255</v>
      </c>
      <c r="AI61" s="81">
        <v>11222478.10548107</v>
      </c>
      <c r="AJ61" s="81">
        <v>16421211.14512632</v>
      </c>
      <c r="AK61" s="81">
        <v>0</v>
      </c>
      <c r="AL61" s="81">
        <v>0</v>
      </c>
      <c r="AM61" s="81">
        <v>1047800.254737071</v>
      </c>
      <c r="AN61" s="81">
        <v>0</v>
      </c>
      <c r="AO61" s="81">
        <v>0</v>
      </c>
      <c r="AP61" s="82"/>
      <c r="AQ61" s="81">
        <v>10</v>
      </c>
      <c r="AR61" s="81">
        <v>1</v>
      </c>
      <c r="AS61" s="81">
        <v>0</v>
      </c>
      <c r="AT61" s="81">
        <v>1</v>
      </c>
      <c r="AU61" s="81">
        <v>0</v>
      </c>
      <c r="AV61" s="81">
        <v>0</v>
      </c>
      <c r="AW61" s="81" t="s">
        <v>564</v>
      </c>
      <c r="AX61" s="82"/>
      <c r="AY61" s="81">
        <v>43.1</v>
      </c>
      <c r="AZ61" s="81">
        <v>10</v>
      </c>
      <c r="BA61" s="81">
        <v>0</v>
      </c>
      <c r="BB61" s="81">
        <v>6300</v>
      </c>
      <c r="BC61" s="81">
        <v>0</v>
      </c>
      <c r="BD61" s="81">
        <v>0</v>
      </c>
      <c r="BE61" s="81" t="s">
        <v>564</v>
      </c>
      <c r="BF61" s="82"/>
      <c r="BG61" s="81">
        <v>0</v>
      </c>
      <c r="BH61" s="81">
        <v>0</v>
      </c>
      <c r="BI61" s="81">
        <v>90.775000000000006</v>
      </c>
      <c r="BJ61" s="81">
        <v>0</v>
      </c>
      <c r="BK61" s="81">
        <v>0</v>
      </c>
      <c r="BL61" s="81">
        <v>0</v>
      </c>
      <c r="BM61" s="82"/>
      <c r="BN61" s="81">
        <v>0</v>
      </c>
      <c r="BO61" s="81">
        <v>0</v>
      </c>
      <c r="BP61" s="81">
        <v>2</v>
      </c>
      <c r="BQ61" s="81">
        <v>0</v>
      </c>
      <c r="BR61" s="81">
        <v>0</v>
      </c>
      <c r="BS61" s="81">
        <v>0</v>
      </c>
      <c r="BT61"/>
      <c r="BU61" s="80">
        <v>90.775000000000006</v>
      </c>
      <c r="BV61" s="80">
        <v>0</v>
      </c>
      <c r="BW61" s="80">
        <v>0</v>
      </c>
      <c r="BX61" s="80">
        <v>0</v>
      </c>
      <c r="BY61" s="80">
        <v>0</v>
      </c>
      <c r="BZ61" s="80">
        <v>0</v>
      </c>
      <c r="CA61" s="80">
        <v>0</v>
      </c>
      <c r="CB61" s="80">
        <v>0</v>
      </c>
      <c r="CC61" s="80">
        <v>0</v>
      </c>
    </row>
    <row r="62" spans="1:81">
      <c r="A62" s="80" t="s">
        <v>1761</v>
      </c>
      <c r="B62" s="80">
        <v>390</v>
      </c>
      <c r="C62" s="80">
        <v>16</v>
      </c>
      <c r="D62" s="80">
        <v>23</v>
      </c>
      <c r="E62" s="80">
        <v>2019</v>
      </c>
      <c r="F62" s="80" t="s">
        <v>73</v>
      </c>
      <c r="G62" s="80" t="s">
        <v>1745</v>
      </c>
      <c r="H62" s="80" t="s">
        <v>1746</v>
      </c>
      <c r="I62" s="177"/>
      <c r="J62" s="81">
        <v>19.240098415126543</v>
      </c>
      <c r="K62" s="81">
        <v>0.95271379853062665</v>
      </c>
      <c r="L62" s="81">
        <v>4.6679410992021859</v>
      </c>
      <c r="M62" s="81">
        <v>7.6588701277508182</v>
      </c>
      <c r="N62" s="81">
        <v>12.753973457548211</v>
      </c>
      <c r="O62" s="81">
        <v>7.4544555982346425</v>
      </c>
      <c r="P62" s="81">
        <v>7.252790197541902</v>
      </c>
      <c r="Q62" s="81">
        <v>0.45658333662393741</v>
      </c>
      <c r="R62" s="81">
        <v>0</v>
      </c>
      <c r="S62" s="81">
        <v>1.2255192674628672</v>
      </c>
      <c r="T62" s="82"/>
      <c r="U62" s="81">
        <v>3590475</v>
      </c>
      <c r="V62" s="81">
        <v>458</v>
      </c>
      <c r="W62" s="81">
        <v>108</v>
      </c>
      <c r="X62" s="81">
        <v>2018</v>
      </c>
      <c r="Y62" s="81">
        <v>3026</v>
      </c>
      <c r="Z62" s="81">
        <v>4667</v>
      </c>
      <c r="AA62" s="81">
        <v>1506</v>
      </c>
      <c r="AB62" s="81">
        <v>7399</v>
      </c>
      <c r="AC62" s="81">
        <v>0</v>
      </c>
      <c r="AD62" s="81">
        <v>1.225519267462867</v>
      </c>
      <c r="AE62" s="82"/>
      <c r="AF62" s="81">
        <v>27762840.45735576</v>
      </c>
      <c r="AG62" s="81">
        <v>665643.9890041122</v>
      </c>
      <c r="AH62" s="81">
        <v>1019560.729195322</v>
      </c>
      <c r="AI62" s="81">
        <v>11346017.291053159</v>
      </c>
      <c r="AJ62" s="81">
        <v>15687615.228563419</v>
      </c>
      <c r="AK62" s="81">
        <v>0</v>
      </c>
      <c r="AL62" s="81">
        <v>0</v>
      </c>
      <c r="AM62" s="81">
        <v>1007688.1003578213</v>
      </c>
      <c r="AN62" s="81">
        <v>0</v>
      </c>
      <c r="AO62" s="81">
        <v>0</v>
      </c>
      <c r="AP62" s="82"/>
      <c r="AQ62" s="81">
        <v>12</v>
      </c>
      <c r="AR62" s="81">
        <v>1</v>
      </c>
      <c r="AS62" s="81">
        <v>0</v>
      </c>
      <c r="AT62" s="81">
        <v>1</v>
      </c>
      <c r="AU62" s="81">
        <v>0</v>
      </c>
      <c r="AV62" s="81">
        <v>0</v>
      </c>
      <c r="AW62" s="81" t="s">
        <v>564</v>
      </c>
      <c r="AX62" s="82"/>
      <c r="AY62" s="81">
        <v>53.7</v>
      </c>
      <c r="AZ62" s="81">
        <v>10.1</v>
      </c>
      <c r="BA62" s="81">
        <v>0</v>
      </c>
      <c r="BB62" s="81">
        <v>6300</v>
      </c>
      <c r="BC62" s="81">
        <v>0</v>
      </c>
      <c r="BD62" s="81">
        <v>0</v>
      </c>
      <c r="BE62" s="81" t="s">
        <v>564</v>
      </c>
      <c r="BF62" s="82"/>
      <c r="BG62" s="81">
        <v>0</v>
      </c>
      <c r="BH62" s="81">
        <v>0</v>
      </c>
      <c r="BI62" s="81">
        <v>87.843000000000004</v>
      </c>
      <c r="BJ62" s="81">
        <v>0</v>
      </c>
      <c r="BK62" s="81">
        <v>0</v>
      </c>
      <c r="BL62" s="81">
        <v>0</v>
      </c>
      <c r="BM62" s="82"/>
      <c r="BN62" s="81">
        <v>0</v>
      </c>
      <c r="BO62" s="81">
        <v>0</v>
      </c>
      <c r="BP62" s="81">
        <v>2</v>
      </c>
      <c r="BQ62" s="81">
        <v>0</v>
      </c>
      <c r="BR62" s="81">
        <v>0</v>
      </c>
      <c r="BS62" s="81">
        <v>0</v>
      </c>
      <c r="BT62"/>
      <c r="BU62" s="80">
        <v>87.843000000000004</v>
      </c>
      <c r="BV62" s="80">
        <v>0</v>
      </c>
      <c r="BW62" s="80">
        <v>0</v>
      </c>
      <c r="BX62" s="80">
        <v>0</v>
      </c>
      <c r="BY62" s="80">
        <v>0</v>
      </c>
      <c r="BZ62" s="80">
        <v>0</v>
      </c>
      <c r="CA62" s="80">
        <v>0</v>
      </c>
      <c r="CB62" s="80">
        <v>0</v>
      </c>
      <c r="CC62" s="80">
        <v>0</v>
      </c>
    </row>
    <row r="63" spans="1:81">
      <c r="A63" s="80" t="s">
        <v>1762</v>
      </c>
      <c r="B63" s="80">
        <v>391</v>
      </c>
      <c r="C63" s="80">
        <v>17</v>
      </c>
      <c r="D63" s="80">
        <v>23</v>
      </c>
      <c r="E63" s="80">
        <v>2020</v>
      </c>
      <c r="F63" s="80" t="s">
        <v>218</v>
      </c>
      <c r="G63" s="80" t="s">
        <v>1745</v>
      </c>
      <c r="H63" s="80" t="s">
        <v>1746</v>
      </c>
      <c r="I63" s="177"/>
      <c r="J63" s="81">
        <v>18.014533515756721</v>
      </c>
      <c r="K63" s="81">
        <v>1.1599833290716701</v>
      </c>
      <c r="L63" s="81">
        <v>4.5146281095945504</v>
      </c>
      <c r="M63" s="81">
        <v>6.3275453840612963</v>
      </c>
      <c r="N63" s="81">
        <v>11.85682928068605</v>
      </c>
      <c r="O63" s="81">
        <v>6.4681833961882766</v>
      </c>
      <c r="P63" s="81">
        <v>7.2827388427841777</v>
      </c>
      <c r="Q63" s="81">
        <v>0.42736506378633143</v>
      </c>
      <c r="R63" s="81">
        <v>0</v>
      </c>
      <c r="S63" s="81">
        <v>1.158636267516411</v>
      </c>
      <c r="T63" s="82"/>
      <c r="U63" s="81">
        <v>3473651</v>
      </c>
      <c r="V63" s="81">
        <v>493</v>
      </c>
      <c r="W63" s="81">
        <v>132</v>
      </c>
      <c r="X63" s="81">
        <v>1696</v>
      </c>
      <c r="Y63" s="81">
        <v>3024</v>
      </c>
      <c r="Z63" s="81">
        <v>4622</v>
      </c>
      <c r="AA63" s="81">
        <v>1643</v>
      </c>
      <c r="AB63" s="81">
        <v>7248</v>
      </c>
      <c r="AC63" s="81">
        <v>0</v>
      </c>
      <c r="AD63" s="81">
        <v>1.158636267516411</v>
      </c>
      <c r="AE63" s="82"/>
      <c r="AF63" s="81">
        <v>28154407.85557735</v>
      </c>
      <c r="AG63" s="81">
        <v>785998.37215529068</v>
      </c>
      <c r="AH63" s="81">
        <v>1116724.1950892003</v>
      </c>
      <c r="AI63" s="81">
        <v>9969497.4855507184</v>
      </c>
      <c r="AJ63" s="81">
        <v>15999749.810806407</v>
      </c>
      <c r="AK63" s="81"/>
      <c r="AL63" s="81"/>
      <c r="AM63" s="81">
        <v>945944.52695955453</v>
      </c>
      <c r="AN63" s="81"/>
      <c r="AO63" s="81"/>
      <c r="AP63" s="82"/>
      <c r="AQ63" s="81">
        <v>15</v>
      </c>
      <c r="AR63" s="81">
        <v>1</v>
      </c>
      <c r="AS63" s="81">
        <v>0</v>
      </c>
      <c r="AT63" s="81">
        <v>1</v>
      </c>
      <c r="AU63" s="81">
        <v>0</v>
      </c>
      <c r="AV63" s="81">
        <v>0</v>
      </c>
      <c r="AW63" s="81">
        <v>0</v>
      </c>
      <c r="AX63" s="82"/>
      <c r="AY63" s="81">
        <v>66.399999999999991</v>
      </c>
      <c r="AZ63" s="81">
        <v>10.1</v>
      </c>
      <c r="BA63" s="81">
        <v>0</v>
      </c>
      <c r="BB63" s="81">
        <v>6300</v>
      </c>
      <c r="BC63" s="81">
        <v>0</v>
      </c>
      <c r="BD63" s="81">
        <v>0</v>
      </c>
      <c r="BE63" s="81">
        <v>0</v>
      </c>
      <c r="BF63" s="82"/>
      <c r="BG63" s="81">
        <v>0</v>
      </c>
      <c r="BH63" s="81">
        <v>0</v>
      </c>
      <c r="BI63" s="81">
        <v>88.54</v>
      </c>
      <c r="BJ63" s="81">
        <v>0</v>
      </c>
      <c r="BK63" s="81">
        <v>0</v>
      </c>
      <c r="BL63" s="81">
        <v>0</v>
      </c>
      <c r="BM63" s="82"/>
      <c r="BN63" s="81">
        <v>0</v>
      </c>
      <c r="BO63" s="81">
        <v>0</v>
      </c>
      <c r="BP63" s="81">
        <v>2</v>
      </c>
      <c r="BQ63" s="81">
        <v>0</v>
      </c>
      <c r="BR63" s="81">
        <v>0</v>
      </c>
      <c r="BS63" s="81">
        <v>0</v>
      </c>
      <c r="BT63"/>
      <c r="BU63" s="80">
        <v>88.54</v>
      </c>
      <c r="BV63" s="80">
        <v>0</v>
      </c>
      <c r="BW63" s="80">
        <v>0</v>
      </c>
      <c r="BX63" s="80">
        <v>0</v>
      </c>
      <c r="BY63" s="80">
        <v>0</v>
      </c>
      <c r="BZ63" s="80">
        <v>0</v>
      </c>
      <c r="CA63" s="80">
        <v>0</v>
      </c>
      <c r="CB63" s="80">
        <v>0</v>
      </c>
      <c r="CC63" s="80">
        <v>0</v>
      </c>
    </row>
    <row r="64" spans="1:81">
      <c r="A64" s="80" t="s">
        <v>1763</v>
      </c>
      <c r="B64" s="80">
        <v>391</v>
      </c>
      <c r="C64" s="80">
        <v>18</v>
      </c>
      <c r="D64" s="80">
        <v>23</v>
      </c>
      <c r="E64" s="80">
        <v>2021</v>
      </c>
      <c r="F64" s="80" t="s">
        <v>75</v>
      </c>
      <c r="G64" s="174" t="s">
        <v>1745</v>
      </c>
      <c r="H64" s="80" t="s">
        <v>1746</v>
      </c>
      <c r="I64" s="177"/>
      <c r="J64" s="81">
        <v>19.501772434231629</v>
      </c>
      <c r="K64" s="81">
        <v>1.207959712254487</v>
      </c>
      <c r="L64" s="81">
        <v>3.9225814960589891</v>
      </c>
      <c r="M64" s="81">
        <v>6.6136124462327253</v>
      </c>
      <c r="N64" s="81">
        <v>11.935784018525949</v>
      </c>
      <c r="O64" s="81">
        <v>6.2246272640738836</v>
      </c>
      <c r="P64" s="81">
        <v>7.4588240272319899</v>
      </c>
      <c r="Q64" s="81">
        <v>0.42276745446350122</v>
      </c>
      <c r="R64" s="81">
        <v>0</v>
      </c>
      <c r="S64" s="81">
        <v>0.90771319089653901</v>
      </c>
      <c r="T64" s="82"/>
      <c r="U64" s="81">
        <v>4076122</v>
      </c>
      <c r="V64" s="81">
        <v>493</v>
      </c>
      <c r="W64" s="81">
        <v>132</v>
      </c>
      <c r="X64" s="81">
        <v>1696</v>
      </c>
      <c r="Y64" s="81">
        <v>3014</v>
      </c>
      <c r="Z64" s="81">
        <v>4580</v>
      </c>
      <c r="AA64" s="81">
        <v>1641</v>
      </c>
      <c r="AB64" s="81">
        <v>7085</v>
      </c>
      <c r="AC64" s="81">
        <v>0</v>
      </c>
      <c r="AD64" s="81">
        <v>0.90771319089653901</v>
      </c>
      <c r="AE64" s="82"/>
      <c r="AF64" s="81">
        <v>29374962.321723402</v>
      </c>
      <c r="AG64" s="81">
        <v>797396.96260039893</v>
      </c>
      <c r="AH64" s="81">
        <v>877313.45159990387</v>
      </c>
      <c r="AI64" s="81">
        <v>10239990.928730311</v>
      </c>
      <c r="AJ64" s="81">
        <v>15392250.320563108</v>
      </c>
      <c r="AK64" s="81">
        <v>0</v>
      </c>
      <c r="AL64" s="81">
        <v>0</v>
      </c>
      <c r="AM64" s="81">
        <v>930004.64511828369</v>
      </c>
      <c r="AN64" s="81">
        <v>0</v>
      </c>
      <c r="AO64" s="81">
        <v>0</v>
      </c>
      <c r="AP64" s="82"/>
      <c r="AQ64" s="81">
        <v>15</v>
      </c>
      <c r="AR64" s="81">
        <v>1</v>
      </c>
      <c r="AS64" s="81">
        <v>0</v>
      </c>
      <c r="AT64" s="81">
        <v>1</v>
      </c>
      <c r="AU64" s="81">
        <v>0</v>
      </c>
      <c r="AV64" s="81">
        <v>0</v>
      </c>
      <c r="AW64" s="81"/>
      <c r="AX64" s="82"/>
      <c r="AY64" s="81">
        <v>66.399999999999991</v>
      </c>
      <c r="AZ64" s="81">
        <v>10.1</v>
      </c>
      <c r="BA64" s="81">
        <v>0</v>
      </c>
      <c r="BB64" s="81">
        <v>6300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1764</v>
      </c>
      <c r="B65" s="80">
        <v>391</v>
      </c>
      <c r="C65" s="80">
        <v>19</v>
      </c>
      <c r="D65" s="80">
        <v>23</v>
      </c>
      <c r="E65" s="80">
        <v>2022</v>
      </c>
      <c r="F65" s="80" t="s">
        <v>568</v>
      </c>
      <c r="G65" s="174" t="s">
        <v>1745</v>
      </c>
      <c r="H65" s="80" t="s">
        <v>1746</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16</v>
      </c>
      <c r="AR65" s="81">
        <v>1</v>
      </c>
      <c r="AS65" s="81">
        <v>0</v>
      </c>
      <c r="AT65" s="81">
        <v>2</v>
      </c>
      <c r="AU65" s="81">
        <v>0</v>
      </c>
      <c r="AV65" s="81">
        <v>0</v>
      </c>
      <c r="AW65" s="81"/>
      <c r="AX65" s="82"/>
      <c r="AY65" s="81">
        <v>70.399999999999991</v>
      </c>
      <c r="AZ65" s="81">
        <v>10.1</v>
      </c>
      <c r="BA65" s="81">
        <v>0</v>
      </c>
      <c r="BB65" s="81">
        <v>20900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1765</v>
      </c>
      <c r="B66" s="80">
        <v>307</v>
      </c>
      <c r="C66" s="80">
        <v>1</v>
      </c>
      <c r="D66" s="80">
        <v>19</v>
      </c>
      <c r="E66" s="80">
        <v>1990</v>
      </c>
      <c r="F66" s="80" t="s">
        <v>562</v>
      </c>
      <c r="G66" s="80" t="s">
        <v>1766</v>
      </c>
      <c r="H66" s="80" t="s">
        <v>1767</v>
      </c>
      <c r="I66" s="177"/>
      <c r="J66" s="81">
        <v>16.273362782164551</v>
      </c>
      <c r="K66" s="81">
        <v>0.91478227078575813</v>
      </c>
      <c r="L66" s="81">
        <v>6.7481039270237968</v>
      </c>
      <c r="M66" s="81">
        <v>2.9722723621680553</v>
      </c>
      <c r="N66" s="81">
        <v>3.7005114322039647</v>
      </c>
      <c r="O66" s="81">
        <v>4.0674749234085885</v>
      </c>
      <c r="P66" s="81">
        <v>6.9230774276025286</v>
      </c>
      <c r="Q66" s="81">
        <v>0.30942432590889923</v>
      </c>
      <c r="R66" s="81">
        <v>0</v>
      </c>
      <c r="S66" s="81">
        <v>0.2862004847402036</v>
      </c>
      <c r="T66" s="82"/>
      <c r="U66" s="81">
        <v>1312382</v>
      </c>
      <c r="V66" s="81">
        <v>269</v>
      </c>
      <c r="W66" s="81">
        <v>88</v>
      </c>
      <c r="X66" s="81">
        <v>1166</v>
      </c>
      <c r="Y66" s="81">
        <v>1337</v>
      </c>
      <c r="Z66" s="81">
        <v>1673</v>
      </c>
      <c r="AA66" s="81">
        <v>1681</v>
      </c>
      <c r="AB66" s="81">
        <v>5024</v>
      </c>
      <c r="AC66" s="81">
        <v>0</v>
      </c>
      <c r="AD66" s="81">
        <v>0.2862004847402036</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1768</v>
      </c>
      <c r="B67" s="80">
        <v>308</v>
      </c>
      <c r="C67" s="80">
        <v>2</v>
      </c>
      <c r="D67" s="80">
        <v>19</v>
      </c>
      <c r="E67" s="80">
        <v>2005</v>
      </c>
      <c r="F67" s="80" t="s">
        <v>565</v>
      </c>
      <c r="G67" s="80" t="s">
        <v>1766</v>
      </c>
      <c r="H67" s="80" t="s">
        <v>1767</v>
      </c>
      <c r="I67" s="177"/>
      <c r="J67" s="81">
        <v>26.397321420138532</v>
      </c>
      <c r="K67" s="81">
        <v>0.69593923441040673</v>
      </c>
      <c r="L67" s="81">
        <v>8.113884402249008</v>
      </c>
      <c r="M67" s="81">
        <v>6.3817683401201251</v>
      </c>
      <c r="N67" s="81">
        <v>6.3355383411620156</v>
      </c>
      <c r="O67" s="81">
        <v>8.6833923565530959</v>
      </c>
      <c r="P67" s="81">
        <v>10.258473556389811</v>
      </c>
      <c r="Q67" s="81">
        <v>0.38606870336153459</v>
      </c>
      <c r="R67" s="81">
        <v>0</v>
      </c>
      <c r="S67" s="81">
        <v>1.0832322799140737</v>
      </c>
      <c r="T67" s="82"/>
      <c r="U67" s="81">
        <v>2433182</v>
      </c>
      <c r="V67" s="81">
        <v>280</v>
      </c>
      <c r="W67" s="81">
        <v>107</v>
      </c>
      <c r="X67" s="81">
        <v>1414</v>
      </c>
      <c r="Y67" s="81">
        <v>2089</v>
      </c>
      <c r="Z67" s="81">
        <v>4133</v>
      </c>
      <c r="AA67" s="81">
        <v>2040</v>
      </c>
      <c r="AB67" s="81">
        <v>6553</v>
      </c>
      <c r="AC67" s="81">
        <v>0</v>
      </c>
      <c r="AD67" s="81">
        <v>1.0832322799140737</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1769</v>
      </c>
      <c r="B68" s="80">
        <v>309</v>
      </c>
      <c r="C68" s="80">
        <v>3</v>
      </c>
      <c r="D68" s="80">
        <v>19</v>
      </c>
      <c r="E68" s="80">
        <v>2006</v>
      </c>
      <c r="F68" s="80" t="s">
        <v>566</v>
      </c>
      <c r="G68" s="80" t="s">
        <v>1766</v>
      </c>
      <c r="H68" s="80" t="s">
        <v>1767</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1770</v>
      </c>
      <c r="B69" s="80">
        <v>310</v>
      </c>
      <c r="C69" s="80">
        <v>4</v>
      </c>
      <c r="D69" s="80">
        <v>19</v>
      </c>
      <c r="E69" s="80">
        <v>2007</v>
      </c>
      <c r="F69" s="80" t="s">
        <v>567</v>
      </c>
      <c r="G69" s="80" t="s">
        <v>1766</v>
      </c>
      <c r="H69" s="80" t="s">
        <v>1767</v>
      </c>
      <c r="I69" s="177"/>
      <c r="J69" s="81">
        <v>31.233036195607241</v>
      </c>
      <c r="K69" s="81">
        <v>0.59726129391379523</v>
      </c>
      <c r="L69" s="81">
        <v>6.0542427727125876</v>
      </c>
      <c r="M69" s="81">
        <v>6.6750995173165073</v>
      </c>
      <c r="N69" s="81">
        <v>6.7855366319791175</v>
      </c>
      <c r="O69" s="81">
        <v>9.3211020224657481</v>
      </c>
      <c r="P69" s="81">
        <v>10.274280837700221</v>
      </c>
      <c r="Q69" s="81">
        <v>0.42100010099514473</v>
      </c>
      <c r="R69" s="81">
        <v>0</v>
      </c>
      <c r="S69" s="81">
        <v>1.0283103535268219</v>
      </c>
      <c r="T69" s="82"/>
      <c r="U69" s="81">
        <v>3275008</v>
      </c>
      <c r="V69" s="81">
        <v>245</v>
      </c>
      <c r="W69" s="81">
        <v>78</v>
      </c>
      <c r="X69" s="81">
        <v>1704</v>
      </c>
      <c r="Y69" s="81">
        <v>2228</v>
      </c>
      <c r="Z69" s="81">
        <v>4612</v>
      </c>
      <c r="AA69" s="81">
        <v>2012</v>
      </c>
      <c r="AB69" s="81">
        <v>6768</v>
      </c>
      <c r="AC69" s="81">
        <v>0</v>
      </c>
      <c r="AD69" s="81">
        <v>1.0283103535268219</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1771</v>
      </c>
      <c r="B70" s="80">
        <v>311</v>
      </c>
      <c r="C70" s="80">
        <v>5</v>
      </c>
      <c r="D70" s="80">
        <v>19</v>
      </c>
      <c r="E70" s="80">
        <v>2008</v>
      </c>
      <c r="F70" s="80" t="s">
        <v>84</v>
      </c>
      <c r="G70" s="80" t="s">
        <v>1766</v>
      </c>
      <c r="H70" s="80" t="s">
        <v>1767</v>
      </c>
      <c r="I70" s="177"/>
      <c r="J70" s="81">
        <v>27.688593686846303</v>
      </c>
      <c r="K70" s="81">
        <v>0.44235450824220934</v>
      </c>
      <c r="L70" s="81">
        <v>5.425317403378294</v>
      </c>
      <c r="M70" s="81">
        <v>6.9527572820576866</v>
      </c>
      <c r="N70" s="81">
        <v>6.2365584250907231</v>
      </c>
      <c r="O70" s="81">
        <v>8.6145360612807043</v>
      </c>
      <c r="P70" s="81">
        <v>10.124853365380766</v>
      </c>
      <c r="Q70" s="81">
        <v>0.41902870822652549</v>
      </c>
      <c r="R70" s="81">
        <v>0</v>
      </c>
      <c r="S70" s="81">
        <v>1.0776730817665028</v>
      </c>
      <c r="T70" s="82"/>
      <c r="U70" s="81">
        <v>2993927</v>
      </c>
      <c r="V70" s="81">
        <v>245</v>
      </c>
      <c r="W70" s="81">
        <v>78</v>
      </c>
      <c r="X70" s="81">
        <v>1704</v>
      </c>
      <c r="Y70" s="81">
        <v>2297</v>
      </c>
      <c r="Z70" s="81">
        <v>4412</v>
      </c>
      <c r="AA70" s="81">
        <v>1985</v>
      </c>
      <c r="AB70" s="81">
        <v>6847</v>
      </c>
      <c r="AC70" s="81">
        <v>0</v>
      </c>
      <c r="AD70" s="81">
        <v>1.0776730817665028</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1772</v>
      </c>
      <c r="B71" s="80">
        <v>312</v>
      </c>
      <c r="C71" s="80">
        <v>6</v>
      </c>
      <c r="D71" s="80">
        <v>19</v>
      </c>
      <c r="E71" s="80">
        <v>2009</v>
      </c>
      <c r="F71" s="80" t="s">
        <v>85</v>
      </c>
      <c r="G71" s="80" t="s">
        <v>1766</v>
      </c>
      <c r="H71" s="80" t="s">
        <v>1767</v>
      </c>
      <c r="I71" s="177"/>
      <c r="J71" s="81">
        <v>20.483690395853262</v>
      </c>
      <c r="K71" s="81">
        <v>0.44706191534228756</v>
      </c>
      <c r="L71" s="81">
        <v>7.0138772526737148</v>
      </c>
      <c r="M71" s="81">
        <v>8.2951114368692611</v>
      </c>
      <c r="N71" s="81">
        <v>6.1296209058807936</v>
      </c>
      <c r="O71" s="81">
        <v>8.7908710009768463</v>
      </c>
      <c r="P71" s="81">
        <v>10.15552585940662</v>
      </c>
      <c r="Q71" s="81">
        <v>0.40499771806834978</v>
      </c>
      <c r="R71" s="81">
        <v>0</v>
      </c>
      <c r="S71" s="81">
        <v>0.89294619103590378</v>
      </c>
      <c r="T71" s="82"/>
      <c r="U71" s="81">
        <v>2001658</v>
      </c>
      <c r="V71" s="81">
        <v>236</v>
      </c>
      <c r="W71" s="81">
        <v>145</v>
      </c>
      <c r="X71" s="81">
        <v>2169</v>
      </c>
      <c r="Y71" s="81">
        <v>2345</v>
      </c>
      <c r="Z71" s="81">
        <v>4444</v>
      </c>
      <c r="AA71" s="81">
        <v>2044</v>
      </c>
      <c r="AB71" s="81">
        <v>6947</v>
      </c>
      <c r="AC71" s="81">
        <v>0</v>
      </c>
      <c r="AD71" s="81">
        <v>0.89294619103590378</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3.17</v>
      </c>
      <c r="BJ71" s="81">
        <v>0</v>
      </c>
      <c r="BK71" s="81">
        <v>0</v>
      </c>
      <c r="BL71" s="81">
        <v>0</v>
      </c>
      <c r="BM71" s="82"/>
      <c r="BN71" s="81">
        <v>0</v>
      </c>
      <c r="BO71" s="81">
        <v>0</v>
      </c>
      <c r="BP71" s="81">
        <v>1</v>
      </c>
      <c r="BQ71" s="81">
        <v>0</v>
      </c>
      <c r="BR71" s="81">
        <v>0</v>
      </c>
      <c r="BS71" s="81">
        <v>0</v>
      </c>
      <c r="BT71"/>
      <c r="BU71" s="80"/>
      <c r="BV71" s="80"/>
      <c r="BW71" s="80"/>
      <c r="BX71" s="80"/>
      <c r="BY71" s="80"/>
      <c r="BZ71" s="80"/>
      <c r="CA71" s="80"/>
      <c r="CB71" s="80"/>
      <c r="CC71" s="80"/>
    </row>
    <row r="72" spans="1:81">
      <c r="A72" s="80" t="s">
        <v>1773</v>
      </c>
      <c r="B72" s="80">
        <v>313</v>
      </c>
      <c r="C72" s="80">
        <v>7</v>
      </c>
      <c r="D72" s="80">
        <v>19</v>
      </c>
      <c r="E72" s="80">
        <v>2010</v>
      </c>
      <c r="F72" s="80" t="s">
        <v>86</v>
      </c>
      <c r="G72" s="80" t="s">
        <v>1766</v>
      </c>
      <c r="H72" s="80" t="s">
        <v>1767</v>
      </c>
      <c r="I72" s="177"/>
      <c r="J72" s="81">
        <v>24.607366196925412</v>
      </c>
      <c r="K72" s="81">
        <v>0.48166617909921189</v>
      </c>
      <c r="L72" s="81">
        <v>6.7541277766173113</v>
      </c>
      <c r="M72" s="81">
        <v>8.7623939705187528</v>
      </c>
      <c r="N72" s="81">
        <v>7.5509016926648602</v>
      </c>
      <c r="O72" s="81">
        <v>9.0416216784449155</v>
      </c>
      <c r="P72" s="81">
        <v>10.451312900869537</v>
      </c>
      <c r="Q72" s="81">
        <v>0.42363778794104223</v>
      </c>
      <c r="R72" s="81">
        <v>0</v>
      </c>
      <c r="S72" s="81">
        <v>0.82729727421543631</v>
      </c>
      <c r="T72" s="82"/>
      <c r="U72" s="81">
        <v>2388743</v>
      </c>
      <c r="V72" s="81">
        <v>236</v>
      </c>
      <c r="W72" s="81">
        <v>145</v>
      </c>
      <c r="X72" s="81">
        <v>2169</v>
      </c>
      <c r="Y72" s="81">
        <v>2386</v>
      </c>
      <c r="Z72" s="81">
        <v>4592</v>
      </c>
      <c r="AA72" s="81">
        <v>2051</v>
      </c>
      <c r="AB72" s="81">
        <v>6963</v>
      </c>
      <c r="AC72" s="81">
        <v>0</v>
      </c>
      <c r="AD72" s="81">
        <v>0.82729727421543631</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3.26</v>
      </c>
      <c r="BJ72" s="81">
        <v>0</v>
      </c>
      <c r="BK72" s="81">
        <v>0</v>
      </c>
      <c r="BL72" s="81">
        <v>0</v>
      </c>
      <c r="BM72" s="82"/>
      <c r="BN72" s="81">
        <v>0</v>
      </c>
      <c r="BO72" s="81">
        <v>0</v>
      </c>
      <c r="BP72" s="81">
        <v>1</v>
      </c>
      <c r="BQ72" s="81">
        <v>0</v>
      </c>
      <c r="BR72" s="81">
        <v>0</v>
      </c>
      <c r="BS72" s="81">
        <v>0</v>
      </c>
      <c r="BT72"/>
      <c r="BU72" s="80">
        <v>3.26</v>
      </c>
      <c r="BV72" s="80">
        <v>0</v>
      </c>
      <c r="BW72" s="80">
        <v>0</v>
      </c>
      <c r="BX72" s="80">
        <v>0</v>
      </c>
      <c r="BY72" s="80">
        <v>0</v>
      </c>
      <c r="BZ72" s="80">
        <v>0</v>
      </c>
      <c r="CA72" s="80">
        <v>0</v>
      </c>
      <c r="CB72" s="80">
        <v>0</v>
      </c>
      <c r="CC72" s="80">
        <v>0</v>
      </c>
    </row>
    <row r="73" spans="1:81">
      <c r="A73" s="80" t="s">
        <v>1774</v>
      </c>
      <c r="B73" s="80">
        <v>314</v>
      </c>
      <c r="C73" s="80">
        <v>8</v>
      </c>
      <c r="D73" s="80">
        <v>19</v>
      </c>
      <c r="E73" s="80">
        <v>2011</v>
      </c>
      <c r="F73" s="80" t="s">
        <v>87</v>
      </c>
      <c r="G73" s="80" t="s">
        <v>1766</v>
      </c>
      <c r="H73" s="80" t="s">
        <v>1767</v>
      </c>
      <c r="I73" s="177"/>
      <c r="J73" s="81">
        <v>32.502591165329626</v>
      </c>
      <c r="K73" s="81">
        <v>0.63637729241604724</v>
      </c>
      <c r="L73" s="81">
        <v>5.9817525720906293</v>
      </c>
      <c r="M73" s="81">
        <v>10.062711553067157</v>
      </c>
      <c r="N73" s="81">
        <v>9.544997179993139</v>
      </c>
      <c r="O73" s="81">
        <v>9.18083501648875</v>
      </c>
      <c r="P73" s="81">
        <v>10.45609066258684</v>
      </c>
      <c r="Q73" s="81">
        <v>0.49152892366073536</v>
      </c>
      <c r="R73" s="81">
        <v>0</v>
      </c>
      <c r="S73" s="81">
        <v>0.95904809726280404</v>
      </c>
      <c r="T73" s="82"/>
      <c r="U73" s="81">
        <v>2721662</v>
      </c>
      <c r="V73" s="81">
        <v>236</v>
      </c>
      <c r="W73" s="81">
        <v>145</v>
      </c>
      <c r="X73" s="81">
        <v>2169</v>
      </c>
      <c r="Y73" s="81">
        <v>2454</v>
      </c>
      <c r="Z73" s="81">
        <v>4764</v>
      </c>
      <c r="AA73" s="81">
        <v>2113</v>
      </c>
      <c r="AB73" s="81">
        <v>7004</v>
      </c>
      <c r="AC73" s="81">
        <v>0</v>
      </c>
      <c r="AD73" s="81">
        <v>0.95904809726280404</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3.26</v>
      </c>
      <c r="BJ73" s="81">
        <v>0</v>
      </c>
      <c r="BK73" s="81">
        <v>0</v>
      </c>
      <c r="BL73" s="81">
        <v>0</v>
      </c>
      <c r="BM73" s="82"/>
      <c r="BN73" s="81">
        <v>0</v>
      </c>
      <c r="BO73" s="81">
        <v>0</v>
      </c>
      <c r="BP73" s="81">
        <v>1</v>
      </c>
      <c r="BQ73" s="81">
        <v>0</v>
      </c>
      <c r="BR73" s="81">
        <v>0</v>
      </c>
      <c r="BS73" s="81">
        <v>0</v>
      </c>
      <c r="BT73"/>
      <c r="BU73" s="80">
        <v>3.26</v>
      </c>
      <c r="BV73" s="80">
        <v>0</v>
      </c>
      <c r="BW73" s="80">
        <v>0</v>
      </c>
      <c r="BX73" s="80">
        <v>0</v>
      </c>
      <c r="BY73" s="80">
        <v>0</v>
      </c>
      <c r="BZ73" s="80">
        <v>0</v>
      </c>
      <c r="CA73" s="80">
        <v>0</v>
      </c>
      <c r="CB73" s="80">
        <v>0</v>
      </c>
      <c r="CC73" s="80">
        <v>0</v>
      </c>
    </row>
    <row r="74" spans="1:81">
      <c r="A74" s="80" t="s">
        <v>1775</v>
      </c>
      <c r="B74" s="80">
        <v>315</v>
      </c>
      <c r="C74" s="80">
        <v>9</v>
      </c>
      <c r="D74" s="80">
        <v>19</v>
      </c>
      <c r="E74" s="80">
        <v>2012</v>
      </c>
      <c r="F74" s="80" t="s">
        <v>88</v>
      </c>
      <c r="G74" s="80" t="s">
        <v>1766</v>
      </c>
      <c r="H74" s="80" t="s">
        <v>1767</v>
      </c>
      <c r="I74" s="177"/>
      <c r="J74" s="81">
        <v>38.882008033326684</v>
      </c>
      <c r="K74" s="81">
        <v>0.61525349342106472</v>
      </c>
      <c r="L74" s="81">
        <v>5.9233094852459418</v>
      </c>
      <c r="M74" s="81">
        <v>11.34441973999585</v>
      </c>
      <c r="N74" s="81">
        <v>10.525093052082793</v>
      </c>
      <c r="O74" s="81">
        <v>9.3284649472964176</v>
      </c>
      <c r="P74" s="81">
        <v>10.336423851134793</v>
      </c>
      <c r="Q74" s="81">
        <v>0.53944796853187293</v>
      </c>
      <c r="R74" s="81">
        <v>0</v>
      </c>
      <c r="S74" s="81">
        <v>1.0492250678800001</v>
      </c>
      <c r="T74" s="82"/>
      <c r="U74" s="81">
        <v>2915071</v>
      </c>
      <c r="V74" s="81">
        <v>236</v>
      </c>
      <c r="W74" s="81">
        <v>145</v>
      </c>
      <c r="X74" s="81">
        <v>2169</v>
      </c>
      <c r="Y74" s="81">
        <v>2528</v>
      </c>
      <c r="Z74" s="81">
        <v>4879</v>
      </c>
      <c r="AA74" s="81">
        <v>2077</v>
      </c>
      <c r="AB74" s="81">
        <v>7075</v>
      </c>
      <c r="AC74" s="81">
        <v>0</v>
      </c>
      <c r="AD74" s="81">
        <v>1.0492250678800001</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3.9409999999999998</v>
      </c>
      <c r="BJ74" s="81">
        <v>0</v>
      </c>
      <c r="BK74" s="81">
        <v>0</v>
      </c>
      <c r="BL74" s="81">
        <v>0</v>
      </c>
      <c r="BM74" s="82"/>
      <c r="BN74" s="81">
        <v>0</v>
      </c>
      <c r="BO74" s="81">
        <v>0</v>
      </c>
      <c r="BP74" s="81">
        <v>1</v>
      </c>
      <c r="BQ74" s="81">
        <v>0</v>
      </c>
      <c r="BR74" s="81">
        <v>0</v>
      </c>
      <c r="BS74" s="81">
        <v>0</v>
      </c>
      <c r="BT74"/>
      <c r="BU74" s="80">
        <v>3.9409999999999998</v>
      </c>
      <c r="BV74" s="80">
        <v>0</v>
      </c>
      <c r="BW74" s="80">
        <v>0</v>
      </c>
      <c r="BX74" s="80">
        <v>0</v>
      </c>
      <c r="BY74" s="80">
        <v>0</v>
      </c>
      <c r="BZ74" s="80">
        <v>0</v>
      </c>
      <c r="CA74" s="80">
        <v>0</v>
      </c>
      <c r="CB74" s="80">
        <v>0</v>
      </c>
      <c r="CC74" s="80">
        <v>0</v>
      </c>
    </row>
    <row r="75" spans="1:81">
      <c r="A75" s="80" t="s">
        <v>1776</v>
      </c>
      <c r="B75" s="80">
        <v>316</v>
      </c>
      <c r="C75" s="80">
        <v>10</v>
      </c>
      <c r="D75" s="80">
        <v>19</v>
      </c>
      <c r="E75" s="80">
        <v>2013</v>
      </c>
      <c r="F75" s="80" t="s">
        <v>89</v>
      </c>
      <c r="G75" s="80" t="s">
        <v>1766</v>
      </c>
      <c r="H75" s="80" t="s">
        <v>1767</v>
      </c>
      <c r="I75" s="177"/>
      <c r="J75" s="81">
        <v>44.865306774791023</v>
      </c>
      <c r="K75" s="81">
        <v>0.53061111134129968</v>
      </c>
      <c r="L75" s="81">
        <v>5.5769969595344611</v>
      </c>
      <c r="M75" s="81">
        <v>11.127553944832941</v>
      </c>
      <c r="N75" s="81">
        <v>11.663164429329484</v>
      </c>
      <c r="O75" s="81">
        <v>9.2665324134760656</v>
      </c>
      <c r="P75" s="81">
        <v>10.515240567771212</v>
      </c>
      <c r="Q75" s="81">
        <v>0.54791407531318415</v>
      </c>
      <c r="R75" s="81">
        <v>0</v>
      </c>
      <c r="S75" s="81">
        <v>0.95111776037568796</v>
      </c>
      <c r="T75" s="82"/>
      <c r="U75" s="81">
        <v>3164171</v>
      </c>
      <c r="V75" s="81">
        <v>236</v>
      </c>
      <c r="W75" s="81">
        <v>145</v>
      </c>
      <c r="X75" s="81">
        <v>2169</v>
      </c>
      <c r="Y75" s="81">
        <v>2557</v>
      </c>
      <c r="Z75" s="81">
        <v>5063</v>
      </c>
      <c r="AA75" s="81">
        <v>2105</v>
      </c>
      <c r="AB75" s="81">
        <v>7083</v>
      </c>
      <c r="AC75" s="81">
        <v>0</v>
      </c>
      <c r="AD75" s="81">
        <v>0.95111776037568796</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4.3330000000000002</v>
      </c>
      <c r="BJ75" s="81">
        <v>0</v>
      </c>
      <c r="BK75" s="81">
        <v>0</v>
      </c>
      <c r="BL75" s="81">
        <v>0</v>
      </c>
      <c r="BM75" s="82"/>
      <c r="BN75" s="81">
        <v>0</v>
      </c>
      <c r="BO75" s="81">
        <v>0</v>
      </c>
      <c r="BP75" s="81">
        <v>1</v>
      </c>
      <c r="BQ75" s="81">
        <v>0</v>
      </c>
      <c r="BR75" s="81">
        <v>0</v>
      </c>
      <c r="BS75" s="81">
        <v>0</v>
      </c>
      <c r="BT75"/>
      <c r="BU75" s="80">
        <v>4.3330000000000002</v>
      </c>
      <c r="BV75" s="80">
        <v>0</v>
      </c>
      <c r="BW75" s="80">
        <v>0</v>
      </c>
      <c r="BX75" s="80">
        <v>0</v>
      </c>
      <c r="BY75" s="80">
        <v>0</v>
      </c>
      <c r="BZ75" s="80">
        <v>0</v>
      </c>
      <c r="CA75" s="80">
        <v>0</v>
      </c>
      <c r="CB75" s="80">
        <v>0</v>
      </c>
      <c r="CC75" s="80">
        <v>0</v>
      </c>
    </row>
    <row r="76" spans="1:81">
      <c r="A76" s="80" t="s">
        <v>1777</v>
      </c>
      <c r="B76" s="80">
        <v>317</v>
      </c>
      <c r="C76" s="80">
        <v>11</v>
      </c>
      <c r="D76" s="80">
        <v>19</v>
      </c>
      <c r="E76" s="80">
        <v>2014</v>
      </c>
      <c r="F76" s="80" t="s">
        <v>90</v>
      </c>
      <c r="G76" s="80" t="s">
        <v>1766</v>
      </c>
      <c r="H76" s="80" t="s">
        <v>1767</v>
      </c>
      <c r="I76" s="177"/>
      <c r="J76" s="81">
        <v>45.590749835457174</v>
      </c>
      <c r="K76" s="81">
        <v>0.48842238825723738</v>
      </c>
      <c r="L76" s="81">
        <v>3.7265059117977768</v>
      </c>
      <c r="M76" s="81">
        <v>10.331006167254944</v>
      </c>
      <c r="N76" s="81">
        <v>9.3413515069292785</v>
      </c>
      <c r="O76" s="81">
        <v>9.2119516234309646</v>
      </c>
      <c r="P76" s="81">
        <v>10.534781811376345</v>
      </c>
      <c r="Q76" s="81">
        <v>0.52874182541110371</v>
      </c>
      <c r="R76" s="81">
        <v>0</v>
      </c>
      <c r="S76" s="81">
        <v>1.1788131441896939</v>
      </c>
      <c r="T76" s="82"/>
      <c r="U76" s="81">
        <v>3511915</v>
      </c>
      <c r="V76" s="81">
        <v>196</v>
      </c>
      <c r="W76" s="81">
        <v>85</v>
      </c>
      <c r="X76" s="81">
        <v>2001</v>
      </c>
      <c r="Y76" s="81">
        <v>2602</v>
      </c>
      <c r="Z76" s="81">
        <v>5301</v>
      </c>
      <c r="AA76" s="81">
        <v>2098</v>
      </c>
      <c r="AB76" s="81">
        <v>7124</v>
      </c>
      <c r="AC76" s="81">
        <v>0</v>
      </c>
      <c r="AD76" s="81">
        <v>1.1788131441896939</v>
      </c>
      <c r="AE76" s="82"/>
      <c r="AF76" s="81">
        <v>43696745.492509767</v>
      </c>
      <c r="AG76" s="81">
        <v>378216.81406442256</v>
      </c>
      <c r="AH76" s="81">
        <v>945598.30889096123</v>
      </c>
      <c r="AI76" s="81">
        <v>12790351.51447284</v>
      </c>
      <c r="AJ76" s="81">
        <v>13014037.440881345</v>
      </c>
      <c r="AK76" s="81">
        <v>0</v>
      </c>
      <c r="AL76" s="81">
        <v>0</v>
      </c>
      <c r="AM76" s="81">
        <v>978018.7445365712</v>
      </c>
      <c r="AN76" s="81">
        <v>0</v>
      </c>
      <c r="AO76" s="81">
        <v>0</v>
      </c>
      <c r="AP76" s="82"/>
      <c r="AQ76" s="81">
        <v>322</v>
      </c>
      <c r="AR76" s="81">
        <v>79</v>
      </c>
      <c r="AS76" s="81">
        <v>1</v>
      </c>
      <c r="AT76" s="81">
        <v>0</v>
      </c>
      <c r="AU76" s="81">
        <v>0</v>
      </c>
      <c r="AV76" s="81">
        <v>0</v>
      </c>
      <c r="AW76" s="81" t="s">
        <v>564</v>
      </c>
      <c r="AX76" s="82"/>
      <c r="AY76" s="81">
        <v>1463</v>
      </c>
      <c r="AZ76" s="81">
        <v>5977.1</v>
      </c>
      <c r="BA76" s="81">
        <v>17500</v>
      </c>
      <c r="BB76" s="81">
        <v>0</v>
      </c>
      <c r="BC76" s="81">
        <v>0</v>
      </c>
      <c r="BD76" s="81">
        <v>0</v>
      </c>
      <c r="BE76" s="81" t="s">
        <v>564</v>
      </c>
      <c r="BF76" s="82"/>
      <c r="BG76" s="81">
        <v>0</v>
      </c>
      <c r="BH76" s="81">
        <v>0</v>
      </c>
      <c r="BI76" s="81">
        <v>4.2249999999999996</v>
      </c>
      <c r="BJ76" s="81">
        <v>0</v>
      </c>
      <c r="BK76" s="81">
        <v>0</v>
      </c>
      <c r="BL76" s="81">
        <v>0</v>
      </c>
      <c r="BM76" s="82"/>
      <c r="BN76" s="81">
        <v>0</v>
      </c>
      <c r="BO76" s="81">
        <v>0</v>
      </c>
      <c r="BP76" s="81">
        <v>1</v>
      </c>
      <c r="BQ76" s="81">
        <v>0</v>
      </c>
      <c r="BR76" s="81">
        <v>0</v>
      </c>
      <c r="BS76" s="81">
        <v>0</v>
      </c>
      <c r="BT76"/>
      <c r="BU76" s="80">
        <v>4.2249999999999996</v>
      </c>
      <c r="BV76" s="80">
        <v>0</v>
      </c>
      <c r="BW76" s="80">
        <v>0</v>
      </c>
      <c r="BX76" s="80">
        <v>0</v>
      </c>
      <c r="BY76" s="80">
        <v>0</v>
      </c>
      <c r="BZ76" s="80">
        <v>0</v>
      </c>
      <c r="CA76" s="80">
        <v>0</v>
      </c>
      <c r="CB76" s="80">
        <v>0</v>
      </c>
      <c r="CC76" s="80">
        <v>0</v>
      </c>
    </row>
    <row r="77" spans="1:81">
      <c r="A77" s="80" t="s">
        <v>1778</v>
      </c>
      <c r="B77" s="80">
        <v>318</v>
      </c>
      <c r="C77" s="80">
        <v>12</v>
      </c>
      <c r="D77" s="80">
        <v>19</v>
      </c>
      <c r="E77" s="80">
        <v>2015</v>
      </c>
      <c r="F77" s="80" t="s">
        <v>91</v>
      </c>
      <c r="G77" s="80" t="s">
        <v>1766</v>
      </c>
      <c r="H77" s="80" t="s">
        <v>1767</v>
      </c>
      <c r="I77" s="177"/>
      <c r="J77" s="81">
        <v>41.341173446532672</v>
      </c>
      <c r="K77" s="81">
        <v>0.46037015508060602</v>
      </c>
      <c r="L77" s="81">
        <v>3.6776309296739278</v>
      </c>
      <c r="M77" s="81">
        <v>9.2331418582498817</v>
      </c>
      <c r="N77" s="81">
        <v>8.5127412747943314</v>
      </c>
      <c r="O77" s="81">
        <v>9.0569171223701375</v>
      </c>
      <c r="P77" s="81">
        <v>10.734031997907898</v>
      </c>
      <c r="Q77" s="81">
        <v>0.51317989127592534</v>
      </c>
      <c r="R77" s="81">
        <v>0</v>
      </c>
      <c r="S77" s="81">
        <v>1.1793183998703642</v>
      </c>
      <c r="T77" s="82"/>
      <c r="U77" s="81">
        <v>3982702</v>
      </c>
      <c r="V77" s="81">
        <v>196</v>
      </c>
      <c r="W77" s="81">
        <v>85</v>
      </c>
      <c r="X77" s="81">
        <v>2001</v>
      </c>
      <c r="Y77" s="81">
        <v>2634</v>
      </c>
      <c r="Z77" s="81">
        <v>5262</v>
      </c>
      <c r="AA77" s="81">
        <v>2136</v>
      </c>
      <c r="AB77" s="81">
        <v>7063</v>
      </c>
      <c r="AC77" s="81">
        <v>0</v>
      </c>
      <c r="AD77" s="81">
        <v>1.1793183998703642</v>
      </c>
      <c r="AE77" s="82"/>
      <c r="AF77" s="81">
        <v>41598569.134278886</v>
      </c>
      <c r="AG77" s="81">
        <v>347966.51049404946</v>
      </c>
      <c r="AH77" s="81">
        <v>765911.94551615731</v>
      </c>
      <c r="AI77" s="81">
        <v>12259856.036320014</v>
      </c>
      <c r="AJ77" s="81">
        <v>13005154.226361185</v>
      </c>
      <c r="AK77" s="81">
        <v>0</v>
      </c>
      <c r="AL77" s="81">
        <v>0</v>
      </c>
      <c r="AM77" s="81">
        <v>967954.52182933665</v>
      </c>
      <c r="AN77" s="81">
        <v>0</v>
      </c>
      <c r="AO77" s="81">
        <v>0</v>
      </c>
      <c r="AP77" s="82"/>
      <c r="AQ77" s="81">
        <v>344</v>
      </c>
      <c r="AR77" s="81">
        <v>98</v>
      </c>
      <c r="AS77" s="81">
        <v>1</v>
      </c>
      <c r="AT77" s="81">
        <v>0</v>
      </c>
      <c r="AU77" s="81">
        <v>0</v>
      </c>
      <c r="AV77" s="81">
        <v>0</v>
      </c>
      <c r="AW77" s="81" t="s">
        <v>564</v>
      </c>
      <c r="AX77" s="82"/>
      <c r="AY77" s="81">
        <v>1587.7199999999998</v>
      </c>
      <c r="AZ77" s="81">
        <v>6638.3</v>
      </c>
      <c r="BA77" s="81">
        <v>17500</v>
      </c>
      <c r="BB77" s="81">
        <v>0</v>
      </c>
      <c r="BC77" s="81">
        <v>0</v>
      </c>
      <c r="BD77" s="81">
        <v>0</v>
      </c>
      <c r="BE77" s="81" t="s">
        <v>564</v>
      </c>
      <c r="BF77" s="82"/>
      <c r="BG77" s="81">
        <v>0</v>
      </c>
      <c r="BH77" s="81">
        <v>0</v>
      </c>
      <c r="BI77" s="81">
        <v>4.1150000000000002</v>
      </c>
      <c r="BJ77" s="81">
        <v>0</v>
      </c>
      <c r="BK77" s="81">
        <v>0</v>
      </c>
      <c r="BL77" s="81">
        <v>0</v>
      </c>
      <c r="BM77" s="82"/>
      <c r="BN77" s="81">
        <v>0</v>
      </c>
      <c r="BO77" s="81">
        <v>0</v>
      </c>
      <c r="BP77" s="81">
        <v>1</v>
      </c>
      <c r="BQ77" s="81">
        <v>0</v>
      </c>
      <c r="BR77" s="81">
        <v>0</v>
      </c>
      <c r="BS77" s="81">
        <v>0</v>
      </c>
      <c r="BT77"/>
      <c r="BU77" s="80">
        <v>4.1150000000000002</v>
      </c>
      <c r="BV77" s="80">
        <v>0</v>
      </c>
      <c r="BW77" s="80">
        <v>0</v>
      </c>
      <c r="BX77" s="80">
        <v>0</v>
      </c>
      <c r="BY77" s="80">
        <v>0</v>
      </c>
      <c r="BZ77" s="80">
        <v>0</v>
      </c>
      <c r="CA77" s="80">
        <v>0</v>
      </c>
      <c r="CB77" s="80">
        <v>0</v>
      </c>
      <c r="CC77" s="80">
        <v>0</v>
      </c>
    </row>
    <row r="78" spans="1:81">
      <c r="A78" s="80" t="s">
        <v>1779</v>
      </c>
      <c r="B78" s="80">
        <v>319</v>
      </c>
      <c r="C78" s="80">
        <v>13</v>
      </c>
      <c r="D78" s="80">
        <v>19</v>
      </c>
      <c r="E78" s="80">
        <v>2016</v>
      </c>
      <c r="F78" s="80" t="s">
        <v>92</v>
      </c>
      <c r="G78" s="80" t="s">
        <v>1766</v>
      </c>
      <c r="H78" s="80" t="s">
        <v>1767</v>
      </c>
      <c r="I78" s="177"/>
      <c r="J78" s="81">
        <v>21.348450559646363</v>
      </c>
      <c r="K78" s="81">
        <v>0.44235204193489797</v>
      </c>
      <c r="L78" s="81">
        <v>3.5929368634727985</v>
      </c>
      <c r="M78" s="81">
        <v>7.4041092637970385</v>
      </c>
      <c r="N78" s="81">
        <v>8.1630176244137189</v>
      </c>
      <c r="O78" s="81">
        <v>9.1305664350041269</v>
      </c>
      <c r="P78" s="81">
        <v>10.757210362010431</v>
      </c>
      <c r="Q78" s="81">
        <v>0.48347623064219009</v>
      </c>
      <c r="R78" s="81">
        <v>0</v>
      </c>
      <c r="S78" s="81">
        <v>1.0665415527328872</v>
      </c>
      <c r="T78" s="82"/>
      <c r="U78" s="81">
        <v>2186795</v>
      </c>
      <c r="V78" s="81">
        <v>196</v>
      </c>
      <c r="W78" s="81">
        <v>85</v>
      </c>
      <c r="X78" s="81">
        <v>2001</v>
      </c>
      <c r="Y78" s="81">
        <v>2560</v>
      </c>
      <c r="Z78" s="81">
        <v>5370</v>
      </c>
      <c r="AA78" s="81">
        <v>2214</v>
      </c>
      <c r="AB78" s="81">
        <v>6845</v>
      </c>
      <c r="AC78" s="81">
        <v>0</v>
      </c>
      <c r="AD78" s="81">
        <v>1.066541552732887</v>
      </c>
      <c r="AE78" s="82"/>
      <c r="AF78" s="81">
        <v>23204821.248832241</v>
      </c>
      <c r="AG78" s="81">
        <v>330553.95007216418</v>
      </c>
      <c r="AH78" s="81">
        <v>639527.89662200038</v>
      </c>
      <c r="AI78" s="81">
        <v>11673492.65210861</v>
      </c>
      <c r="AJ78" s="81">
        <v>13724504.70163794</v>
      </c>
      <c r="AK78" s="81">
        <v>0</v>
      </c>
      <c r="AL78" s="81">
        <v>0</v>
      </c>
      <c r="AM78" s="81">
        <v>938807.33128421078</v>
      </c>
      <c r="AN78" s="81">
        <v>0</v>
      </c>
      <c r="AO78" s="81">
        <v>0</v>
      </c>
      <c r="AP78" s="82"/>
      <c r="AQ78" s="81">
        <v>357</v>
      </c>
      <c r="AR78" s="81">
        <v>100</v>
      </c>
      <c r="AS78" s="81">
        <v>1</v>
      </c>
      <c r="AT78" s="81">
        <v>0</v>
      </c>
      <c r="AU78" s="81">
        <v>0</v>
      </c>
      <c r="AV78" s="81">
        <v>0</v>
      </c>
      <c r="AW78" s="81" t="s">
        <v>564</v>
      </c>
      <c r="AX78" s="82"/>
      <c r="AY78" s="81">
        <v>1671.02</v>
      </c>
      <c r="AZ78" s="81">
        <v>6769.3</v>
      </c>
      <c r="BA78" s="81">
        <v>17500</v>
      </c>
      <c r="BB78" s="81">
        <v>0</v>
      </c>
      <c r="BC78" s="81">
        <v>0</v>
      </c>
      <c r="BD78" s="81">
        <v>0</v>
      </c>
      <c r="BE78" s="81" t="s">
        <v>564</v>
      </c>
      <c r="BF78" s="82"/>
      <c r="BG78" s="81">
        <v>0</v>
      </c>
      <c r="BH78" s="81">
        <v>0</v>
      </c>
      <c r="BI78" s="81">
        <v>3.17</v>
      </c>
      <c r="BJ78" s="81">
        <v>0</v>
      </c>
      <c r="BK78" s="81">
        <v>0</v>
      </c>
      <c r="BL78" s="81">
        <v>0</v>
      </c>
      <c r="BM78" s="82"/>
      <c r="BN78" s="81">
        <v>0</v>
      </c>
      <c r="BO78" s="81">
        <v>0</v>
      </c>
      <c r="BP78" s="81">
        <v>1</v>
      </c>
      <c r="BQ78" s="81">
        <v>0</v>
      </c>
      <c r="BR78" s="81">
        <v>0</v>
      </c>
      <c r="BS78" s="81">
        <v>0</v>
      </c>
      <c r="BT78"/>
      <c r="BU78" s="80">
        <v>3.17</v>
      </c>
      <c r="BV78" s="80">
        <v>0</v>
      </c>
      <c r="BW78" s="80">
        <v>0</v>
      </c>
      <c r="BX78" s="80">
        <v>0</v>
      </c>
      <c r="BY78" s="80">
        <v>0</v>
      </c>
      <c r="BZ78" s="80">
        <v>0</v>
      </c>
      <c r="CA78" s="80">
        <v>0</v>
      </c>
      <c r="CB78" s="80">
        <v>0</v>
      </c>
      <c r="CC78" s="80">
        <v>0</v>
      </c>
    </row>
    <row r="79" spans="1:81">
      <c r="A79" s="80" t="s">
        <v>1780</v>
      </c>
      <c r="B79" s="80">
        <v>320</v>
      </c>
      <c r="C79" s="80">
        <v>14</v>
      </c>
      <c r="D79" s="80">
        <v>19</v>
      </c>
      <c r="E79" s="80">
        <v>2017</v>
      </c>
      <c r="F79" s="80" t="s">
        <v>71</v>
      </c>
      <c r="G79" s="80" t="s">
        <v>1766</v>
      </c>
      <c r="H79" s="80" t="s">
        <v>1767</v>
      </c>
      <c r="I79" s="177"/>
      <c r="J79" s="81">
        <v>34.559036616536957</v>
      </c>
      <c r="K79" s="81">
        <v>0.42579245496210433</v>
      </c>
      <c r="L79" s="81">
        <v>3.317481391239304</v>
      </c>
      <c r="M79" s="81">
        <v>6.7383186694700408</v>
      </c>
      <c r="N79" s="81">
        <v>7.7128595685624077</v>
      </c>
      <c r="O79" s="81">
        <v>9.1187261999226941</v>
      </c>
      <c r="P79" s="81">
        <v>11.017367444888581</v>
      </c>
      <c r="Q79" s="81">
        <v>0.46137095063611266</v>
      </c>
      <c r="R79" s="81">
        <v>0</v>
      </c>
      <c r="S79" s="81">
        <v>1.2586386784052548</v>
      </c>
      <c r="T79" s="82"/>
      <c r="U79" s="81">
        <v>3836862</v>
      </c>
      <c r="V79" s="81">
        <v>196</v>
      </c>
      <c r="W79" s="81">
        <v>85</v>
      </c>
      <c r="X79" s="81">
        <v>2001</v>
      </c>
      <c r="Y79" s="81">
        <v>2568</v>
      </c>
      <c r="Z79" s="81">
        <v>5452</v>
      </c>
      <c r="AA79" s="81">
        <v>2282</v>
      </c>
      <c r="AB79" s="81">
        <v>6755</v>
      </c>
      <c r="AC79" s="81">
        <v>0</v>
      </c>
      <c r="AD79" s="81">
        <v>1.258638678405255</v>
      </c>
      <c r="AE79" s="82"/>
      <c r="AF79" s="81">
        <v>42448888.527705707</v>
      </c>
      <c r="AG79" s="81">
        <v>324640.43342627608</v>
      </c>
      <c r="AH79" s="81">
        <v>772312.98007044767</v>
      </c>
      <c r="AI79" s="81">
        <v>11245887.400372971</v>
      </c>
      <c r="AJ79" s="81">
        <v>13850390.082665751</v>
      </c>
      <c r="AK79" s="81">
        <v>0</v>
      </c>
      <c r="AL79" s="81">
        <v>0</v>
      </c>
      <c r="AM79" s="81">
        <v>927913.28909502353</v>
      </c>
      <c r="AN79" s="81">
        <v>0</v>
      </c>
      <c r="AO79" s="81">
        <v>0</v>
      </c>
      <c r="AP79" s="82"/>
      <c r="AQ79" s="81">
        <v>390</v>
      </c>
      <c r="AR79" s="81">
        <v>107</v>
      </c>
      <c r="AS79" s="81">
        <v>1</v>
      </c>
      <c r="AT79" s="81">
        <v>0</v>
      </c>
      <c r="AU79" s="81">
        <v>0</v>
      </c>
      <c r="AV79" s="81">
        <v>0</v>
      </c>
      <c r="AW79" s="81" t="s">
        <v>564</v>
      </c>
      <c r="AX79" s="82"/>
      <c r="AY79" s="81">
        <v>1855.82</v>
      </c>
      <c r="AZ79" s="81">
        <v>6964.2000000000007</v>
      </c>
      <c r="BA79" s="81">
        <v>17500</v>
      </c>
      <c r="BB79" s="81">
        <v>0</v>
      </c>
      <c r="BC79" s="81">
        <v>0</v>
      </c>
      <c r="BD79" s="81">
        <v>0</v>
      </c>
      <c r="BE79" s="81" t="s">
        <v>564</v>
      </c>
      <c r="BF79" s="82"/>
      <c r="BG79" s="81">
        <v>0</v>
      </c>
      <c r="BH79" s="81">
        <v>0</v>
      </c>
      <c r="BI79" s="81">
        <v>7.218</v>
      </c>
      <c r="BJ79" s="81">
        <v>0</v>
      </c>
      <c r="BK79" s="81">
        <v>0</v>
      </c>
      <c r="BL79" s="81">
        <v>0</v>
      </c>
      <c r="BM79" s="82"/>
      <c r="BN79" s="81">
        <v>0</v>
      </c>
      <c r="BO79" s="81">
        <v>0</v>
      </c>
      <c r="BP79" s="81">
        <v>2</v>
      </c>
      <c r="BQ79" s="81">
        <v>0</v>
      </c>
      <c r="BR79" s="81">
        <v>0</v>
      </c>
      <c r="BS79" s="81">
        <v>0</v>
      </c>
      <c r="BT79"/>
      <c r="BU79" s="80">
        <v>7.218</v>
      </c>
      <c r="BV79" s="80">
        <v>0</v>
      </c>
      <c r="BW79" s="80">
        <v>0</v>
      </c>
      <c r="BX79" s="80">
        <v>0</v>
      </c>
      <c r="BY79" s="80">
        <v>0</v>
      </c>
      <c r="BZ79" s="80">
        <v>0</v>
      </c>
      <c r="CA79" s="80">
        <v>0</v>
      </c>
      <c r="CB79" s="80">
        <v>0</v>
      </c>
      <c r="CC79" s="80">
        <v>0</v>
      </c>
    </row>
    <row r="80" spans="1:81">
      <c r="A80" s="80" t="s">
        <v>1781</v>
      </c>
      <c r="B80" s="80">
        <v>321</v>
      </c>
      <c r="C80" s="80">
        <v>15</v>
      </c>
      <c r="D80" s="80">
        <v>19</v>
      </c>
      <c r="E80" s="80">
        <v>2018</v>
      </c>
      <c r="F80" s="80" t="s">
        <v>93</v>
      </c>
      <c r="G80" s="80" t="s">
        <v>1766</v>
      </c>
      <c r="H80" s="80" t="s">
        <v>1767</v>
      </c>
      <c r="I80" s="177"/>
      <c r="J80" s="81">
        <v>31.367785690210209</v>
      </c>
      <c r="K80" s="81">
        <v>0.37285997751462718</v>
      </c>
      <c r="L80" s="81">
        <v>2.908363042911811</v>
      </c>
      <c r="M80" s="81">
        <v>6.1089654028305089</v>
      </c>
      <c r="N80" s="81">
        <v>5.9002303752798051</v>
      </c>
      <c r="O80" s="81">
        <v>9.0179735455501433</v>
      </c>
      <c r="P80" s="81">
        <v>10.797760595420753</v>
      </c>
      <c r="Q80" s="81">
        <v>0.42869937478014558</v>
      </c>
      <c r="R80" s="81">
        <v>0</v>
      </c>
      <c r="S80" s="81">
        <v>1.1164324487950237</v>
      </c>
      <c r="T80" s="82"/>
      <c r="U80" s="81">
        <v>3847492</v>
      </c>
      <c r="V80" s="81">
        <v>196</v>
      </c>
      <c r="W80" s="81">
        <v>85</v>
      </c>
      <c r="X80" s="81">
        <v>2001</v>
      </c>
      <c r="Y80" s="81">
        <v>2618</v>
      </c>
      <c r="Z80" s="81">
        <v>5495</v>
      </c>
      <c r="AA80" s="81">
        <v>2259</v>
      </c>
      <c r="AB80" s="81">
        <v>6764</v>
      </c>
      <c r="AC80" s="81">
        <v>0</v>
      </c>
      <c r="AD80" s="81">
        <v>1.1164324487950239</v>
      </c>
      <c r="AE80" s="82"/>
      <c r="AF80" s="81">
        <v>45321455.576502293</v>
      </c>
      <c r="AG80" s="81">
        <v>289092.26499340893</v>
      </c>
      <c r="AH80" s="81">
        <v>702761.16989060875</v>
      </c>
      <c r="AI80" s="81">
        <v>11042034.21169612</v>
      </c>
      <c r="AJ80" s="81">
        <v>12667448.543693289</v>
      </c>
      <c r="AK80" s="81">
        <v>0</v>
      </c>
      <c r="AL80" s="81">
        <v>0</v>
      </c>
      <c r="AM80" s="81">
        <v>931072.11285359284</v>
      </c>
      <c r="AN80" s="81">
        <v>0</v>
      </c>
      <c r="AO80" s="81">
        <v>0</v>
      </c>
      <c r="AP80" s="82"/>
      <c r="AQ80" s="81">
        <v>432</v>
      </c>
      <c r="AR80" s="81">
        <v>119</v>
      </c>
      <c r="AS80" s="81">
        <v>1</v>
      </c>
      <c r="AT80" s="81">
        <v>0</v>
      </c>
      <c r="AU80" s="81">
        <v>0</v>
      </c>
      <c r="AV80" s="81">
        <v>0</v>
      </c>
      <c r="AW80" s="81" t="s">
        <v>564</v>
      </c>
      <c r="AX80" s="82"/>
      <c r="AY80" s="81">
        <v>2135.15</v>
      </c>
      <c r="AZ80" s="81">
        <v>7322</v>
      </c>
      <c r="BA80" s="81">
        <v>17500</v>
      </c>
      <c r="BB80" s="81">
        <v>0</v>
      </c>
      <c r="BC80" s="81">
        <v>0</v>
      </c>
      <c r="BD80" s="81">
        <v>0</v>
      </c>
      <c r="BE80" s="81" t="s">
        <v>564</v>
      </c>
      <c r="BF80" s="82"/>
      <c r="BG80" s="81">
        <v>0</v>
      </c>
      <c r="BH80" s="81">
        <v>0</v>
      </c>
      <c r="BI80" s="81">
        <v>7.673</v>
      </c>
      <c r="BJ80" s="81">
        <v>0</v>
      </c>
      <c r="BK80" s="81">
        <v>0</v>
      </c>
      <c r="BL80" s="81">
        <v>0</v>
      </c>
      <c r="BM80" s="82"/>
      <c r="BN80" s="81">
        <v>0</v>
      </c>
      <c r="BO80" s="81">
        <v>0</v>
      </c>
      <c r="BP80" s="81">
        <v>2</v>
      </c>
      <c r="BQ80" s="81">
        <v>0</v>
      </c>
      <c r="BR80" s="81">
        <v>0</v>
      </c>
      <c r="BS80" s="81">
        <v>0</v>
      </c>
      <c r="BT80"/>
      <c r="BU80" s="80">
        <v>7.673</v>
      </c>
      <c r="BV80" s="80">
        <v>0</v>
      </c>
      <c r="BW80" s="80">
        <v>0</v>
      </c>
      <c r="BX80" s="80">
        <v>0</v>
      </c>
      <c r="BY80" s="80">
        <v>0</v>
      </c>
      <c r="BZ80" s="80">
        <v>0</v>
      </c>
      <c r="CA80" s="80">
        <v>0</v>
      </c>
      <c r="CB80" s="80">
        <v>0</v>
      </c>
      <c r="CC80" s="80">
        <v>0</v>
      </c>
    </row>
    <row r="81" spans="1:81">
      <c r="A81" s="80" t="s">
        <v>1782</v>
      </c>
      <c r="B81" s="80">
        <v>322</v>
      </c>
      <c r="C81" s="80">
        <v>16</v>
      </c>
      <c r="D81" s="80">
        <v>19</v>
      </c>
      <c r="E81" s="80">
        <v>2019</v>
      </c>
      <c r="F81" s="80" t="s">
        <v>73</v>
      </c>
      <c r="G81" s="80" t="s">
        <v>1766</v>
      </c>
      <c r="H81" s="80" t="s">
        <v>1767</v>
      </c>
      <c r="I81" s="177"/>
      <c r="J81" s="81">
        <v>28.303171807217421</v>
      </c>
      <c r="K81" s="81">
        <v>0.3506903470370264</v>
      </c>
      <c r="L81" s="81">
        <v>2.9642483160876512</v>
      </c>
      <c r="M81" s="81">
        <v>6.8261622186187543</v>
      </c>
      <c r="N81" s="81">
        <v>5.7071294610215526</v>
      </c>
      <c r="O81" s="81">
        <v>8.7722027309844979</v>
      </c>
      <c r="P81" s="81">
        <v>10.840657858344501</v>
      </c>
      <c r="Q81" s="81">
        <v>0.41739825502423472</v>
      </c>
      <c r="R81" s="81">
        <v>0</v>
      </c>
      <c r="S81" s="81">
        <v>1.2109677639921406</v>
      </c>
      <c r="T81" s="82"/>
      <c r="U81" s="81">
        <v>3407472</v>
      </c>
      <c r="V81" s="81">
        <v>196</v>
      </c>
      <c r="W81" s="81">
        <v>85</v>
      </c>
      <c r="X81" s="81">
        <v>2001</v>
      </c>
      <c r="Y81" s="81">
        <v>2669</v>
      </c>
      <c r="Z81" s="81">
        <v>5492</v>
      </c>
      <c r="AA81" s="81">
        <v>2251</v>
      </c>
      <c r="AB81" s="81">
        <v>6764</v>
      </c>
      <c r="AC81" s="81">
        <v>0</v>
      </c>
      <c r="AD81" s="81">
        <v>1.210967763992141</v>
      </c>
      <c r="AE81" s="82"/>
      <c r="AF81" s="81">
        <v>39931804.131440267</v>
      </c>
      <c r="AG81" s="81">
        <v>280115.979379158</v>
      </c>
      <c r="AH81" s="81">
        <v>781374.83749450475</v>
      </c>
      <c r="AI81" s="81">
        <v>11130278.350206779</v>
      </c>
      <c r="AJ81" s="81">
        <v>11677853.474796019</v>
      </c>
      <c r="AK81" s="81">
        <v>0</v>
      </c>
      <c r="AL81" s="81">
        <v>0</v>
      </c>
      <c r="AM81" s="81">
        <v>921205.88063526212</v>
      </c>
      <c r="AN81" s="81">
        <v>0</v>
      </c>
      <c r="AO81" s="81">
        <v>0</v>
      </c>
      <c r="AP81" s="82"/>
      <c r="AQ81" s="81">
        <v>464</v>
      </c>
      <c r="AR81" s="81">
        <v>125</v>
      </c>
      <c r="AS81" s="81">
        <v>1</v>
      </c>
      <c r="AT81" s="81">
        <v>0</v>
      </c>
      <c r="AU81" s="81">
        <v>0</v>
      </c>
      <c r="AV81" s="81">
        <v>0</v>
      </c>
      <c r="AW81" s="81" t="s">
        <v>564</v>
      </c>
      <c r="AX81" s="82"/>
      <c r="AY81" s="81">
        <v>2312.5099999999989</v>
      </c>
      <c r="AZ81" s="81">
        <v>7431.0000000000018</v>
      </c>
      <c r="BA81" s="81">
        <v>17500</v>
      </c>
      <c r="BB81" s="81">
        <v>0</v>
      </c>
      <c r="BC81" s="81">
        <v>0</v>
      </c>
      <c r="BD81" s="81">
        <v>0</v>
      </c>
      <c r="BE81" s="81" t="s">
        <v>564</v>
      </c>
      <c r="BF81" s="82"/>
      <c r="BG81" s="81">
        <v>0</v>
      </c>
      <c r="BH81" s="81">
        <v>0</v>
      </c>
      <c r="BI81" s="81">
        <v>5.8339999999999996</v>
      </c>
      <c r="BJ81" s="81">
        <v>0</v>
      </c>
      <c r="BK81" s="81">
        <v>0</v>
      </c>
      <c r="BL81" s="81">
        <v>0</v>
      </c>
      <c r="BM81" s="82"/>
      <c r="BN81" s="81">
        <v>0</v>
      </c>
      <c r="BO81" s="81">
        <v>0</v>
      </c>
      <c r="BP81" s="81">
        <v>2</v>
      </c>
      <c r="BQ81" s="81">
        <v>0</v>
      </c>
      <c r="BR81" s="81">
        <v>0</v>
      </c>
      <c r="BS81" s="81">
        <v>0</v>
      </c>
      <c r="BT81"/>
      <c r="BU81" s="80">
        <v>5.8339999999999996</v>
      </c>
      <c r="BV81" s="80">
        <v>0</v>
      </c>
      <c r="BW81" s="80">
        <v>0</v>
      </c>
      <c r="BX81" s="80">
        <v>0</v>
      </c>
      <c r="BY81" s="80">
        <v>0</v>
      </c>
      <c r="BZ81" s="80">
        <v>0</v>
      </c>
      <c r="CA81" s="80">
        <v>0</v>
      </c>
      <c r="CB81" s="80">
        <v>0</v>
      </c>
      <c r="CC81" s="80">
        <v>0</v>
      </c>
    </row>
    <row r="82" spans="1:81">
      <c r="A82" s="80" t="s">
        <v>1783</v>
      </c>
      <c r="B82" s="80">
        <v>323</v>
      </c>
      <c r="C82" s="80">
        <v>17</v>
      </c>
      <c r="D82" s="80">
        <v>19</v>
      </c>
      <c r="E82" s="80">
        <v>2020</v>
      </c>
      <c r="F82" s="80" t="s">
        <v>218</v>
      </c>
      <c r="G82" s="80" t="s">
        <v>1766</v>
      </c>
      <c r="H82" s="80" t="s">
        <v>1767</v>
      </c>
      <c r="I82" s="177"/>
      <c r="J82" s="81">
        <v>30.778416274924741</v>
      </c>
      <c r="K82" s="81">
        <v>0.44264824102242772</v>
      </c>
      <c r="L82" s="81">
        <v>1.7380051015249629</v>
      </c>
      <c r="M82" s="81">
        <v>5.1739250051950254</v>
      </c>
      <c r="N82" s="81">
        <v>6.0518187813911917</v>
      </c>
      <c r="O82" s="81">
        <v>7.7780535084410296</v>
      </c>
      <c r="P82" s="81">
        <v>10.261436653101262</v>
      </c>
      <c r="Q82" s="81">
        <v>0.39794244143128465</v>
      </c>
      <c r="R82" s="81">
        <v>0</v>
      </c>
      <c r="S82" s="81">
        <v>1.2877929359574769</v>
      </c>
      <c r="T82" s="82"/>
      <c r="U82" s="81">
        <v>3707480</v>
      </c>
      <c r="V82" s="81">
        <v>227</v>
      </c>
      <c r="W82" s="81">
        <v>56</v>
      </c>
      <c r="X82" s="81">
        <v>1603</v>
      </c>
      <c r="Y82" s="81">
        <v>2695</v>
      </c>
      <c r="Z82" s="81">
        <v>5558</v>
      </c>
      <c r="AA82" s="81">
        <v>2315</v>
      </c>
      <c r="AB82" s="81">
        <v>6749</v>
      </c>
      <c r="AC82" s="81">
        <v>0</v>
      </c>
      <c r="AD82" s="81">
        <v>1.2877929359574769</v>
      </c>
      <c r="AE82" s="82"/>
      <c r="AF82" s="81">
        <v>42765250.849873647</v>
      </c>
      <c r="AG82" s="81">
        <v>325514.26715992682</v>
      </c>
      <c r="AH82" s="81">
        <v>533055.79428632779</v>
      </c>
      <c r="AI82" s="81">
        <v>8223555.5717331329</v>
      </c>
      <c r="AJ82" s="81">
        <v>12526891.455269674</v>
      </c>
      <c r="AK82" s="81"/>
      <c r="AL82" s="81"/>
      <c r="AM82" s="81">
        <v>880819.48295392294</v>
      </c>
      <c r="AN82" s="81"/>
      <c r="AO82" s="81"/>
      <c r="AP82" s="82"/>
      <c r="AQ82" s="81">
        <v>494</v>
      </c>
      <c r="AR82" s="81">
        <v>139</v>
      </c>
      <c r="AS82" s="81">
        <v>1</v>
      </c>
      <c r="AT82" s="81">
        <v>0</v>
      </c>
      <c r="AU82" s="81">
        <v>0</v>
      </c>
      <c r="AV82" s="81">
        <v>0</v>
      </c>
      <c r="AW82" s="81">
        <v>1</v>
      </c>
      <c r="AX82" s="82"/>
      <c r="AY82" s="81">
        <v>2489.61</v>
      </c>
      <c r="AZ82" s="81">
        <v>8013.6000000000013</v>
      </c>
      <c r="BA82" s="81">
        <v>17500</v>
      </c>
      <c r="BB82" s="81">
        <v>0</v>
      </c>
      <c r="BC82" s="81">
        <v>0</v>
      </c>
      <c r="BD82" s="81">
        <v>0</v>
      </c>
      <c r="BE82" s="81">
        <v>17500</v>
      </c>
      <c r="BF82" s="82"/>
      <c r="BG82" s="81">
        <v>0</v>
      </c>
      <c r="BH82" s="81">
        <v>0</v>
      </c>
      <c r="BI82" s="81">
        <v>6.0259999999999998</v>
      </c>
      <c r="BJ82" s="81">
        <v>0</v>
      </c>
      <c r="BK82" s="81">
        <v>0</v>
      </c>
      <c r="BL82" s="81">
        <v>0</v>
      </c>
      <c r="BM82" s="82"/>
      <c r="BN82" s="81">
        <v>0</v>
      </c>
      <c r="BO82" s="81">
        <v>0</v>
      </c>
      <c r="BP82" s="81">
        <v>2</v>
      </c>
      <c r="BQ82" s="81">
        <v>0</v>
      </c>
      <c r="BR82" s="81">
        <v>0</v>
      </c>
      <c r="BS82" s="81">
        <v>0</v>
      </c>
      <c r="BT82"/>
      <c r="BU82" s="80">
        <v>6.0259999999999998</v>
      </c>
      <c r="BV82" s="80">
        <v>0</v>
      </c>
      <c r="BW82" s="80">
        <v>0</v>
      </c>
      <c r="BX82" s="80">
        <v>0</v>
      </c>
      <c r="BY82" s="80">
        <v>0</v>
      </c>
      <c r="BZ82" s="80">
        <v>0</v>
      </c>
      <c r="CA82" s="80">
        <v>0</v>
      </c>
      <c r="CB82" s="80">
        <v>0</v>
      </c>
      <c r="CC82" s="80">
        <v>0</v>
      </c>
    </row>
    <row r="83" spans="1:81">
      <c r="A83" s="80" t="s">
        <v>1784</v>
      </c>
      <c r="B83" s="80">
        <v>323</v>
      </c>
      <c r="C83" s="80">
        <v>18</v>
      </c>
      <c r="D83" s="80">
        <v>19</v>
      </c>
      <c r="E83" s="80">
        <v>2021</v>
      </c>
      <c r="F83" s="80" t="s">
        <v>75</v>
      </c>
      <c r="G83" s="174" t="s">
        <v>1766</v>
      </c>
      <c r="H83" s="80" t="s">
        <v>1767</v>
      </c>
      <c r="I83" s="177"/>
      <c r="J83" s="81">
        <v>26.672469600483726</v>
      </c>
      <c r="K83" s="81">
        <v>0.45314785559283194</v>
      </c>
      <c r="L83" s="81">
        <v>1.552769037731526</v>
      </c>
      <c r="M83" s="81">
        <v>4.7478993679952151</v>
      </c>
      <c r="N83" s="81">
        <v>4.6147098128822384</v>
      </c>
      <c r="O83" s="81">
        <v>7.4763481615000948</v>
      </c>
      <c r="P83" s="81">
        <v>10.57234898680171</v>
      </c>
      <c r="Q83" s="81">
        <v>0.40152465788071978</v>
      </c>
      <c r="R83" s="81">
        <v>0</v>
      </c>
      <c r="S83" s="81">
        <v>0.99822828749274994</v>
      </c>
      <c r="T83" s="82"/>
      <c r="U83" s="81">
        <v>4105617</v>
      </c>
      <c r="V83" s="81">
        <v>227</v>
      </c>
      <c r="W83" s="81">
        <v>56</v>
      </c>
      <c r="X83" s="81">
        <v>1603</v>
      </c>
      <c r="Y83" s="81">
        <v>2723</v>
      </c>
      <c r="Z83" s="81">
        <v>5501</v>
      </c>
      <c r="AA83" s="81">
        <v>2326</v>
      </c>
      <c r="AB83" s="81">
        <v>6729</v>
      </c>
      <c r="AC83" s="81">
        <v>0</v>
      </c>
      <c r="AD83" s="81">
        <v>0.99822828749274994</v>
      </c>
      <c r="AE83" s="82"/>
      <c r="AF83" s="81">
        <v>41282327.245108671</v>
      </c>
      <c r="AG83" s="81">
        <v>348439.08605189103</v>
      </c>
      <c r="AH83" s="81">
        <v>493162.17681584432</v>
      </c>
      <c r="AI83" s="81">
        <v>9040716.6784514952</v>
      </c>
      <c r="AJ83" s="81">
        <v>11375156.276934305</v>
      </c>
      <c r="AK83" s="81">
        <v>0</v>
      </c>
      <c r="AL83" s="81">
        <v>0</v>
      </c>
      <c r="AM83" s="81">
        <v>883274.70105870592</v>
      </c>
      <c r="AN83" s="81">
        <v>0</v>
      </c>
      <c r="AO83" s="81">
        <v>0</v>
      </c>
      <c r="AP83" s="82"/>
      <c r="AQ83" s="81">
        <v>517</v>
      </c>
      <c r="AR83" s="81">
        <v>141</v>
      </c>
      <c r="AS83" s="81">
        <v>1</v>
      </c>
      <c r="AT83" s="81">
        <v>0</v>
      </c>
      <c r="AU83" s="81">
        <v>0</v>
      </c>
      <c r="AV83" s="81">
        <v>0</v>
      </c>
      <c r="AW83" s="81"/>
      <c r="AX83" s="82"/>
      <c r="AY83" s="81">
        <v>2634.18</v>
      </c>
      <c r="AZ83" s="81">
        <v>8097.7000000000016</v>
      </c>
      <c r="BA83" s="81">
        <v>17500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1785</v>
      </c>
      <c r="B84" s="80">
        <v>323</v>
      </c>
      <c r="C84" s="80">
        <v>19</v>
      </c>
      <c r="D84" s="80">
        <v>19</v>
      </c>
      <c r="E84" s="80">
        <v>2022</v>
      </c>
      <c r="F84" s="80" t="s">
        <v>568</v>
      </c>
      <c r="G84" s="174" t="s">
        <v>1766</v>
      </c>
      <c r="H84" s="80" t="s">
        <v>1767</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541</v>
      </c>
      <c r="AR84" s="81">
        <v>141</v>
      </c>
      <c r="AS84" s="81">
        <v>1</v>
      </c>
      <c r="AT84" s="81">
        <v>0</v>
      </c>
      <c r="AU84" s="81">
        <v>0</v>
      </c>
      <c r="AV84" s="81">
        <v>0</v>
      </c>
      <c r="AW84" s="81"/>
      <c r="AX84" s="82"/>
      <c r="AY84" s="81">
        <v>2804.5500000000011</v>
      </c>
      <c r="AZ84" s="81">
        <v>8097.7000000000016</v>
      </c>
      <c r="BA84" s="81">
        <v>17500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1786</v>
      </c>
      <c r="B85" s="80">
        <v>171</v>
      </c>
      <c r="C85" s="80">
        <v>1</v>
      </c>
      <c r="D85" s="80">
        <v>11</v>
      </c>
      <c r="E85" s="80">
        <v>1990</v>
      </c>
      <c r="F85" s="80" t="s">
        <v>562</v>
      </c>
      <c r="G85" s="80" t="s">
        <v>1787</v>
      </c>
      <c r="H85" s="80" t="s">
        <v>1788</v>
      </c>
      <c r="I85" s="177"/>
      <c r="J85" s="81">
        <v>289.70368431691463</v>
      </c>
      <c r="K85" s="81">
        <v>1.3804600503712694</v>
      </c>
      <c r="L85" s="81">
        <v>10.029659543110848</v>
      </c>
      <c r="M85" s="81">
        <v>6.2929765425408632</v>
      </c>
      <c r="N85" s="81">
        <v>4.828241571016453</v>
      </c>
      <c r="O85" s="81">
        <v>8.3367432829456369</v>
      </c>
      <c r="P85" s="81">
        <v>13.158377383218371</v>
      </c>
      <c r="Q85" s="81">
        <v>0.51408535994458238</v>
      </c>
      <c r="R85" s="81">
        <v>0</v>
      </c>
      <c r="S85" s="81">
        <v>0.54871896002810938</v>
      </c>
      <c r="T85" s="82"/>
      <c r="U85" s="81">
        <v>7007390</v>
      </c>
      <c r="V85" s="81">
        <v>469</v>
      </c>
      <c r="W85" s="81">
        <v>97</v>
      </c>
      <c r="X85" s="81">
        <v>2120</v>
      </c>
      <c r="Y85" s="81">
        <v>2173</v>
      </c>
      <c r="Z85" s="81">
        <v>3429</v>
      </c>
      <c r="AA85" s="81">
        <v>3195</v>
      </c>
      <c r="AB85" s="81">
        <v>8347</v>
      </c>
      <c r="AC85" s="81">
        <v>0</v>
      </c>
      <c r="AD85" s="81">
        <v>0.54871896002810938</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1789</v>
      </c>
      <c r="B86" s="80">
        <v>172</v>
      </c>
      <c r="C86" s="80">
        <v>2</v>
      </c>
      <c r="D86" s="80">
        <v>11</v>
      </c>
      <c r="E86" s="80">
        <v>2005</v>
      </c>
      <c r="F86" s="80" t="s">
        <v>565</v>
      </c>
      <c r="G86" s="80" t="s">
        <v>1787</v>
      </c>
      <c r="H86" s="80" t="s">
        <v>1788</v>
      </c>
      <c r="I86" s="177"/>
      <c r="J86" s="81">
        <v>262.54163984523984</v>
      </c>
      <c r="K86" s="81">
        <v>1.0646548734362942</v>
      </c>
      <c r="L86" s="81">
        <v>10.693163822047033</v>
      </c>
      <c r="M86" s="81">
        <v>24.772604178708864</v>
      </c>
      <c r="N86" s="81">
        <v>7.2702527021449743</v>
      </c>
      <c r="O86" s="81">
        <v>12.219358806124561</v>
      </c>
      <c r="P86" s="81">
        <v>20.32082923596629</v>
      </c>
      <c r="Q86" s="81">
        <v>0.49529674792620498</v>
      </c>
      <c r="R86" s="81">
        <v>0</v>
      </c>
      <c r="S86" s="81">
        <v>1.1399708905920998</v>
      </c>
      <c r="T86" s="82"/>
      <c r="U86" s="81">
        <v>6664578</v>
      </c>
      <c r="V86" s="81">
        <v>450</v>
      </c>
      <c r="W86" s="81">
        <v>114</v>
      </c>
      <c r="X86" s="81">
        <v>4637</v>
      </c>
      <c r="Y86" s="81">
        <v>2769</v>
      </c>
      <c r="Z86" s="81">
        <v>5816</v>
      </c>
      <c r="AA86" s="81">
        <v>4041</v>
      </c>
      <c r="AB86" s="81">
        <v>8407</v>
      </c>
      <c r="AC86" s="81">
        <v>0</v>
      </c>
      <c r="AD86" s="81">
        <v>1.1399708905920998</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1790</v>
      </c>
      <c r="B87" s="80">
        <v>173</v>
      </c>
      <c r="C87" s="80">
        <v>3</v>
      </c>
      <c r="D87" s="80">
        <v>11</v>
      </c>
      <c r="E87" s="80">
        <v>2006</v>
      </c>
      <c r="F87" s="80" t="s">
        <v>566</v>
      </c>
      <c r="G87" s="80" t="s">
        <v>1787</v>
      </c>
      <c r="H87" s="80" t="s">
        <v>1788</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1791</v>
      </c>
      <c r="B88" s="80">
        <v>174</v>
      </c>
      <c r="C88" s="80">
        <v>4</v>
      </c>
      <c r="D88" s="80">
        <v>11</v>
      </c>
      <c r="E88" s="80">
        <v>2007</v>
      </c>
      <c r="F88" s="80" t="s">
        <v>567</v>
      </c>
      <c r="G88" s="80" t="s">
        <v>1787</v>
      </c>
      <c r="H88" s="80" t="s">
        <v>1788</v>
      </c>
      <c r="I88" s="177"/>
      <c r="J88" s="81">
        <v>242.42751182127847</v>
      </c>
      <c r="K88" s="81">
        <v>1.0625103007921357</v>
      </c>
      <c r="L88" s="81">
        <v>7.4154997533070954</v>
      </c>
      <c r="M88" s="81">
        <v>24.110855993694088</v>
      </c>
      <c r="N88" s="81">
        <v>8.7750989796502168</v>
      </c>
      <c r="O88" s="81">
        <v>11.89390403343689</v>
      </c>
      <c r="P88" s="81">
        <v>21.033679309387285</v>
      </c>
      <c r="Q88" s="81">
        <v>0.51181868070154413</v>
      </c>
      <c r="R88" s="81">
        <v>0</v>
      </c>
      <c r="S88" s="81">
        <v>1.8220646416232433</v>
      </c>
      <c r="T88" s="82"/>
      <c r="U88" s="81">
        <v>6914428</v>
      </c>
      <c r="V88" s="81">
        <v>438</v>
      </c>
      <c r="W88" s="81">
        <v>91</v>
      </c>
      <c r="X88" s="81">
        <v>5404</v>
      </c>
      <c r="Y88" s="81">
        <v>2801</v>
      </c>
      <c r="Z88" s="81">
        <v>5885</v>
      </c>
      <c r="AA88" s="81">
        <v>4119</v>
      </c>
      <c r="AB88" s="81">
        <v>8228</v>
      </c>
      <c r="AC88" s="81">
        <v>0</v>
      </c>
      <c r="AD88" s="81">
        <v>1.8220646416232433</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1792</v>
      </c>
      <c r="B89" s="80">
        <v>175</v>
      </c>
      <c r="C89" s="80">
        <v>5</v>
      </c>
      <c r="D89" s="80">
        <v>11</v>
      </c>
      <c r="E89" s="80">
        <v>2008</v>
      </c>
      <c r="F89" s="80" t="s">
        <v>84</v>
      </c>
      <c r="G89" s="80" t="s">
        <v>1787</v>
      </c>
      <c r="H89" s="80" t="s">
        <v>1788</v>
      </c>
      <c r="I89" s="177"/>
      <c r="J89" s="81">
        <v>182.20764513051651</v>
      </c>
      <c r="K89" s="81">
        <v>0.83612684328067732</v>
      </c>
      <c r="L89" s="81">
        <v>6.5069412325078604</v>
      </c>
      <c r="M89" s="81">
        <v>27.218417225420868</v>
      </c>
      <c r="N89" s="81">
        <v>8.3860665350595767</v>
      </c>
      <c r="O89" s="81">
        <v>11.584325125017775</v>
      </c>
      <c r="P89" s="81">
        <v>20.484338093384963</v>
      </c>
      <c r="Q89" s="81">
        <v>0.49632288939931674</v>
      </c>
      <c r="R89" s="81">
        <v>0</v>
      </c>
      <c r="S89" s="81">
        <v>1.9679336523380209</v>
      </c>
      <c r="T89" s="82"/>
      <c r="U89" s="81">
        <v>6003516</v>
      </c>
      <c r="V89" s="81">
        <v>438</v>
      </c>
      <c r="W89" s="81">
        <v>91</v>
      </c>
      <c r="X89" s="81">
        <v>5404</v>
      </c>
      <c r="Y89" s="81">
        <v>2824</v>
      </c>
      <c r="Z89" s="81">
        <v>5933</v>
      </c>
      <c r="AA89" s="81">
        <v>4016</v>
      </c>
      <c r="AB89" s="81">
        <v>8110</v>
      </c>
      <c r="AC89" s="81">
        <v>0</v>
      </c>
      <c r="AD89" s="81">
        <v>1.9679336523380209</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1793</v>
      </c>
      <c r="B90" s="80">
        <v>176</v>
      </c>
      <c r="C90" s="80">
        <v>6</v>
      </c>
      <c r="D90" s="80">
        <v>11</v>
      </c>
      <c r="E90" s="80">
        <v>2009</v>
      </c>
      <c r="F90" s="80" t="s">
        <v>85</v>
      </c>
      <c r="G90" s="80" t="s">
        <v>1787</v>
      </c>
      <c r="H90" s="80" t="s">
        <v>1788</v>
      </c>
      <c r="I90" s="177"/>
      <c r="J90" s="81">
        <v>177.57791583019693</v>
      </c>
      <c r="K90" s="81">
        <v>0.69654367472336132</v>
      </c>
      <c r="L90" s="81">
        <v>6.9863166918056709</v>
      </c>
      <c r="M90" s="81">
        <v>26.103996849548981</v>
      </c>
      <c r="N90" s="81">
        <v>7.6805151957948699</v>
      </c>
      <c r="O90" s="81">
        <v>11.688851652739016</v>
      </c>
      <c r="P90" s="81">
        <v>19.660183867745594</v>
      </c>
      <c r="Q90" s="81">
        <v>0.46679382878555881</v>
      </c>
      <c r="R90" s="81">
        <v>0</v>
      </c>
      <c r="S90" s="81">
        <v>1.1056938655593462</v>
      </c>
      <c r="T90" s="82"/>
      <c r="U90" s="81">
        <v>5055922</v>
      </c>
      <c r="V90" s="81">
        <v>469</v>
      </c>
      <c r="W90" s="81">
        <v>126</v>
      </c>
      <c r="X90" s="81">
        <v>5899</v>
      </c>
      <c r="Y90" s="81">
        <v>2807</v>
      </c>
      <c r="Z90" s="81">
        <v>5909</v>
      </c>
      <c r="AA90" s="81">
        <v>3957</v>
      </c>
      <c r="AB90" s="81">
        <v>8007</v>
      </c>
      <c r="AC90" s="81">
        <v>0</v>
      </c>
      <c r="AD90" s="81">
        <v>1.1056938655593462</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18.7</v>
      </c>
      <c r="BJ90" s="81">
        <v>0</v>
      </c>
      <c r="BK90" s="81">
        <v>7.8000000000000007</v>
      </c>
      <c r="BL90" s="81">
        <v>0</v>
      </c>
      <c r="BM90" s="82"/>
      <c r="BN90" s="81">
        <v>0</v>
      </c>
      <c r="BO90" s="81">
        <v>0</v>
      </c>
      <c r="BP90" s="81">
        <v>3</v>
      </c>
      <c r="BQ90" s="81">
        <v>0</v>
      </c>
      <c r="BR90" s="81">
        <v>2</v>
      </c>
      <c r="BS90" s="81">
        <v>0</v>
      </c>
      <c r="BT90"/>
      <c r="BU90" s="80"/>
      <c r="BV90" s="80"/>
      <c r="BW90" s="80"/>
      <c r="BX90" s="80"/>
      <c r="BY90" s="80"/>
      <c r="BZ90" s="80"/>
      <c r="CA90" s="80"/>
      <c r="CB90" s="80"/>
      <c r="CC90" s="80"/>
    </row>
    <row r="91" spans="1:81">
      <c r="A91" s="80" t="s">
        <v>1794</v>
      </c>
      <c r="B91" s="80">
        <v>177</v>
      </c>
      <c r="C91" s="80">
        <v>7</v>
      </c>
      <c r="D91" s="80">
        <v>11</v>
      </c>
      <c r="E91" s="80">
        <v>2010</v>
      </c>
      <c r="F91" s="80" t="s">
        <v>86</v>
      </c>
      <c r="G91" s="80" t="s">
        <v>1787</v>
      </c>
      <c r="H91" s="80" t="s">
        <v>1788</v>
      </c>
      <c r="I91" s="177"/>
      <c r="J91" s="81">
        <v>142.17473864996361</v>
      </c>
      <c r="K91" s="81">
        <v>0.7423241637926441</v>
      </c>
      <c r="L91" s="81">
        <v>6.6143418954209396</v>
      </c>
      <c r="M91" s="81">
        <v>26.05709351504364</v>
      </c>
      <c r="N91" s="81">
        <v>7.8905437334557895</v>
      </c>
      <c r="O91" s="81">
        <v>11.650539083484009</v>
      </c>
      <c r="P91" s="81">
        <v>19.557356856917252</v>
      </c>
      <c r="Q91" s="81">
        <v>0.48259298204054957</v>
      </c>
      <c r="R91" s="81">
        <v>0</v>
      </c>
      <c r="S91" s="81">
        <v>1.6274560605960657</v>
      </c>
      <c r="T91" s="82"/>
      <c r="U91" s="81">
        <v>3673325</v>
      </c>
      <c r="V91" s="81">
        <v>469</v>
      </c>
      <c r="W91" s="81">
        <v>126</v>
      </c>
      <c r="X91" s="81">
        <v>5899</v>
      </c>
      <c r="Y91" s="81">
        <v>2823</v>
      </c>
      <c r="Z91" s="81">
        <v>5917</v>
      </c>
      <c r="AA91" s="81">
        <v>3838</v>
      </c>
      <c r="AB91" s="81">
        <v>7932</v>
      </c>
      <c r="AC91" s="81">
        <v>0</v>
      </c>
      <c r="AD91" s="81">
        <v>1.6274560605960657</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19.111000000000001</v>
      </c>
      <c r="BJ91" s="81">
        <v>0</v>
      </c>
      <c r="BK91" s="81">
        <v>7.5299999999999994</v>
      </c>
      <c r="BL91" s="81">
        <v>0</v>
      </c>
      <c r="BM91" s="82"/>
      <c r="BN91" s="81">
        <v>0</v>
      </c>
      <c r="BO91" s="81">
        <v>0</v>
      </c>
      <c r="BP91" s="81">
        <v>3</v>
      </c>
      <c r="BQ91" s="81">
        <v>0</v>
      </c>
      <c r="BR91" s="81">
        <v>2</v>
      </c>
      <c r="BS91" s="81">
        <v>0</v>
      </c>
      <c r="BT91"/>
      <c r="BU91" s="80">
        <v>26.640999999999998</v>
      </c>
      <c r="BV91" s="80">
        <v>0</v>
      </c>
      <c r="BW91" s="80">
        <v>0</v>
      </c>
      <c r="BX91" s="80">
        <v>0</v>
      </c>
      <c r="BY91" s="80">
        <v>0</v>
      </c>
      <c r="BZ91" s="80">
        <v>0</v>
      </c>
      <c r="CA91" s="80">
        <v>0</v>
      </c>
      <c r="CB91" s="80">
        <v>0</v>
      </c>
      <c r="CC91" s="80">
        <v>0</v>
      </c>
    </row>
    <row r="92" spans="1:81">
      <c r="A92" s="80" t="s">
        <v>1795</v>
      </c>
      <c r="B92" s="80">
        <v>178</v>
      </c>
      <c r="C92" s="80">
        <v>8</v>
      </c>
      <c r="D92" s="80">
        <v>11</v>
      </c>
      <c r="E92" s="80">
        <v>2011</v>
      </c>
      <c r="F92" s="80" t="s">
        <v>87</v>
      </c>
      <c r="G92" s="80" t="s">
        <v>1787</v>
      </c>
      <c r="H92" s="80" t="s">
        <v>1788</v>
      </c>
      <c r="I92" s="177"/>
      <c r="J92" s="81">
        <v>140.76026013308376</v>
      </c>
      <c r="K92" s="81">
        <v>1.1718302036116439</v>
      </c>
      <c r="L92" s="81">
        <v>6.4485986347411428</v>
      </c>
      <c r="M92" s="81">
        <v>30.188437814212865</v>
      </c>
      <c r="N92" s="81">
        <v>8.3088886475327914</v>
      </c>
      <c r="O92" s="81">
        <v>11.460626751271745</v>
      </c>
      <c r="P92" s="81">
        <v>18.91795295933246</v>
      </c>
      <c r="Q92" s="81">
        <v>0.54795228954069419</v>
      </c>
      <c r="R92" s="81">
        <v>0</v>
      </c>
      <c r="S92" s="81">
        <v>1.8563149897143374</v>
      </c>
      <c r="T92" s="82"/>
      <c r="U92" s="81">
        <v>3807482</v>
      </c>
      <c r="V92" s="81">
        <v>469</v>
      </c>
      <c r="W92" s="81">
        <v>126</v>
      </c>
      <c r="X92" s="81">
        <v>5899</v>
      </c>
      <c r="Y92" s="81">
        <v>2829</v>
      </c>
      <c r="Z92" s="81">
        <v>5947</v>
      </c>
      <c r="AA92" s="81">
        <v>3823</v>
      </c>
      <c r="AB92" s="81">
        <v>7808</v>
      </c>
      <c r="AC92" s="81">
        <v>0</v>
      </c>
      <c r="AD92" s="81">
        <v>1.8563149897143374</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17.812000000000001</v>
      </c>
      <c r="BJ92" s="81">
        <v>0</v>
      </c>
      <c r="BK92" s="81">
        <v>6.0430000000000001</v>
      </c>
      <c r="BL92" s="81">
        <v>0</v>
      </c>
      <c r="BM92" s="82"/>
      <c r="BN92" s="81">
        <v>0</v>
      </c>
      <c r="BO92" s="81">
        <v>0</v>
      </c>
      <c r="BP92" s="81">
        <v>3</v>
      </c>
      <c r="BQ92" s="81">
        <v>0</v>
      </c>
      <c r="BR92" s="81">
        <v>2</v>
      </c>
      <c r="BS92" s="81">
        <v>0</v>
      </c>
      <c r="BT92"/>
      <c r="BU92" s="80">
        <v>23.855</v>
      </c>
      <c r="BV92" s="80">
        <v>0</v>
      </c>
      <c r="BW92" s="80">
        <v>0</v>
      </c>
      <c r="BX92" s="80">
        <v>0</v>
      </c>
      <c r="BY92" s="80">
        <v>0</v>
      </c>
      <c r="BZ92" s="80">
        <v>0</v>
      </c>
      <c r="CA92" s="80">
        <v>0</v>
      </c>
      <c r="CB92" s="80">
        <v>0</v>
      </c>
      <c r="CC92" s="80">
        <v>0</v>
      </c>
    </row>
    <row r="93" spans="1:81">
      <c r="A93" s="80" t="s">
        <v>1796</v>
      </c>
      <c r="B93" s="80">
        <v>179</v>
      </c>
      <c r="C93" s="80">
        <v>9</v>
      </c>
      <c r="D93" s="80">
        <v>11</v>
      </c>
      <c r="E93" s="80">
        <v>2012</v>
      </c>
      <c r="F93" s="80" t="s">
        <v>88</v>
      </c>
      <c r="G93" s="80" t="s">
        <v>1787</v>
      </c>
      <c r="H93" s="80" t="s">
        <v>1788</v>
      </c>
      <c r="I93" s="177"/>
      <c r="J93" s="81">
        <v>130.22325389066856</v>
      </c>
      <c r="K93" s="81">
        <v>1.1626595791742833</v>
      </c>
      <c r="L93" s="81">
        <v>6.4743333310383475</v>
      </c>
      <c r="M93" s="81">
        <v>33.735664058450418</v>
      </c>
      <c r="N93" s="81">
        <v>9.4215893056522031</v>
      </c>
      <c r="O93" s="81">
        <v>11.565461050665307</v>
      </c>
      <c r="P93" s="81">
        <v>18.881267256237553</v>
      </c>
      <c r="Q93" s="81">
        <v>0.60448671300645773</v>
      </c>
      <c r="R93" s="81">
        <v>0</v>
      </c>
      <c r="S93" s="81">
        <v>1.6710585764343939</v>
      </c>
      <c r="T93" s="82"/>
      <c r="U93" s="81">
        <v>3539407</v>
      </c>
      <c r="V93" s="81">
        <v>469</v>
      </c>
      <c r="W93" s="81">
        <v>126</v>
      </c>
      <c r="X93" s="81">
        <v>5899</v>
      </c>
      <c r="Y93" s="81">
        <v>2918</v>
      </c>
      <c r="Z93" s="81">
        <v>6049</v>
      </c>
      <c r="AA93" s="81">
        <v>3794</v>
      </c>
      <c r="AB93" s="81">
        <v>7928</v>
      </c>
      <c r="AC93" s="81">
        <v>0</v>
      </c>
      <c r="AD93" s="81">
        <v>1.6710585764343939</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18.335000000000001</v>
      </c>
      <c r="BJ93" s="81">
        <v>0</v>
      </c>
      <c r="BK93" s="81">
        <v>6.8710000000000004</v>
      </c>
      <c r="BL93" s="81">
        <v>0</v>
      </c>
      <c r="BM93" s="82"/>
      <c r="BN93" s="81">
        <v>0</v>
      </c>
      <c r="BO93" s="81">
        <v>0</v>
      </c>
      <c r="BP93" s="81">
        <v>3</v>
      </c>
      <c r="BQ93" s="81">
        <v>0</v>
      </c>
      <c r="BR93" s="81">
        <v>2</v>
      </c>
      <c r="BS93" s="81">
        <v>0</v>
      </c>
      <c r="BT93"/>
      <c r="BU93" s="80">
        <v>25.206</v>
      </c>
      <c r="BV93" s="80">
        <v>0</v>
      </c>
      <c r="BW93" s="80">
        <v>0</v>
      </c>
      <c r="BX93" s="80">
        <v>0</v>
      </c>
      <c r="BY93" s="80">
        <v>0</v>
      </c>
      <c r="BZ93" s="80">
        <v>0</v>
      </c>
      <c r="CA93" s="80">
        <v>0</v>
      </c>
      <c r="CB93" s="80">
        <v>0</v>
      </c>
      <c r="CC93" s="80">
        <v>0</v>
      </c>
    </row>
    <row r="94" spans="1:81">
      <c r="A94" s="80" t="s">
        <v>1797</v>
      </c>
      <c r="B94" s="80">
        <v>180</v>
      </c>
      <c r="C94" s="80">
        <v>10</v>
      </c>
      <c r="D94" s="80">
        <v>11</v>
      </c>
      <c r="E94" s="80">
        <v>2013</v>
      </c>
      <c r="F94" s="80" t="s">
        <v>89</v>
      </c>
      <c r="G94" s="80" t="s">
        <v>1787</v>
      </c>
      <c r="H94" s="80" t="s">
        <v>1788</v>
      </c>
      <c r="I94" s="177"/>
      <c r="J94" s="81">
        <v>157.99622103354571</v>
      </c>
      <c r="K94" s="81">
        <v>1.0362634591928888</v>
      </c>
      <c r="L94" s="81">
        <v>6.4759773985484816</v>
      </c>
      <c r="M94" s="81">
        <v>33.44845837121224</v>
      </c>
      <c r="N94" s="81">
        <v>9.9766228981713105</v>
      </c>
      <c r="O94" s="81">
        <v>11.179138846832275</v>
      </c>
      <c r="P94" s="81">
        <v>18.822530384494975</v>
      </c>
      <c r="Q94" s="81">
        <v>0.60948962295532649</v>
      </c>
      <c r="R94" s="81">
        <v>0</v>
      </c>
      <c r="S94" s="81">
        <v>1.3474553782207921</v>
      </c>
      <c r="T94" s="82"/>
      <c r="U94" s="81">
        <v>4183089</v>
      </c>
      <c r="V94" s="81">
        <v>469</v>
      </c>
      <c r="W94" s="81">
        <v>126</v>
      </c>
      <c r="X94" s="81">
        <v>5899</v>
      </c>
      <c r="Y94" s="81">
        <v>2940</v>
      </c>
      <c r="Z94" s="81">
        <v>6108</v>
      </c>
      <c r="AA94" s="81">
        <v>3768</v>
      </c>
      <c r="AB94" s="81">
        <v>7879</v>
      </c>
      <c r="AC94" s="81">
        <v>0</v>
      </c>
      <c r="AD94" s="81">
        <v>1.3474553782207921</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17.741</v>
      </c>
      <c r="BJ94" s="81">
        <v>0</v>
      </c>
      <c r="BK94" s="81">
        <v>6.9359999999999999</v>
      </c>
      <c r="BL94" s="81">
        <v>0</v>
      </c>
      <c r="BM94" s="82"/>
      <c r="BN94" s="81">
        <v>0</v>
      </c>
      <c r="BO94" s="81">
        <v>0</v>
      </c>
      <c r="BP94" s="81">
        <v>2</v>
      </c>
      <c r="BQ94" s="81">
        <v>0</v>
      </c>
      <c r="BR94" s="81">
        <v>2</v>
      </c>
      <c r="BS94" s="81">
        <v>0</v>
      </c>
      <c r="BT94"/>
      <c r="BU94" s="80">
        <v>24.677</v>
      </c>
      <c r="BV94" s="80">
        <v>0</v>
      </c>
      <c r="BW94" s="80">
        <v>0</v>
      </c>
      <c r="BX94" s="80">
        <v>0</v>
      </c>
      <c r="BY94" s="80">
        <v>0</v>
      </c>
      <c r="BZ94" s="80">
        <v>0</v>
      </c>
      <c r="CA94" s="80">
        <v>0</v>
      </c>
      <c r="CB94" s="80">
        <v>0</v>
      </c>
      <c r="CC94" s="80">
        <v>0</v>
      </c>
    </row>
    <row r="95" spans="1:81">
      <c r="A95" s="80" t="s">
        <v>1798</v>
      </c>
      <c r="B95" s="80">
        <v>181</v>
      </c>
      <c r="C95" s="80">
        <v>11</v>
      </c>
      <c r="D95" s="80">
        <v>11</v>
      </c>
      <c r="E95" s="80">
        <v>2014</v>
      </c>
      <c r="F95" s="80" t="s">
        <v>90</v>
      </c>
      <c r="G95" s="80" t="s">
        <v>1787</v>
      </c>
      <c r="H95" s="80" t="s">
        <v>1788</v>
      </c>
      <c r="I95" s="177"/>
      <c r="J95" s="81">
        <v>165.5169151654876</v>
      </c>
      <c r="K95" s="81">
        <v>0.872688049812684</v>
      </c>
      <c r="L95" s="81">
        <v>8.3094567600996072</v>
      </c>
      <c r="M95" s="81">
        <v>37.159338494908027</v>
      </c>
      <c r="N95" s="81">
        <v>8.1685350461317121</v>
      </c>
      <c r="O95" s="81">
        <v>10.701225824766626</v>
      </c>
      <c r="P95" s="81">
        <v>19.156431177502743</v>
      </c>
      <c r="Q95" s="81">
        <v>0.57260572473984639</v>
      </c>
      <c r="R95" s="81">
        <v>0</v>
      </c>
      <c r="S95" s="81">
        <v>2.0826735580228828</v>
      </c>
      <c r="T95" s="82"/>
      <c r="U95" s="81">
        <v>4824133</v>
      </c>
      <c r="V95" s="81">
        <v>365</v>
      </c>
      <c r="W95" s="81">
        <v>145</v>
      </c>
      <c r="X95" s="81">
        <v>7126</v>
      </c>
      <c r="Y95" s="81">
        <v>2926</v>
      </c>
      <c r="Z95" s="81">
        <v>6158</v>
      </c>
      <c r="AA95" s="81">
        <v>3815</v>
      </c>
      <c r="AB95" s="81">
        <v>7715</v>
      </c>
      <c r="AC95" s="81">
        <v>0</v>
      </c>
      <c r="AD95" s="81">
        <v>2.0826735580228828</v>
      </c>
      <c r="AE95" s="82"/>
      <c r="AF95" s="81">
        <v>52062357.622198962</v>
      </c>
      <c r="AG95" s="81">
        <v>841088.66663299582</v>
      </c>
      <c r="AH95" s="81">
        <v>2065442.199540335</v>
      </c>
      <c r="AI95" s="81">
        <v>51664815.247273512</v>
      </c>
      <c r="AJ95" s="81">
        <v>11245568.773463933</v>
      </c>
      <c r="AK95" s="81">
        <v>0</v>
      </c>
      <c r="AL95" s="81">
        <v>0</v>
      </c>
      <c r="AM95" s="81">
        <v>1059154.2130965255</v>
      </c>
      <c r="AN95" s="81">
        <v>0</v>
      </c>
      <c r="AO95" s="81">
        <v>0</v>
      </c>
      <c r="AP95" s="82"/>
      <c r="AQ95" s="81">
        <v>73</v>
      </c>
      <c r="AR95" s="81">
        <v>83</v>
      </c>
      <c r="AS95" s="81">
        <v>0</v>
      </c>
      <c r="AT95" s="81">
        <v>0</v>
      </c>
      <c r="AU95" s="81">
        <v>0</v>
      </c>
      <c r="AV95" s="81">
        <v>0</v>
      </c>
      <c r="AW95" s="81" t="s">
        <v>564</v>
      </c>
      <c r="AX95" s="82"/>
      <c r="AY95" s="81">
        <v>363.40000000000003</v>
      </c>
      <c r="AZ95" s="81">
        <v>10020.5</v>
      </c>
      <c r="BA95" s="81">
        <v>0</v>
      </c>
      <c r="BB95" s="81">
        <v>0</v>
      </c>
      <c r="BC95" s="81">
        <v>0</v>
      </c>
      <c r="BD95" s="81">
        <v>0</v>
      </c>
      <c r="BE95" s="81" t="s">
        <v>564</v>
      </c>
      <c r="BF95" s="82"/>
      <c r="BG95" s="81">
        <v>0</v>
      </c>
      <c r="BH95" s="81">
        <v>0</v>
      </c>
      <c r="BI95" s="81">
        <v>17.466999999999999</v>
      </c>
      <c r="BJ95" s="81">
        <v>0</v>
      </c>
      <c r="BK95" s="81">
        <v>7.9320000000000004</v>
      </c>
      <c r="BL95" s="81">
        <v>0</v>
      </c>
      <c r="BM95" s="82"/>
      <c r="BN95" s="81">
        <v>0</v>
      </c>
      <c r="BO95" s="81">
        <v>0</v>
      </c>
      <c r="BP95" s="81">
        <v>2</v>
      </c>
      <c r="BQ95" s="81">
        <v>0</v>
      </c>
      <c r="BR95" s="81">
        <v>2</v>
      </c>
      <c r="BS95" s="81">
        <v>0</v>
      </c>
      <c r="BT95"/>
      <c r="BU95" s="80">
        <v>25.399000000000001</v>
      </c>
      <c r="BV95" s="80">
        <v>0</v>
      </c>
      <c r="BW95" s="80">
        <v>0</v>
      </c>
      <c r="BX95" s="80">
        <v>0</v>
      </c>
      <c r="BY95" s="80">
        <v>0</v>
      </c>
      <c r="BZ95" s="80">
        <v>0</v>
      </c>
      <c r="CA95" s="80">
        <v>0</v>
      </c>
      <c r="CB95" s="80">
        <v>0</v>
      </c>
      <c r="CC95" s="80">
        <v>0</v>
      </c>
    </row>
    <row r="96" spans="1:81">
      <c r="A96" s="80" t="s">
        <v>1799</v>
      </c>
      <c r="B96" s="80">
        <v>182</v>
      </c>
      <c r="C96" s="80">
        <v>12</v>
      </c>
      <c r="D96" s="80">
        <v>11</v>
      </c>
      <c r="E96" s="80">
        <v>2015</v>
      </c>
      <c r="F96" s="80" t="s">
        <v>91</v>
      </c>
      <c r="G96" s="80" t="s">
        <v>1787</v>
      </c>
      <c r="H96" s="80" t="s">
        <v>1788</v>
      </c>
      <c r="I96" s="177"/>
      <c r="J96" s="81">
        <v>166.75785353542688</v>
      </c>
      <c r="K96" s="81">
        <v>0.86665175943854877</v>
      </c>
      <c r="L96" s="81">
        <v>8.7283960849137188</v>
      </c>
      <c r="M96" s="81">
        <v>37.752552370141451</v>
      </c>
      <c r="N96" s="81">
        <v>7.5998775654874215</v>
      </c>
      <c r="O96" s="81">
        <v>10.754013337242229</v>
      </c>
      <c r="P96" s="81">
        <v>19.302161471893367</v>
      </c>
      <c r="Q96" s="81">
        <v>0.55372277380912183</v>
      </c>
      <c r="R96" s="81">
        <v>0</v>
      </c>
      <c r="S96" s="81">
        <v>1.8063670262666001</v>
      </c>
      <c r="T96" s="82"/>
      <c r="U96" s="81">
        <v>4805289</v>
      </c>
      <c r="V96" s="81">
        <v>365</v>
      </c>
      <c r="W96" s="81">
        <v>145</v>
      </c>
      <c r="X96" s="81">
        <v>7126</v>
      </c>
      <c r="Y96" s="81">
        <v>2929</v>
      </c>
      <c r="Z96" s="81">
        <v>6248</v>
      </c>
      <c r="AA96" s="81">
        <v>3841</v>
      </c>
      <c r="AB96" s="81">
        <v>7621</v>
      </c>
      <c r="AC96" s="81">
        <v>0</v>
      </c>
      <c r="AD96" s="81">
        <v>1.8063670262666001</v>
      </c>
      <c r="AE96" s="82"/>
      <c r="AF96" s="81">
        <v>51608805.731717229</v>
      </c>
      <c r="AG96" s="81">
        <v>745792.49737638386</v>
      </c>
      <c r="AH96" s="81">
        <v>1823996.4801900005</v>
      </c>
      <c r="AI96" s="81">
        <v>53564243.324303091</v>
      </c>
      <c r="AJ96" s="81">
        <v>10199289.177388854</v>
      </c>
      <c r="AK96" s="81">
        <v>0</v>
      </c>
      <c r="AL96" s="81">
        <v>0</v>
      </c>
      <c r="AM96" s="81">
        <v>1044426.0811073731</v>
      </c>
      <c r="AN96" s="81">
        <v>0</v>
      </c>
      <c r="AO96" s="81">
        <v>0</v>
      </c>
      <c r="AP96" s="82"/>
      <c r="AQ96" s="81">
        <v>85</v>
      </c>
      <c r="AR96" s="81">
        <v>116</v>
      </c>
      <c r="AS96" s="81">
        <v>0</v>
      </c>
      <c r="AT96" s="81">
        <v>0</v>
      </c>
      <c r="AU96" s="81">
        <v>0</v>
      </c>
      <c r="AV96" s="81">
        <v>0</v>
      </c>
      <c r="AW96" s="81" t="s">
        <v>564</v>
      </c>
      <c r="AX96" s="82"/>
      <c r="AY96" s="81">
        <v>431.1</v>
      </c>
      <c r="AZ96" s="81">
        <v>14128.1</v>
      </c>
      <c r="BA96" s="81">
        <v>0</v>
      </c>
      <c r="BB96" s="81">
        <v>0</v>
      </c>
      <c r="BC96" s="81">
        <v>0</v>
      </c>
      <c r="BD96" s="81">
        <v>0</v>
      </c>
      <c r="BE96" s="81" t="s">
        <v>564</v>
      </c>
      <c r="BF96" s="82"/>
      <c r="BG96" s="81">
        <v>0</v>
      </c>
      <c r="BH96" s="81">
        <v>0</v>
      </c>
      <c r="BI96" s="81">
        <v>9.9550000000000001</v>
      </c>
      <c r="BJ96" s="81">
        <v>0</v>
      </c>
      <c r="BK96" s="81">
        <v>7.2110000000000003</v>
      </c>
      <c r="BL96" s="81">
        <v>0</v>
      </c>
      <c r="BM96" s="82"/>
      <c r="BN96" s="81">
        <v>0</v>
      </c>
      <c r="BO96" s="81">
        <v>0</v>
      </c>
      <c r="BP96" s="81">
        <v>1</v>
      </c>
      <c r="BQ96" s="81">
        <v>0</v>
      </c>
      <c r="BR96" s="81">
        <v>2</v>
      </c>
      <c r="BS96" s="81">
        <v>0</v>
      </c>
      <c r="BT96"/>
      <c r="BU96" s="80">
        <v>17.166</v>
      </c>
      <c r="BV96" s="80">
        <v>0</v>
      </c>
      <c r="BW96" s="80">
        <v>0</v>
      </c>
      <c r="BX96" s="80">
        <v>0</v>
      </c>
      <c r="BY96" s="80">
        <v>0</v>
      </c>
      <c r="BZ96" s="80">
        <v>0</v>
      </c>
      <c r="CA96" s="80">
        <v>0</v>
      </c>
      <c r="CB96" s="80">
        <v>0</v>
      </c>
      <c r="CC96" s="80">
        <v>0</v>
      </c>
    </row>
    <row r="97" spans="1:81">
      <c r="A97" s="80" t="s">
        <v>1800</v>
      </c>
      <c r="B97" s="80">
        <v>183</v>
      </c>
      <c r="C97" s="80">
        <v>13</v>
      </c>
      <c r="D97" s="80">
        <v>11</v>
      </c>
      <c r="E97" s="80">
        <v>2016</v>
      </c>
      <c r="F97" s="80" t="s">
        <v>92</v>
      </c>
      <c r="G97" s="80" t="s">
        <v>1787</v>
      </c>
      <c r="H97" s="80" t="s">
        <v>1788</v>
      </c>
      <c r="I97" s="177"/>
      <c r="J97" s="81">
        <v>214.0856876030239</v>
      </c>
      <c r="K97" s="81">
        <v>0.83519668601543495</v>
      </c>
      <c r="L97" s="81">
        <v>10.15266512325813</v>
      </c>
      <c r="M97" s="81">
        <v>32.468117646158007</v>
      </c>
      <c r="N97" s="81">
        <v>7.9567955244235984</v>
      </c>
      <c r="O97" s="81">
        <v>10.711837717043947</v>
      </c>
      <c r="P97" s="81">
        <v>18.949015542836804</v>
      </c>
      <c r="Q97" s="81">
        <v>0.53023463307975471</v>
      </c>
      <c r="R97" s="81">
        <v>0</v>
      </c>
      <c r="S97" s="81">
        <v>1.5547573766834606</v>
      </c>
      <c r="T97" s="82"/>
      <c r="U97" s="81">
        <v>5828401</v>
      </c>
      <c r="V97" s="81">
        <v>365</v>
      </c>
      <c r="W97" s="81">
        <v>145</v>
      </c>
      <c r="X97" s="81">
        <v>7126</v>
      </c>
      <c r="Y97" s="81">
        <v>2926</v>
      </c>
      <c r="Z97" s="81">
        <v>6300</v>
      </c>
      <c r="AA97" s="81">
        <v>3900</v>
      </c>
      <c r="AB97" s="81">
        <v>7507</v>
      </c>
      <c r="AC97" s="81">
        <v>0</v>
      </c>
      <c r="AD97" s="81">
        <v>1.554757376683461</v>
      </c>
      <c r="AE97" s="82"/>
      <c r="AF97" s="81">
        <v>68758200.987669691</v>
      </c>
      <c r="AG97" s="81">
        <v>710622.55967135343</v>
      </c>
      <c r="AH97" s="81">
        <v>1679583.041422362</v>
      </c>
      <c r="AI97" s="81">
        <v>49844399.487433627</v>
      </c>
      <c r="AJ97" s="81">
        <v>10829653.45425462</v>
      </c>
      <c r="AK97" s="81">
        <v>0</v>
      </c>
      <c r="AL97" s="81">
        <v>0</v>
      </c>
      <c r="AM97" s="81">
        <v>1029602.138195847</v>
      </c>
      <c r="AN97" s="81">
        <v>0</v>
      </c>
      <c r="AO97" s="81">
        <v>0</v>
      </c>
      <c r="AP97" s="82"/>
      <c r="AQ97" s="81">
        <v>96</v>
      </c>
      <c r="AR97" s="81">
        <v>149</v>
      </c>
      <c r="AS97" s="81">
        <v>0</v>
      </c>
      <c r="AT97" s="81">
        <v>0</v>
      </c>
      <c r="AU97" s="81">
        <v>0</v>
      </c>
      <c r="AV97" s="81">
        <v>0</v>
      </c>
      <c r="AW97" s="81" t="s">
        <v>564</v>
      </c>
      <c r="AX97" s="82"/>
      <c r="AY97" s="81">
        <v>486.9</v>
      </c>
      <c r="AZ97" s="81">
        <v>18058.5</v>
      </c>
      <c r="BA97" s="81">
        <v>0</v>
      </c>
      <c r="BB97" s="81">
        <v>0</v>
      </c>
      <c r="BC97" s="81">
        <v>0</v>
      </c>
      <c r="BD97" s="81">
        <v>0</v>
      </c>
      <c r="BE97" s="81" t="s">
        <v>564</v>
      </c>
      <c r="BF97" s="82"/>
      <c r="BG97" s="81">
        <v>0</v>
      </c>
      <c r="BH97" s="81">
        <v>0</v>
      </c>
      <c r="BI97" s="81">
        <v>16.937000000000001</v>
      </c>
      <c r="BJ97" s="81">
        <v>0</v>
      </c>
      <c r="BK97" s="81">
        <v>7.0719999999999992</v>
      </c>
      <c r="BL97" s="81">
        <v>0</v>
      </c>
      <c r="BM97" s="82"/>
      <c r="BN97" s="81">
        <v>0</v>
      </c>
      <c r="BO97" s="81">
        <v>0</v>
      </c>
      <c r="BP97" s="81">
        <v>2</v>
      </c>
      <c r="BQ97" s="81">
        <v>0</v>
      </c>
      <c r="BR97" s="81">
        <v>2</v>
      </c>
      <c r="BS97" s="81">
        <v>0</v>
      </c>
      <c r="BT97"/>
      <c r="BU97" s="80">
        <v>24.009</v>
      </c>
      <c r="BV97" s="80">
        <v>0</v>
      </c>
      <c r="BW97" s="80">
        <v>0</v>
      </c>
      <c r="BX97" s="80">
        <v>0</v>
      </c>
      <c r="BY97" s="80">
        <v>0</v>
      </c>
      <c r="BZ97" s="80">
        <v>0</v>
      </c>
      <c r="CA97" s="80">
        <v>0</v>
      </c>
      <c r="CB97" s="80">
        <v>0</v>
      </c>
      <c r="CC97" s="80">
        <v>0</v>
      </c>
    </row>
    <row r="98" spans="1:81">
      <c r="A98" s="80" t="s">
        <v>1801</v>
      </c>
      <c r="B98" s="80">
        <v>184</v>
      </c>
      <c r="C98" s="80">
        <v>14</v>
      </c>
      <c r="D98" s="80">
        <v>11</v>
      </c>
      <c r="E98" s="80">
        <v>2017</v>
      </c>
      <c r="F98" s="80" t="s">
        <v>71</v>
      </c>
      <c r="G98" s="80" t="s">
        <v>1787</v>
      </c>
      <c r="H98" s="80" t="s">
        <v>1788</v>
      </c>
      <c r="I98" s="177"/>
      <c r="J98" s="81">
        <v>172.96323969672073</v>
      </c>
      <c r="K98" s="81">
        <v>0.83600903740801991</v>
      </c>
      <c r="L98" s="81">
        <v>9.3127355682556043</v>
      </c>
      <c r="M98" s="81">
        <v>32.942649220644569</v>
      </c>
      <c r="N98" s="81">
        <v>8.9507337699404292</v>
      </c>
      <c r="O98" s="81">
        <v>10.560461706953756</v>
      </c>
      <c r="P98" s="81">
        <v>19.224871676400671</v>
      </c>
      <c r="Q98" s="81">
        <v>0.5122549414908727</v>
      </c>
      <c r="R98" s="81">
        <v>0</v>
      </c>
      <c r="S98" s="81">
        <v>1.3463821981480417</v>
      </c>
      <c r="T98" s="82"/>
      <c r="U98" s="81">
        <v>5016510</v>
      </c>
      <c r="V98" s="81">
        <v>365</v>
      </c>
      <c r="W98" s="81">
        <v>145</v>
      </c>
      <c r="X98" s="81">
        <v>7126</v>
      </c>
      <c r="Y98" s="81">
        <v>2975</v>
      </c>
      <c r="Z98" s="81">
        <v>6314</v>
      </c>
      <c r="AA98" s="81">
        <v>3982</v>
      </c>
      <c r="AB98" s="81">
        <v>7500</v>
      </c>
      <c r="AC98" s="81">
        <v>0</v>
      </c>
      <c r="AD98" s="81">
        <v>1.3463821981480419</v>
      </c>
      <c r="AE98" s="82"/>
      <c r="AF98" s="81">
        <v>55486716.155688867</v>
      </c>
      <c r="AG98" s="81">
        <v>718088.54391918727</v>
      </c>
      <c r="AH98" s="81">
        <v>2065256.275344779</v>
      </c>
      <c r="AI98" s="81">
        <v>53013337.99644538</v>
      </c>
      <c r="AJ98" s="81">
        <v>12450138.73262056</v>
      </c>
      <c r="AK98" s="81">
        <v>0</v>
      </c>
      <c r="AL98" s="81">
        <v>0</v>
      </c>
      <c r="AM98" s="81">
        <v>1030251.616315718</v>
      </c>
      <c r="AN98" s="81">
        <v>0</v>
      </c>
      <c r="AO98" s="81">
        <v>0</v>
      </c>
      <c r="AP98" s="82"/>
      <c r="AQ98" s="81">
        <v>99</v>
      </c>
      <c r="AR98" s="81">
        <v>164</v>
      </c>
      <c r="AS98" s="81">
        <v>0</v>
      </c>
      <c r="AT98" s="81">
        <v>0</v>
      </c>
      <c r="AU98" s="81">
        <v>0</v>
      </c>
      <c r="AV98" s="81">
        <v>0</v>
      </c>
      <c r="AW98" s="81" t="s">
        <v>564</v>
      </c>
      <c r="AX98" s="82"/>
      <c r="AY98" s="81">
        <v>500.9</v>
      </c>
      <c r="AZ98" s="81">
        <v>22643.1</v>
      </c>
      <c r="BA98" s="81">
        <v>0</v>
      </c>
      <c r="BB98" s="81">
        <v>0</v>
      </c>
      <c r="BC98" s="81">
        <v>0</v>
      </c>
      <c r="BD98" s="81">
        <v>0</v>
      </c>
      <c r="BE98" s="81" t="s">
        <v>564</v>
      </c>
      <c r="BF98" s="82"/>
      <c r="BG98" s="81">
        <v>0</v>
      </c>
      <c r="BH98" s="81">
        <v>0</v>
      </c>
      <c r="BI98" s="81">
        <v>17.332000000000001</v>
      </c>
      <c r="BJ98" s="81">
        <v>0</v>
      </c>
      <c r="BK98" s="81">
        <v>6.8810000000000002</v>
      </c>
      <c r="BL98" s="81">
        <v>0</v>
      </c>
      <c r="BM98" s="82"/>
      <c r="BN98" s="81">
        <v>0</v>
      </c>
      <c r="BO98" s="81">
        <v>0</v>
      </c>
      <c r="BP98" s="81">
        <v>2</v>
      </c>
      <c r="BQ98" s="81">
        <v>0</v>
      </c>
      <c r="BR98" s="81">
        <v>2</v>
      </c>
      <c r="BS98" s="81">
        <v>0</v>
      </c>
      <c r="BT98"/>
      <c r="BU98" s="80">
        <v>24.213000000000001</v>
      </c>
      <c r="BV98" s="80">
        <v>0</v>
      </c>
      <c r="BW98" s="80">
        <v>0</v>
      </c>
      <c r="BX98" s="80">
        <v>0</v>
      </c>
      <c r="BY98" s="80">
        <v>0</v>
      </c>
      <c r="BZ98" s="80">
        <v>0</v>
      </c>
      <c r="CA98" s="80">
        <v>0</v>
      </c>
      <c r="CB98" s="80">
        <v>0</v>
      </c>
      <c r="CC98" s="80">
        <v>0</v>
      </c>
    </row>
    <row r="99" spans="1:81">
      <c r="A99" s="80" t="s">
        <v>1802</v>
      </c>
      <c r="B99" s="80">
        <v>185</v>
      </c>
      <c r="C99" s="80">
        <v>15</v>
      </c>
      <c r="D99" s="80">
        <v>11</v>
      </c>
      <c r="E99" s="80">
        <v>2018</v>
      </c>
      <c r="F99" s="80" t="s">
        <v>93</v>
      </c>
      <c r="G99" s="80" t="s">
        <v>1787</v>
      </c>
      <c r="H99" s="80" t="s">
        <v>1788</v>
      </c>
      <c r="I99" s="177"/>
      <c r="J99" s="81">
        <v>156.75892151933036</v>
      </c>
      <c r="K99" s="81">
        <v>0.78940688810466442</v>
      </c>
      <c r="L99" s="81">
        <v>8.7092303610662185</v>
      </c>
      <c r="M99" s="81">
        <v>33.60996741864929</v>
      </c>
      <c r="N99" s="81">
        <v>7.4475073967450598</v>
      </c>
      <c r="O99" s="81">
        <v>10.337436826828089</v>
      </c>
      <c r="P99" s="81">
        <v>19.310736080345215</v>
      </c>
      <c r="Q99" s="81">
        <v>0.4631144783439568</v>
      </c>
      <c r="R99" s="81">
        <v>0</v>
      </c>
      <c r="S99" s="81">
        <v>1.5114561786566567</v>
      </c>
      <c r="T99" s="82"/>
      <c r="U99" s="81">
        <v>5043768</v>
      </c>
      <c r="V99" s="81">
        <v>365</v>
      </c>
      <c r="W99" s="81">
        <v>145</v>
      </c>
      <c r="X99" s="81">
        <v>7126</v>
      </c>
      <c r="Y99" s="81">
        <v>2956</v>
      </c>
      <c r="Z99" s="81">
        <v>6299</v>
      </c>
      <c r="AA99" s="81">
        <v>4040</v>
      </c>
      <c r="AB99" s="81">
        <v>7307</v>
      </c>
      <c r="AC99" s="81">
        <v>0</v>
      </c>
      <c r="AD99" s="81">
        <v>1.5114561786566569</v>
      </c>
      <c r="AE99" s="82"/>
      <c r="AF99" s="81">
        <v>51924327.286459133</v>
      </c>
      <c r="AG99" s="81">
        <v>654779.43824996252</v>
      </c>
      <c r="AH99" s="81">
        <v>1950410.459641597</v>
      </c>
      <c r="AI99" s="81">
        <v>52873067.450641021</v>
      </c>
      <c r="AJ99" s="81">
        <v>10904159.0790246</v>
      </c>
      <c r="AK99" s="81">
        <v>0</v>
      </c>
      <c r="AL99" s="81">
        <v>0</v>
      </c>
      <c r="AM99" s="81">
        <v>1005816.665970018</v>
      </c>
      <c r="AN99" s="81">
        <v>0</v>
      </c>
      <c r="AO99" s="81">
        <v>0</v>
      </c>
      <c r="AP99" s="82"/>
      <c r="AQ99" s="81">
        <v>104</v>
      </c>
      <c r="AR99" s="81">
        <v>183</v>
      </c>
      <c r="AS99" s="81">
        <v>0</v>
      </c>
      <c r="AT99" s="81">
        <v>0</v>
      </c>
      <c r="AU99" s="81">
        <v>0</v>
      </c>
      <c r="AV99" s="81">
        <v>0</v>
      </c>
      <c r="AW99" s="81" t="s">
        <v>564</v>
      </c>
      <c r="AX99" s="82"/>
      <c r="AY99" s="81">
        <v>533.29999999999995</v>
      </c>
      <c r="AZ99" s="81">
        <v>26565</v>
      </c>
      <c r="BA99" s="81">
        <v>0</v>
      </c>
      <c r="BB99" s="81">
        <v>0</v>
      </c>
      <c r="BC99" s="81">
        <v>0</v>
      </c>
      <c r="BD99" s="81">
        <v>0</v>
      </c>
      <c r="BE99" s="81" t="s">
        <v>564</v>
      </c>
      <c r="BF99" s="82"/>
      <c r="BG99" s="81">
        <v>0</v>
      </c>
      <c r="BH99" s="81">
        <v>0</v>
      </c>
      <c r="BI99" s="81">
        <v>16.38</v>
      </c>
      <c r="BJ99" s="81">
        <v>0</v>
      </c>
      <c r="BK99" s="81">
        <v>6.7759999999999998</v>
      </c>
      <c r="BL99" s="81">
        <v>0</v>
      </c>
      <c r="BM99" s="82"/>
      <c r="BN99" s="81">
        <v>0</v>
      </c>
      <c r="BO99" s="81">
        <v>0</v>
      </c>
      <c r="BP99" s="81">
        <v>2</v>
      </c>
      <c r="BQ99" s="81">
        <v>0</v>
      </c>
      <c r="BR99" s="81">
        <v>2</v>
      </c>
      <c r="BS99" s="81">
        <v>0</v>
      </c>
      <c r="BT99"/>
      <c r="BU99" s="80">
        <v>23.155999999999999</v>
      </c>
      <c r="BV99" s="80">
        <v>0</v>
      </c>
      <c r="BW99" s="80">
        <v>0</v>
      </c>
      <c r="BX99" s="80">
        <v>0</v>
      </c>
      <c r="BY99" s="80">
        <v>0</v>
      </c>
      <c r="BZ99" s="80">
        <v>0</v>
      </c>
      <c r="CA99" s="80">
        <v>0</v>
      </c>
      <c r="CB99" s="80">
        <v>0</v>
      </c>
      <c r="CC99" s="80">
        <v>0</v>
      </c>
    </row>
    <row r="100" spans="1:81">
      <c r="A100" s="80" t="s">
        <v>1803</v>
      </c>
      <c r="B100" s="80">
        <v>186</v>
      </c>
      <c r="C100" s="80">
        <v>16</v>
      </c>
      <c r="D100" s="80">
        <v>11</v>
      </c>
      <c r="E100" s="80">
        <v>2019</v>
      </c>
      <c r="F100" s="80" t="s">
        <v>73</v>
      </c>
      <c r="G100" s="80" t="s">
        <v>1787</v>
      </c>
      <c r="H100" s="80" t="s">
        <v>1788</v>
      </c>
      <c r="I100" s="177"/>
      <c r="J100" s="81">
        <v>173.17660013892277</v>
      </c>
      <c r="K100" s="81">
        <v>0.71937597893550931</v>
      </c>
      <c r="L100" s="81">
        <v>8.7816221868527435</v>
      </c>
      <c r="M100" s="81">
        <v>30.681340758750821</v>
      </c>
      <c r="N100" s="81">
        <v>7.2125999582209266</v>
      </c>
      <c r="O100" s="81">
        <v>10.120297979518899</v>
      </c>
      <c r="P100" s="81">
        <v>19.340773860111739</v>
      </c>
      <c r="Q100" s="81">
        <v>0.44769727087534344</v>
      </c>
      <c r="R100" s="81">
        <v>0</v>
      </c>
      <c r="S100" s="81">
        <v>1.3943501835881473</v>
      </c>
      <c r="T100" s="82"/>
      <c r="U100" s="81">
        <v>5593862</v>
      </c>
      <c r="V100" s="81">
        <v>365</v>
      </c>
      <c r="W100" s="81">
        <v>145</v>
      </c>
      <c r="X100" s="81">
        <v>7126</v>
      </c>
      <c r="Y100" s="81">
        <v>3010</v>
      </c>
      <c r="Z100" s="81">
        <v>6336</v>
      </c>
      <c r="AA100" s="81">
        <v>4016</v>
      </c>
      <c r="AB100" s="81">
        <v>7255</v>
      </c>
      <c r="AC100" s="81">
        <v>0</v>
      </c>
      <c r="AD100" s="81">
        <v>1.3943501835881471</v>
      </c>
      <c r="AE100" s="82"/>
      <c r="AF100" s="81">
        <v>58050822.359285727</v>
      </c>
      <c r="AG100" s="81">
        <v>632419.96629636444</v>
      </c>
      <c r="AH100" s="81">
        <v>2032579.4210063489</v>
      </c>
      <c r="AI100" s="81">
        <v>50226325.847844213</v>
      </c>
      <c r="AJ100" s="81">
        <v>10488477.325097863</v>
      </c>
      <c r="AK100" s="81">
        <v>0</v>
      </c>
      <c r="AL100" s="81">
        <v>0</v>
      </c>
      <c r="AM100" s="81">
        <v>988076.38438924111</v>
      </c>
      <c r="AN100" s="81">
        <v>0</v>
      </c>
      <c r="AO100" s="81">
        <v>0</v>
      </c>
      <c r="AP100" s="82"/>
      <c r="AQ100" s="81">
        <v>114</v>
      </c>
      <c r="AR100" s="81">
        <v>204</v>
      </c>
      <c r="AS100" s="81">
        <v>0</v>
      </c>
      <c r="AT100" s="81">
        <v>0</v>
      </c>
      <c r="AU100" s="81">
        <v>0</v>
      </c>
      <c r="AV100" s="81">
        <v>0</v>
      </c>
      <c r="AW100" s="81" t="s">
        <v>564</v>
      </c>
      <c r="AX100" s="82"/>
      <c r="AY100" s="81">
        <v>591.70000000000005</v>
      </c>
      <c r="AZ100" s="81">
        <v>27631.9</v>
      </c>
      <c r="BA100" s="81">
        <v>0</v>
      </c>
      <c r="BB100" s="81">
        <v>0</v>
      </c>
      <c r="BC100" s="81">
        <v>0</v>
      </c>
      <c r="BD100" s="81">
        <v>0</v>
      </c>
      <c r="BE100" s="81" t="s">
        <v>564</v>
      </c>
      <c r="BF100" s="82"/>
      <c r="BG100" s="81">
        <v>0</v>
      </c>
      <c r="BH100" s="81">
        <v>0</v>
      </c>
      <c r="BI100" s="81">
        <v>16.271999999999998</v>
      </c>
      <c r="BJ100" s="81">
        <v>0</v>
      </c>
      <c r="BK100" s="81">
        <v>6.3410000000000002</v>
      </c>
      <c r="BL100" s="81">
        <v>0</v>
      </c>
      <c r="BM100" s="82"/>
      <c r="BN100" s="81">
        <v>0</v>
      </c>
      <c r="BO100" s="81">
        <v>0</v>
      </c>
      <c r="BP100" s="81">
        <v>2</v>
      </c>
      <c r="BQ100" s="81">
        <v>0</v>
      </c>
      <c r="BR100" s="81">
        <v>2</v>
      </c>
      <c r="BS100" s="81">
        <v>0</v>
      </c>
      <c r="BT100"/>
      <c r="BU100" s="80">
        <v>22.613</v>
      </c>
      <c r="BV100" s="80">
        <v>0</v>
      </c>
      <c r="BW100" s="80">
        <v>0</v>
      </c>
      <c r="BX100" s="80">
        <v>0</v>
      </c>
      <c r="BY100" s="80">
        <v>0</v>
      </c>
      <c r="BZ100" s="80">
        <v>0</v>
      </c>
      <c r="CA100" s="80">
        <v>0</v>
      </c>
      <c r="CB100" s="80">
        <v>0</v>
      </c>
      <c r="CC100" s="80">
        <v>0</v>
      </c>
    </row>
    <row r="101" spans="1:81">
      <c r="A101" s="80" t="s">
        <v>1804</v>
      </c>
      <c r="B101" s="80">
        <v>187</v>
      </c>
      <c r="C101" s="80">
        <v>17</v>
      </c>
      <c r="D101" s="80">
        <v>11</v>
      </c>
      <c r="E101" s="80">
        <v>2020</v>
      </c>
      <c r="F101" s="80" t="s">
        <v>218</v>
      </c>
      <c r="G101" s="80" t="s">
        <v>1787</v>
      </c>
      <c r="H101" s="80" t="s">
        <v>1788</v>
      </c>
      <c r="I101" s="177"/>
      <c r="J101" s="81">
        <v>153.77474647341779</v>
      </c>
      <c r="K101" s="81">
        <v>0.95756319117253963</v>
      </c>
      <c r="L101" s="81">
        <v>9.3454745262459848</v>
      </c>
      <c r="M101" s="81">
        <v>26.305856588768222</v>
      </c>
      <c r="N101" s="81">
        <v>7.116462068337305</v>
      </c>
      <c r="O101" s="81">
        <v>8.9465807987519792</v>
      </c>
      <c r="P101" s="81">
        <v>18.350906152846317</v>
      </c>
      <c r="Q101" s="81">
        <v>0.41958192520744131</v>
      </c>
      <c r="R101" s="81">
        <v>0</v>
      </c>
      <c r="S101" s="81">
        <v>1.571682060655764</v>
      </c>
      <c r="T101" s="82"/>
      <c r="U101" s="81">
        <v>5276321</v>
      </c>
      <c r="V101" s="81">
        <v>456</v>
      </c>
      <c r="W101" s="81">
        <v>164</v>
      </c>
      <c r="X101" s="81">
        <v>6411</v>
      </c>
      <c r="Y101" s="81">
        <v>3038</v>
      </c>
      <c r="Z101" s="81">
        <v>6393</v>
      </c>
      <c r="AA101" s="81">
        <v>4140</v>
      </c>
      <c r="AB101" s="81">
        <v>7116</v>
      </c>
      <c r="AC101" s="81">
        <v>0</v>
      </c>
      <c r="AD101" s="81">
        <v>1.571682060655764</v>
      </c>
      <c r="AE101" s="82"/>
      <c r="AF101" s="81">
        <v>53585034.540123001</v>
      </c>
      <c r="AG101" s="81">
        <v>769866.6729627701</v>
      </c>
      <c r="AH101" s="81">
        <v>2288476.0331970672</v>
      </c>
      <c r="AI101" s="81">
        <v>44041077.997273013</v>
      </c>
      <c r="AJ101" s="81">
        <v>10382436.825798016</v>
      </c>
      <c r="AK101" s="81"/>
      <c r="AL101" s="81"/>
      <c r="AM101" s="81">
        <v>928717.06040896662</v>
      </c>
      <c r="AN101" s="81"/>
      <c r="AO101" s="81"/>
      <c r="AP101" s="82"/>
      <c r="AQ101" s="81">
        <v>129</v>
      </c>
      <c r="AR101" s="81">
        <v>215</v>
      </c>
      <c r="AS101" s="81">
        <v>0</v>
      </c>
      <c r="AT101" s="81">
        <v>0</v>
      </c>
      <c r="AU101" s="81">
        <v>0</v>
      </c>
      <c r="AV101" s="81">
        <v>0</v>
      </c>
      <c r="AW101" s="81">
        <v>0</v>
      </c>
      <c r="AX101" s="82"/>
      <c r="AY101" s="81">
        <v>665.40000000000009</v>
      </c>
      <c r="AZ101" s="81">
        <v>29447.5</v>
      </c>
      <c r="BA101" s="81">
        <v>0</v>
      </c>
      <c r="BB101" s="81">
        <v>0</v>
      </c>
      <c r="BC101" s="81">
        <v>0</v>
      </c>
      <c r="BD101" s="81">
        <v>0</v>
      </c>
      <c r="BE101" s="81">
        <v>0</v>
      </c>
      <c r="BF101" s="82"/>
      <c r="BG101" s="81">
        <v>0</v>
      </c>
      <c r="BH101" s="81">
        <v>0</v>
      </c>
      <c r="BI101" s="81">
        <v>13.54</v>
      </c>
      <c r="BJ101" s="81">
        <v>0</v>
      </c>
      <c r="BK101" s="81">
        <v>0.98</v>
      </c>
      <c r="BL101" s="81">
        <v>0</v>
      </c>
      <c r="BM101" s="82"/>
      <c r="BN101" s="81">
        <v>0</v>
      </c>
      <c r="BO101" s="81">
        <v>0</v>
      </c>
      <c r="BP101" s="81">
        <v>2</v>
      </c>
      <c r="BQ101" s="81">
        <v>0</v>
      </c>
      <c r="BR101" s="81">
        <v>2</v>
      </c>
      <c r="BS101" s="81">
        <v>0</v>
      </c>
      <c r="BT101"/>
      <c r="BU101" s="80">
        <v>14.52</v>
      </c>
      <c r="BV101" s="80">
        <v>0</v>
      </c>
      <c r="BW101" s="80">
        <v>0</v>
      </c>
      <c r="BX101" s="80">
        <v>0</v>
      </c>
      <c r="BY101" s="80">
        <v>0</v>
      </c>
      <c r="BZ101" s="80">
        <v>0</v>
      </c>
      <c r="CA101" s="80">
        <v>0</v>
      </c>
      <c r="CB101" s="80">
        <v>0</v>
      </c>
      <c r="CC101" s="80">
        <v>0</v>
      </c>
    </row>
    <row r="102" spans="1:81">
      <c r="A102" s="80" t="s">
        <v>1805</v>
      </c>
      <c r="B102" s="80">
        <v>187</v>
      </c>
      <c r="C102" s="80">
        <v>18</v>
      </c>
      <c r="D102" s="80">
        <v>11</v>
      </c>
      <c r="E102" s="80">
        <v>2021</v>
      </c>
      <c r="F102" s="80" t="s">
        <v>75</v>
      </c>
      <c r="G102" s="174" t="s">
        <v>1787</v>
      </c>
      <c r="H102" s="80" t="s">
        <v>1788</v>
      </c>
      <c r="I102" s="177"/>
      <c r="J102" s="81">
        <v>154.12830516456702</v>
      </c>
      <c r="K102" s="81">
        <v>1.0419065028659409</v>
      </c>
      <c r="L102" s="81">
        <v>8.682162563044912</v>
      </c>
      <c r="M102" s="81">
        <v>28.86714752359477</v>
      </c>
      <c r="N102" s="81">
        <v>6.8071633779303271</v>
      </c>
      <c r="O102" s="81">
        <v>8.5894419888530447</v>
      </c>
      <c r="P102" s="81">
        <v>18.567517459623815</v>
      </c>
      <c r="Q102" s="81">
        <v>0.41757609687164171</v>
      </c>
      <c r="R102" s="81">
        <v>0</v>
      </c>
      <c r="S102" s="81">
        <v>1.8283044781725759</v>
      </c>
      <c r="T102" s="82"/>
      <c r="U102" s="81">
        <v>5125091</v>
      </c>
      <c r="V102" s="81">
        <v>456</v>
      </c>
      <c r="W102" s="81">
        <v>164</v>
      </c>
      <c r="X102" s="81">
        <v>6411</v>
      </c>
      <c r="Y102" s="81">
        <v>3018</v>
      </c>
      <c r="Z102" s="81">
        <v>6320</v>
      </c>
      <c r="AA102" s="81">
        <v>4085</v>
      </c>
      <c r="AB102" s="81">
        <v>6998</v>
      </c>
      <c r="AC102" s="81">
        <v>0</v>
      </c>
      <c r="AD102" s="81">
        <v>1.8283044781725759</v>
      </c>
      <c r="AE102" s="82"/>
      <c r="AF102" s="81">
        <v>51242089.604378022</v>
      </c>
      <c r="AG102" s="81">
        <v>835417.61868125992</v>
      </c>
      <c r="AH102" s="81">
        <v>1866106.1215840508</v>
      </c>
      <c r="AI102" s="81">
        <v>47910184.212482043</v>
      </c>
      <c r="AJ102" s="81">
        <v>9890052.5873373598</v>
      </c>
      <c r="AK102" s="81">
        <v>0</v>
      </c>
      <c r="AL102" s="81">
        <v>0</v>
      </c>
      <c r="AM102" s="81">
        <v>918584.68687900482</v>
      </c>
      <c r="AN102" s="81">
        <v>0</v>
      </c>
      <c r="AO102" s="81">
        <v>0</v>
      </c>
      <c r="AP102" s="82"/>
      <c r="AQ102" s="81">
        <v>147</v>
      </c>
      <c r="AR102" s="81">
        <v>269</v>
      </c>
      <c r="AS102" s="81">
        <v>0</v>
      </c>
      <c r="AT102" s="81">
        <v>0</v>
      </c>
      <c r="AU102" s="81">
        <v>0</v>
      </c>
      <c r="AV102" s="81">
        <v>0</v>
      </c>
      <c r="AW102" s="81"/>
      <c r="AX102" s="82"/>
      <c r="AY102" s="81">
        <v>757.4</v>
      </c>
      <c r="AZ102" s="81">
        <v>32082</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1806</v>
      </c>
      <c r="B103" s="80">
        <v>187</v>
      </c>
      <c r="C103" s="80">
        <v>19</v>
      </c>
      <c r="D103" s="80">
        <v>11</v>
      </c>
      <c r="E103" s="80">
        <v>2022</v>
      </c>
      <c r="F103" s="80" t="s">
        <v>568</v>
      </c>
      <c r="G103" s="174" t="s">
        <v>1787</v>
      </c>
      <c r="H103" s="80" t="s">
        <v>1788</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170</v>
      </c>
      <c r="AR103" s="81">
        <v>285</v>
      </c>
      <c r="AS103" s="81">
        <v>0</v>
      </c>
      <c r="AT103" s="81">
        <v>0</v>
      </c>
      <c r="AU103" s="81">
        <v>0</v>
      </c>
      <c r="AV103" s="81">
        <v>0</v>
      </c>
      <c r="AW103" s="81"/>
      <c r="AX103" s="82"/>
      <c r="AY103" s="81">
        <v>890.89999999999975</v>
      </c>
      <c r="AZ103" s="81">
        <v>32874.6</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1807</v>
      </c>
      <c r="B104" s="80">
        <v>256</v>
      </c>
      <c r="C104" s="80">
        <v>1</v>
      </c>
      <c r="D104" s="80">
        <v>16</v>
      </c>
      <c r="E104" s="80">
        <v>1990</v>
      </c>
      <c r="F104" s="80" t="s">
        <v>562</v>
      </c>
      <c r="G104" s="80" t="s">
        <v>1808</v>
      </c>
      <c r="H104" s="80" t="s">
        <v>1809</v>
      </c>
      <c r="I104" s="177"/>
      <c r="J104" s="81">
        <v>7.3389083585041384</v>
      </c>
      <c r="K104" s="81">
        <v>2.0317081979012892</v>
      </c>
      <c r="L104" s="81">
        <v>10.372991131119285</v>
      </c>
      <c r="M104" s="81">
        <v>4.3606239229390154</v>
      </c>
      <c r="N104" s="81">
        <v>11.440842401096852</v>
      </c>
      <c r="O104" s="81">
        <v>7.6851692964103693</v>
      </c>
      <c r="P104" s="81">
        <v>12.709468733837836</v>
      </c>
      <c r="Q104" s="81">
        <v>0.75323636661342308</v>
      </c>
      <c r="R104" s="81">
        <v>0</v>
      </c>
      <c r="S104" s="81">
        <v>0.6145218564197108</v>
      </c>
      <c r="T104" s="82"/>
      <c r="U104" s="81">
        <v>1192488</v>
      </c>
      <c r="V104" s="81">
        <v>584</v>
      </c>
      <c r="W104" s="81">
        <v>149</v>
      </c>
      <c r="X104" s="81">
        <v>1829</v>
      </c>
      <c r="Y104" s="81">
        <v>2974</v>
      </c>
      <c r="Z104" s="81">
        <v>3161</v>
      </c>
      <c r="AA104" s="81">
        <v>3086</v>
      </c>
      <c r="AB104" s="81">
        <v>12230</v>
      </c>
      <c r="AC104" s="81">
        <v>0</v>
      </c>
      <c r="AD104" s="81">
        <v>0.6145218564197108</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1810</v>
      </c>
      <c r="B105" s="80">
        <v>257</v>
      </c>
      <c r="C105" s="80">
        <v>2</v>
      </c>
      <c r="D105" s="80">
        <v>16</v>
      </c>
      <c r="E105" s="80">
        <v>2005</v>
      </c>
      <c r="F105" s="80" t="s">
        <v>565</v>
      </c>
      <c r="G105" s="80" t="s">
        <v>1808</v>
      </c>
      <c r="H105" s="80" t="s">
        <v>1809</v>
      </c>
      <c r="I105" s="177"/>
      <c r="J105" s="81">
        <v>6.7326362131792932</v>
      </c>
      <c r="K105" s="81">
        <v>1.2174815746974101</v>
      </c>
      <c r="L105" s="81">
        <v>1.5164636682522019</v>
      </c>
      <c r="M105" s="81">
        <v>6.9532505787206285</v>
      </c>
      <c r="N105" s="81">
        <v>16.104257390953293</v>
      </c>
      <c r="O105" s="81">
        <v>10.25073102047485</v>
      </c>
      <c r="P105" s="81">
        <v>11.741929291259906</v>
      </c>
      <c r="Q105" s="81">
        <v>0.5942736167873951</v>
      </c>
      <c r="R105" s="81">
        <v>0</v>
      </c>
      <c r="S105" s="81">
        <v>1.6725845351593991</v>
      </c>
      <c r="T105" s="82"/>
      <c r="U105" s="81">
        <v>869583</v>
      </c>
      <c r="V105" s="81">
        <v>449</v>
      </c>
      <c r="W105" s="81">
        <v>17</v>
      </c>
      <c r="X105" s="81">
        <v>1158</v>
      </c>
      <c r="Y105" s="81">
        <v>2991</v>
      </c>
      <c r="Z105" s="81">
        <v>4879</v>
      </c>
      <c r="AA105" s="81">
        <v>2335</v>
      </c>
      <c r="AB105" s="81">
        <v>10087</v>
      </c>
      <c r="AC105" s="81">
        <v>0</v>
      </c>
      <c r="AD105" s="81">
        <v>1.6725845351593991</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1811</v>
      </c>
      <c r="B106" s="80">
        <v>258</v>
      </c>
      <c r="C106" s="80">
        <v>3</v>
      </c>
      <c r="D106" s="80">
        <v>16</v>
      </c>
      <c r="E106" s="80">
        <v>2006</v>
      </c>
      <c r="F106" s="80" t="s">
        <v>566</v>
      </c>
      <c r="G106" s="80" t="s">
        <v>1808</v>
      </c>
      <c r="H106" s="80" t="s">
        <v>1809</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1812</v>
      </c>
      <c r="B107" s="80">
        <v>259</v>
      </c>
      <c r="C107" s="80">
        <v>4</v>
      </c>
      <c r="D107" s="80">
        <v>16</v>
      </c>
      <c r="E107" s="80">
        <v>2007</v>
      </c>
      <c r="F107" s="80" t="s">
        <v>567</v>
      </c>
      <c r="G107" s="80" t="s">
        <v>1808</v>
      </c>
      <c r="H107" s="80" t="s">
        <v>1809</v>
      </c>
      <c r="I107" s="177"/>
      <c r="J107" s="81">
        <v>5.8521647063150155</v>
      </c>
      <c r="K107" s="81">
        <v>1.1329920138816707</v>
      </c>
      <c r="L107" s="81">
        <v>4.9199453609077537</v>
      </c>
      <c r="M107" s="81">
        <v>7.7780808333209261</v>
      </c>
      <c r="N107" s="81">
        <v>15.92947726721458</v>
      </c>
      <c r="O107" s="81">
        <v>9.8283866294993345</v>
      </c>
      <c r="P107" s="81">
        <v>11.632610212863373</v>
      </c>
      <c r="Q107" s="81">
        <v>0.605871894753651</v>
      </c>
      <c r="R107" s="81">
        <v>0</v>
      </c>
      <c r="S107" s="81">
        <v>0.82398582178425428</v>
      </c>
      <c r="T107" s="82"/>
      <c r="U107" s="81">
        <v>841274</v>
      </c>
      <c r="V107" s="81">
        <v>441</v>
      </c>
      <c r="W107" s="81">
        <v>57</v>
      </c>
      <c r="X107" s="81">
        <v>1596</v>
      </c>
      <c r="Y107" s="81">
        <v>2967</v>
      </c>
      <c r="Z107" s="81">
        <v>4863</v>
      </c>
      <c r="AA107" s="81">
        <v>2278</v>
      </c>
      <c r="AB107" s="81">
        <v>9740</v>
      </c>
      <c r="AC107" s="81">
        <v>0</v>
      </c>
      <c r="AD107" s="81">
        <v>0.82398582178425428</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1813</v>
      </c>
      <c r="B108" s="80">
        <v>260</v>
      </c>
      <c r="C108" s="80">
        <v>5</v>
      </c>
      <c r="D108" s="80">
        <v>16</v>
      </c>
      <c r="E108" s="80">
        <v>2008</v>
      </c>
      <c r="F108" s="80" t="s">
        <v>84</v>
      </c>
      <c r="G108" s="80" t="s">
        <v>1808</v>
      </c>
      <c r="H108" s="80" t="s">
        <v>1809</v>
      </c>
      <c r="I108" s="177"/>
      <c r="J108" s="81">
        <v>4.6071792099521121</v>
      </c>
      <c r="K108" s="81">
        <v>0.84736475691571389</v>
      </c>
      <c r="L108" s="81">
        <v>4.3831585380125757</v>
      </c>
      <c r="M108" s="81">
        <v>7.8678102244076475</v>
      </c>
      <c r="N108" s="81">
        <v>15.341913433390063</v>
      </c>
      <c r="O108" s="81">
        <v>9.424833537579774</v>
      </c>
      <c r="P108" s="81">
        <v>11.522440177529042</v>
      </c>
      <c r="Q108" s="81">
        <v>0.58457166948733341</v>
      </c>
      <c r="R108" s="81">
        <v>0</v>
      </c>
      <c r="S108" s="81">
        <v>1.0801054303482365</v>
      </c>
      <c r="T108" s="82"/>
      <c r="U108" s="81">
        <v>757712</v>
      </c>
      <c r="V108" s="81">
        <v>441</v>
      </c>
      <c r="W108" s="81">
        <v>57</v>
      </c>
      <c r="X108" s="81">
        <v>1596</v>
      </c>
      <c r="Y108" s="81">
        <v>2940</v>
      </c>
      <c r="Z108" s="81">
        <v>4827</v>
      </c>
      <c r="AA108" s="81">
        <v>2259</v>
      </c>
      <c r="AB108" s="81">
        <v>9552</v>
      </c>
      <c r="AC108" s="81">
        <v>0</v>
      </c>
      <c r="AD108" s="81">
        <v>1.0801054303482365</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1814</v>
      </c>
      <c r="B109" s="80">
        <v>261</v>
      </c>
      <c r="C109" s="80">
        <v>6</v>
      </c>
      <c r="D109" s="80">
        <v>16</v>
      </c>
      <c r="E109" s="80">
        <v>2009</v>
      </c>
      <c r="F109" s="80" t="s">
        <v>85</v>
      </c>
      <c r="G109" s="80" t="s">
        <v>1808</v>
      </c>
      <c r="H109" s="80" t="s">
        <v>1809</v>
      </c>
      <c r="I109" s="177"/>
      <c r="J109" s="81">
        <v>4.6155329510040781</v>
      </c>
      <c r="K109" s="81">
        <v>0.76103835512598772</v>
      </c>
      <c r="L109" s="81">
        <v>11.353754659853575</v>
      </c>
      <c r="M109" s="81">
        <v>8.8288806792504708</v>
      </c>
      <c r="N109" s="81">
        <v>13.850494037351661</v>
      </c>
      <c r="O109" s="81">
        <v>9.5287186344971797</v>
      </c>
      <c r="P109" s="81">
        <v>11.010100442487804</v>
      </c>
      <c r="Q109" s="81">
        <v>0.54742026380621922</v>
      </c>
      <c r="R109" s="81">
        <v>0</v>
      </c>
      <c r="S109" s="81">
        <v>0.85467632964769458</v>
      </c>
      <c r="T109" s="82"/>
      <c r="U109" s="81">
        <v>600775</v>
      </c>
      <c r="V109" s="81">
        <v>364</v>
      </c>
      <c r="W109" s="81">
        <v>211</v>
      </c>
      <c r="X109" s="81">
        <v>1804</v>
      </c>
      <c r="Y109" s="81">
        <v>2939</v>
      </c>
      <c r="Z109" s="81">
        <v>4817</v>
      </c>
      <c r="AA109" s="81">
        <v>2216</v>
      </c>
      <c r="AB109" s="81">
        <v>9390</v>
      </c>
      <c r="AC109" s="81">
        <v>0</v>
      </c>
      <c r="AD109" s="81">
        <v>0.85467632964769458</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0</v>
      </c>
      <c r="BJ109" s="81">
        <v>0</v>
      </c>
      <c r="BK109" s="81">
        <v>0</v>
      </c>
      <c r="BL109" s="81">
        <v>0</v>
      </c>
      <c r="BM109" s="82"/>
      <c r="BN109" s="81">
        <v>0</v>
      </c>
      <c r="BO109" s="81">
        <v>0</v>
      </c>
      <c r="BP109" s="81">
        <v>0</v>
      </c>
      <c r="BQ109" s="81">
        <v>0</v>
      </c>
      <c r="BR109" s="81">
        <v>0</v>
      </c>
      <c r="BS109" s="81">
        <v>0</v>
      </c>
      <c r="BT109"/>
      <c r="BU109" s="80"/>
      <c r="BV109" s="80"/>
      <c r="BW109" s="80"/>
      <c r="BX109" s="80"/>
      <c r="BY109" s="80"/>
      <c r="BZ109" s="80"/>
      <c r="CA109" s="80"/>
      <c r="CB109" s="80"/>
      <c r="CC109" s="80"/>
    </row>
    <row r="110" spans="1:81">
      <c r="A110" s="80" t="s">
        <v>1815</v>
      </c>
      <c r="B110" s="80">
        <v>262</v>
      </c>
      <c r="C110" s="80">
        <v>7</v>
      </c>
      <c r="D110" s="80">
        <v>16</v>
      </c>
      <c r="E110" s="80">
        <v>2010</v>
      </c>
      <c r="F110" s="80" t="s">
        <v>86</v>
      </c>
      <c r="G110" s="80" t="s">
        <v>1808</v>
      </c>
      <c r="H110" s="80" t="s">
        <v>1809</v>
      </c>
      <c r="I110" s="177"/>
      <c r="J110" s="81">
        <v>2.9353700876341673</v>
      </c>
      <c r="K110" s="81">
        <v>0.77961200656936358</v>
      </c>
      <c r="L110" s="81">
        <v>10.765745790944766</v>
      </c>
      <c r="M110" s="81">
        <v>8.4780605035689884</v>
      </c>
      <c r="N110" s="81">
        <v>14.154185458961837</v>
      </c>
      <c r="O110" s="81">
        <v>9.4334515377677697</v>
      </c>
      <c r="P110" s="81">
        <v>11.08827736337987</v>
      </c>
      <c r="Q110" s="81">
        <v>0.55876625656333934</v>
      </c>
      <c r="R110" s="81">
        <v>0</v>
      </c>
      <c r="S110" s="81">
        <v>0.94078399245019773</v>
      </c>
      <c r="T110" s="82"/>
      <c r="U110" s="81">
        <v>437785</v>
      </c>
      <c r="V110" s="81">
        <v>364</v>
      </c>
      <c r="W110" s="81">
        <v>211</v>
      </c>
      <c r="X110" s="81">
        <v>1804</v>
      </c>
      <c r="Y110" s="81">
        <v>2918</v>
      </c>
      <c r="Z110" s="81">
        <v>4791</v>
      </c>
      <c r="AA110" s="81">
        <v>2176</v>
      </c>
      <c r="AB110" s="81">
        <v>9184</v>
      </c>
      <c r="AC110" s="81">
        <v>0</v>
      </c>
      <c r="AD110" s="81">
        <v>0.94078399245019773</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0</v>
      </c>
      <c r="BJ110" s="81">
        <v>0</v>
      </c>
      <c r="BK110" s="81">
        <v>0</v>
      </c>
      <c r="BL110" s="81">
        <v>0</v>
      </c>
      <c r="BM110" s="82"/>
      <c r="BN110" s="81">
        <v>0</v>
      </c>
      <c r="BO110" s="81">
        <v>0</v>
      </c>
      <c r="BP110" s="81">
        <v>0</v>
      </c>
      <c r="BQ110" s="81">
        <v>0</v>
      </c>
      <c r="BR110" s="81">
        <v>0</v>
      </c>
      <c r="BS110" s="81">
        <v>0</v>
      </c>
      <c r="BT110"/>
      <c r="BU110" s="80">
        <v>0</v>
      </c>
      <c r="BV110" s="80">
        <v>0</v>
      </c>
      <c r="BW110" s="80">
        <v>0</v>
      </c>
      <c r="BX110" s="80">
        <v>0</v>
      </c>
      <c r="BY110" s="80">
        <v>0</v>
      </c>
      <c r="BZ110" s="80">
        <v>0</v>
      </c>
      <c r="CA110" s="80">
        <v>0</v>
      </c>
      <c r="CB110" s="80">
        <v>0</v>
      </c>
      <c r="CC110" s="80">
        <v>0</v>
      </c>
    </row>
    <row r="111" spans="1:81">
      <c r="A111" s="80" t="s">
        <v>1816</v>
      </c>
      <c r="B111" s="80">
        <v>263</v>
      </c>
      <c r="C111" s="80">
        <v>8</v>
      </c>
      <c r="D111" s="80">
        <v>16</v>
      </c>
      <c r="E111" s="80">
        <v>2011</v>
      </c>
      <c r="F111" s="80" t="s">
        <v>87</v>
      </c>
      <c r="G111" s="80" t="s">
        <v>1808</v>
      </c>
      <c r="H111" s="80" t="s">
        <v>1809</v>
      </c>
      <c r="I111" s="177"/>
      <c r="J111" s="81">
        <v>4.6060829641104641</v>
      </c>
      <c r="K111" s="81">
        <v>1.0015161433333357</v>
      </c>
      <c r="L111" s="81">
        <v>8.5072529840804609</v>
      </c>
      <c r="M111" s="81">
        <v>9.5518573338422961</v>
      </c>
      <c r="N111" s="81">
        <v>16.281385204264545</v>
      </c>
      <c r="O111" s="81">
        <v>9.2617743680195055</v>
      </c>
      <c r="P111" s="81">
        <v>10.461039120070318</v>
      </c>
      <c r="Q111" s="81">
        <v>0.63111359372943943</v>
      </c>
      <c r="R111" s="81">
        <v>0</v>
      </c>
      <c r="S111" s="81">
        <v>0.96261976384146453</v>
      </c>
      <c r="T111" s="82"/>
      <c r="U111" s="81">
        <v>633948</v>
      </c>
      <c r="V111" s="81">
        <v>364</v>
      </c>
      <c r="W111" s="81">
        <v>211</v>
      </c>
      <c r="X111" s="81">
        <v>1804</v>
      </c>
      <c r="Y111" s="81">
        <v>2900</v>
      </c>
      <c r="Z111" s="81">
        <v>4806</v>
      </c>
      <c r="AA111" s="81">
        <v>2114</v>
      </c>
      <c r="AB111" s="81">
        <v>8993</v>
      </c>
      <c r="AC111" s="81">
        <v>0</v>
      </c>
      <c r="AD111" s="81">
        <v>0.96261976384146453</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0</v>
      </c>
      <c r="BJ111" s="81">
        <v>0</v>
      </c>
      <c r="BK111" s="81">
        <v>0</v>
      </c>
      <c r="BL111" s="81">
        <v>0</v>
      </c>
      <c r="BM111" s="82"/>
      <c r="BN111" s="81">
        <v>0</v>
      </c>
      <c r="BO111" s="81">
        <v>0</v>
      </c>
      <c r="BP111" s="81">
        <v>0</v>
      </c>
      <c r="BQ111" s="81">
        <v>0</v>
      </c>
      <c r="BR111" s="81">
        <v>0</v>
      </c>
      <c r="BS111" s="81">
        <v>0</v>
      </c>
      <c r="BT111"/>
      <c r="BU111" s="80">
        <v>0</v>
      </c>
      <c r="BV111" s="80">
        <v>0</v>
      </c>
      <c r="BW111" s="80">
        <v>0</v>
      </c>
      <c r="BX111" s="80">
        <v>0</v>
      </c>
      <c r="BY111" s="80">
        <v>0</v>
      </c>
      <c r="BZ111" s="80">
        <v>0</v>
      </c>
      <c r="CA111" s="80">
        <v>0</v>
      </c>
      <c r="CB111" s="80">
        <v>0</v>
      </c>
      <c r="CC111" s="80">
        <v>0</v>
      </c>
    </row>
    <row r="112" spans="1:81">
      <c r="A112" s="80" t="s">
        <v>1817</v>
      </c>
      <c r="B112" s="80">
        <v>264</v>
      </c>
      <c r="C112" s="80">
        <v>9</v>
      </c>
      <c r="D112" s="80">
        <v>16</v>
      </c>
      <c r="E112" s="80">
        <v>2012</v>
      </c>
      <c r="F112" s="80" t="s">
        <v>88</v>
      </c>
      <c r="G112" s="80" t="s">
        <v>1808</v>
      </c>
      <c r="H112" s="80" t="s">
        <v>1809</v>
      </c>
      <c r="I112" s="177"/>
      <c r="J112" s="81">
        <v>5.3420871923045015</v>
      </c>
      <c r="K112" s="81">
        <v>0.94003964892854885</v>
      </c>
      <c r="L112" s="81">
        <v>8.3792805126598999</v>
      </c>
      <c r="M112" s="81">
        <v>9.5167417594751331</v>
      </c>
      <c r="N112" s="81">
        <v>16.164959543153472</v>
      </c>
      <c r="O112" s="81">
        <v>9.2844898102216451</v>
      </c>
      <c r="P112" s="81">
        <v>10.475768996937283</v>
      </c>
      <c r="Q112" s="81">
        <v>0.6756252224962439</v>
      </c>
      <c r="R112" s="81">
        <v>0</v>
      </c>
      <c r="S112" s="81">
        <v>0.76392960156383238</v>
      </c>
      <c r="T112" s="82"/>
      <c r="U112" s="81">
        <v>648314</v>
      </c>
      <c r="V112" s="81">
        <v>364</v>
      </c>
      <c r="W112" s="81">
        <v>211</v>
      </c>
      <c r="X112" s="81">
        <v>1804</v>
      </c>
      <c r="Y112" s="81">
        <v>2888</v>
      </c>
      <c r="Z112" s="81">
        <v>4856</v>
      </c>
      <c r="AA112" s="81">
        <v>2105</v>
      </c>
      <c r="AB112" s="81">
        <v>8861</v>
      </c>
      <c r="AC112" s="81">
        <v>0</v>
      </c>
      <c r="AD112" s="81">
        <v>0.76392960156383238</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0</v>
      </c>
      <c r="BJ112" s="81">
        <v>0</v>
      </c>
      <c r="BK112" s="81">
        <v>0</v>
      </c>
      <c r="BL112" s="81">
        <v>0</v>
      </c>
      <c r="BM112" s="82"/>
      <c r="BN112" s="81">
        <v>0</v>
      </c>
      <c r="BO112" s="81">
        <v>0</v>
      </c>
      <c r="BP112" s="81">
        <v>0</v>
      </c>
      <c r="BQ112" s="81">
        <v>0</v>
      </c>
      <c r="BR112" s="81">
        <v>0</v>
      </c>
      <c r="BS112" s="81">
        <v>0</v>
      </c>
      <c r="BT112"/>
      <c r="BU112" s="80">
        <v>0</v>
      </c>
      <c r="BV112" s="80">
        <v>0</v>
      </c>
      <c r="BW112" s="80">
        <v>0</v>
      </c>
      <c r="BX112" s="80">
        <v>0</v>
      </c>
      <c r="BY112" s="80">
        <v>0</v>
      </c>
      <c r="BZ112" s="80">
        <v>0</v>
      </c>
      <c r="CA112" s="80">
        <v>0</v>
      </c>
      <c r="CB112" s="80">
        <v>0</v>
      </c>
      <c r="CC112" s="80">
        <v>0</v>
      </c>
    </row>
    <row r="113" spans="1:81">
      <c r="A113" s="80" t="s">
        <v>1818</v>
      </c>
      <c r="B113" s="80">
        <v>265</v>
      </c>
      <c r="C113" s="80">
        <v>10</v>
      </c>
      <c r="D113" s="80">
        <v>16</v>
      </c>
      <c r="E113" s="80">
        <v>2013</v>
      </c>
      <c r="F113" s="80" t="s">
        <v>89</v>
      </c>
      <c r="G113" s="80" t="s">
        <v>1808</v>
      </c>
      <c r="H113" s="80" t="s">
        <v>1809</v>
      </c>
      <c r="I113" s="177"/>
      <c r="J113" s="81">
        <v>6.1386485085855975</v>
      </c>
      <c r="K113" s="81">
        <v>0.81083894216348462</v>
      </c>
      <c r="L113" s="81">
        <v>7.6545787106064873</v>
      </c>
      <c r="M113" s="81">
        <v>9.1289589613802598</v>
      </c>
      <c r="N113" s="81">
        <v>16.963667019105579</v>
      </c>
      <c r="O113" s="81">
        <v>8.9444092247002835</v>
      </c>
      <c r="P113" s="81">
        <v>10.550208113602279</v>
      </c>
      <c r="Q113" s="81">
        <v>0.67779516135735129</v>
      </c>
      <c r="R113" s="81">
        <v>0</v>
      </c>
      <c r="S113" s="81">
        <v>0.91881739162133702</v>
      </c>
      <c r="T113" s="82"/>
      <c r="U113" s="81">
        <v>730529</v>
      </c>
      <c r="V113" s="81">
        <v>364</v>
      </c>
      <c r="W113" s="81">
        <v>211</v>
      </c>
      <c r="X113" s="81">
        <v>1804</v>
      </c>
      <c r="Y113" s="81">
        <v>2877</v>
      </c>
      <c r="Z113" s="81">
        <v>4887</v>
      </c>
      <c r="AA113" s="81">
        <v>2112</v>
      </c>
      <c r="AB113" s="81">
        <v>8762</v>
      </c>
      <c r="AC113" s="81">
        <v>0</v>
      </c>
      <c r="AD113" s="81">
        <v>0.91881739162133702</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0</v>
      </c>
      <c r="BJ113" s="81">
        <v>0</v>
      </c>
      <c r="BK113" s="81">
        <v>0</v>
      </c>
      <c r="BL113" s="81">
        <v>0</v>
      </c>
      <c r="BM113" s="82"/>
      <c r="BN113" s="81">
        <v>0</v>
      </c>
      <c r="BO113" s="81">
        <v>0</v>
      </c>
      <c r="BP113" s="81">
        <v>0</v>
      </c>
      <c r="BQ113" s="81">
        <v>0</v>
      </c>
      <c r="BR113" s="81">
        <v>0</v>
      </c>
      <c r="BS113" s="81">
        <v>0</v>
      </c>
      <c r="BT113"/>
      <c r="BU113" s="80">
        <v>0</v>
      </c>
      <c r="BV113" s="80">
        <v>0</v>
      </c>
      <c r="BW113" s="80">
        <v>0</v>
      </c>
      <c r="BX113" s="80">
        <v>0</v>
      </c>
      <c r="BY113" s="80">
        <v>0</v>
      </c>
      <c r="BZ113" s="80">
        <v>0</v>
      </c>
      <c r="CA113" s="80">
        <v>0</v>
      </c>
      <c r="CB113" s="80">
        <v>0</v>
      </c>
      <c r="CC113" s="80">
        <v>0</v>
      </c>
    </row>
    <row r="114" spans="1:81">
      <c r="A114" s="80" t="s">
        <v>1819</v>
      </c>
      <c r="B114" s="80">
        <v>266</v>
      </c>
      <c r="C114" s="80">
        <v>11</v>
      </c>
      <c r="D114" s="80">
        <v>16</v>
      </c>
      <c r="E114" s="80">
        <v>2014</v>
      </c>
      <c r="F114" s="80" t="s">
        <v>90</v>
      </c>
      <c r="G114" s="80" t="s">
        <v>1808</v>
      </c>
      <c r="H114" s="80" t="s">
        <v>1809</v>
      </c>
      <c r="I114" s="177"/>
      <c r="J114" s="81">
        <v>4.2000714372192443</v>
      </c>
      <c r="K114" s="81">
        <v>0.66069254512328734</v>
      </c>
      <c r="L114" s="81">
        <v>10.333591416862648</v>
      </c>
      <c r="M114" s="81">
        <v>8.1863814956847278</v>
      </c>
      <c r="N114" s="81">
        <v>14.765600678688726</v>
      </c>
      <c r="O114" s="81">
        <v>8.3830323771799602</v>
      </c>
      <c r="P114" s="81">
        <v>10.404226841359288</v>
      </c>
      <c r="Q114" s="81">
        <v>0.63569255118558454</v>
      </c>
      <c r="R114" s="81">
        <v>0</v>
      </c>
      <c r="S114" s="81">
        <v>0.92659065969724796</v>
      </c>
      <c r="T114" s="82"/>
      <c r="U114" s="81">
        <v>598471</v>
      </c>
      <c r="V114" s="81">
        <v>271</v>
      </c>
      <c r="W114" s="81">
        <v>235</v>
      </c>
      <c r="X114" s="81">
        <v>1608</v>
      </c>
      <c r="Y114" s="81">
        <v>2869</v>
      </c>
      <c r="Z114" s="81">
        <v>4824</v>
      </c>
      <c r="AA114" s="81">
        <v>2072</v>
      </c>
      <c r="AB114" s="81">
        <v>8565</v>
      </c>
      <c r="AC114" s="81">
        <v>0</v>
      </c>
      <c r="AD114" s="81">
        <v>0.92659065969724796</v>
      </c>
      <c r="AE114" s="82"/>
      <c r="AF114" s="81">
        <v>5734182.8393138424</v>
      </c>
      <c r="AG114" s="81">
        <v>516468.52840780636</v>
      </c>
      <c r="AH114" s="81">
        <v>2499351.1720278258</v>
      </c>
      <c r="AI114" s="81">
        <v>9554392.7189800087</v>
      </c>
      <c r="AJ114" s="81">
        <v>17087424.015820779</v>
      </c>
      <c r="AK114" s="81">
        <v>0</v>
      </c>
      <c r="AL114" s="81">
        <v>0</v>
      </c>
      <c r="AM114" s="81">
        <v>1175846.5113638029</v>
      </c>
      <c r="AN114" s="81">
        <v>0</v>
      </c>
      <c r="AO114" s="81">
        <v>0</v>
      </c>
      <c r="AP114" s="82"/>
      <c r="AQ114" s="81">
        <v>19</v>
      </c>
      <c r="AR114" s="81">
        <v>0</v>
      </c>
      <c r="AS114" s="81">
        <v>0</v>
      </c>
      <c r="AT114" s="81">
        <v>0</v>
      </c>
      <c r="AU114" s="81">
        <v>0</v>
      </c>
      <c r="AV114" s="81">
        <v>0</v>
      </c>
      <c r="AW114" s="81" t="s">
        <v>564</v>
      </c>
      <c r="AX114" s="82"/>
      <c r="AY114" s="81">
        <v>90.4</v>
      </c>
      <c r="AZ114" s="81">
        <v>0</v>
      </c>
      <c r="BA114" s="81">
        <v>0</v>
      </c>
      <c r="BB114" s="81">
        <v>0</v>
      </c>
      <c r="BC114" s="81">
        <v>0</v>
      </c>
      <c r="BD114" s="81">
        <v>0</v>
      </c>
      <c r="BE114" s="81" t="s">
        <v>564</v>
      </c>
      <c r="BF114" s="82"/>
      <c r="BG114" s="81">
        <v>0</v>
      </c>
      <c r="BH114" s="81">
        <v>0</v>
      </c>
      <c r="BI114" s="81">
        <v>0</v>
      </c>
      <c r="BJ114" s="81">
        <v>0</v>
      </c>
      <c r="BK114" s="81">
        <v>0</v>
      </c>
      <c r="BL114" s="81">
        <v>0</v>
      </c>
      <c r="BM114" s="82"/>
      <c r="BN114" s="81">
        <v>0</v>
      </c>
      <c r="BO114" s="81">
        <v>0</v>
      </c>
      <c r="BP114" s="81">
        <v>0</v>
      </c>
      <c r="BQ114" s="81">
        <v>0</v>
      </c>
      <c r="BR114" s="81">
        <v>0</v>
      </c>
      <c r="BS114" s="81">
        <v>0</v>
      </c>
      <c r="BT114"/>
      <c r="BU114" s="80">
        <v>0</v>
      </c>
      <c r="BV114" s="80">
        <v>0</v>
      </c>
      <c r="BW114" s="80">
        <v>0</v>
      </c>
      <c r="BX114" s="80">
        <v>0</v>
      </c>
      <c r="BY114" s="80">
        <v>0</v>
      </c>
      <c r="BZ114" s="80">
        <v>0</v>
      </c>
      <c r="CA114" s="80">
        <v>0</v>
      </c>
      <c r="CB114" s="80">
        <v>0</v>
      </c>
      <c r="CC114" s="80">
        <v>0</v>
      </c>
    </row>
    <row r="115" spans="1:81">
      <c r="A115" s="80" t="s">
        <v>1820</v>
      </c>
      <c r="B115" s="80">
        <v>267</v>
      </c>
      <c r="C115" s="80">
        <v>12</v>
      </c>
      <c r="D115" s="80">
        <v>16</v>
      </c>
      <c r="E115" s="80">
        <v>2015</v>
      </c>
      <c r="F115" s="80" t="s">
        <v>91</v>
      </c>
      <c r="G115" s="80" t="s">
        <v>1808</v>
      </c>
      <c r="H115" s="80" t="s">
        <v>1809</v>
      </c>
      <c r="I115" s="177"/>
      <c r="J115" s="81">
        <v>4.8570667132009966</v>
      </c>
      <c r="K115" s="81">
        <v>0.66889825979825479</v>
      </c>
      <c r="L115" s="81">
        <v>10.508606633349785</v>
      </c>
      <c r="M115" s="81">
        <v>8.3777008483021262</v>
      </c>
      <c r="N115" s="81">
        <v>13.134888688048594</v>
      </c>
      <c r="O115" s="81">
        <v>8.3563916056835836</v>
      </c>
      <c r="P115" s="81">
        <v>10.105870013011602</v>
      </c>
      <c r="Q115" s="81">
        <v>0.6071260330598377</v>
      </c>
      <c r="R115" s="81">
        <v>0</v>
      </c>
      <c r="S115" s="81">
        <v>1.104365515263328</v>
      </c>
      <c r="T115" s="82"/>
      <c r="U115" s="81">
        <v>680212</v>
      </c>
      <c r="V115" s="81">
        <v>271</v>
      </c>
      <c r="W115" s="81">
        <v>235</v>
      </c>
      <c r="X115" s="81">
        <v>1608</v>
      </c>
      <c r="Y115" s="81">
        <v>2841</v>
      </c>
      <c r="Z115" s="81">
        <v>4855</v>
      </c>
      <c r="AA115" s="81">
        <v>2011</v>
      </c>
      <c r="AB115" s="81">
        <v>8356</v>
      </c>
      <c r="AC115" s="81">
        <v>0</v>
      </c>
      <c r="AD115" s="81">
        <v>1.104365515263328</v>
      </c>
      <c r="AE115" s="82"/>
      <c r="AF115" s="81">
        <v>6770510.9610964302</v>
      </c>
      <c r="AG115" s="81">
        <v>482714.75932225847</v>
      </c>
      <c r="AH115" s="81">
        <v>2077017.9301197019</v>
      </c>
      <c r="AI115" s="81">
        <v>10778032.714623334</v>
      </c>
      <c r="AJ115" s="81">
        <v>15855559.122738844</v>
      </c>
      <c r="AK115" s="81">
        <v>0</v>
      </c>
      <c r="AL115" s="81">
        <v>0</v>
      </c>
      <c r="AM115" s="81">
        <v>1145154.7478983346</v>
      </c>
      <c r="AN115" s="81">
        <v>0</v>
      </c>
      <c r="AO115" s="81">
        <v>0</v>
      </c>
      <c r="AP115" s="82"/>
      <c r="AQ115" s="81">
        <v>24</v>
      </c>
      <c r="AR115" s="81">
        <v>0</v>
      </c>
      <c r="AS115" s="81">
        <v>0</v>
      </c>
      <c r="AT115" s="81">
        <v>0</v>
      </c>
      <c r="AU115" s="81">
        <v>0</v>
      </c>
      <c r="AV115" s="81">
        <v>0</v>
      </c>
      <c r="AW115" s="81" t="s">
        <v>564</v>
      </c>
      <c r="AX115" s="82"/>
      <c r="AY115" s="81">
        <v>122.69999999999999</v>
      </c>
      <c r="AZ115" s="81">
        <v>0</v>
      </c>
      <c r="BA115" s="81">
        <v>0</v>
      </c>
      <c r="BB115" s="81">
        <v>0</v>
      </c>
      <c r="BC115" s="81">
        <v>0</v>
      </c>
      <c r="BD115" s="81">
        <v>0</v>
      </c>
      <c r="BE115" s="81" t="s">
        <v>564</v>
      </c>
      <c r="BF115" s="82"/>
      <c r="BG115" s="81">
        <v>0</v>
      </c>
      <c r="BH115" s="81">
        <v>0</v>
      </c>
      <c r="BI115" s="81">
        <v>0</v>
      </c>
      <c r="BJ115" s="81">
        <v>0</v>
      </c>
      <c r="BK115" s="81">
        <v>0</v>
      </c>
      <c r="BL115" s="81">
        <v>0</v>
      </c>
      <c r="BM115" s="82"/>
      <c r="BN115" s="81">
        <v>0</v>
      </c>
      <c r="BO115" s="81">
        <v>0</v>
      </c>
      <c r="BP115" s="81">
        <v>0</v>
      </c>
      <c r="BQ115" s="81">
        <v>0</v>
      </c>
      <c r="BR115" s="81">
        <v>0</v>
      </c>
      <c r="BS115" s="81">
        <v>0</v>
      </c>
      <c r="BT115"/>
      <c r="BU115" s="80">
        <v>0</v>
      </c>
      <c r="BV115" s="80">
        <v>0</v>
      </c>
      <c r="BW115" s="80">
        <v>0</v>
      </c>
      <c r="BX115" s="80">
        <v>0</v>
      </c>
      <c r="BY115" s="80">
        <v>0</v>
      </c>
      <c r="BZ115" s="80">
        <v>0</v>
      </c>
      <c r="CA115" s="80">
        <v>0</v>
      </c>
      <c r="CB115" s="80">
        <v>0</v>
      </c>
      <c r="CC115" s="80">
        <v>0</v>
      </c>
    </row>
    <row r="116" spans="1:81">
      <c r="A116" s="80" t="s">
        <v>1821</v>
      </c>
      <c r="B116" s="80">
        <v>268</v>
      </c>
      <c r="C116" s="80">
        <v>13</v>
      </c>
      <c r="D116" s="80">
        <v>16</v>
      </c>
      <c r="E116" s="80">
        <v>2016</v>
      </c>
      <c r="F116" s="80" t="s">
        <v>92</v>
      </c>
      <c r="G116" s="80" t="s">
        <v>1808</v>
      </c>
      <c r="H116" s="80" t="s">
        <v>1809</v>
      </c>
      <c r="I116" s="177"/>
      <c r="J116" s="81">
        <v>4.3814254823573666</v>
      </c>
      <c r="K116" s="81">
        <v>0.6680011912900844</v>
      </c>
      <c r="L116" s="81">
        <v>12.268490212543018</v>
      </c>
      <c r="M116" s="81">
        <v>7.1326393302533742</v>
      </c>
      <c r="N116" s="81">
        <v>12.868430148275369</v>
      </c>
      <c r="O116" s="81">
        <v>8.210708624699242</v>
      </c>
      <c r="P116" s="81">
        <v>10.081848013175991</v>
      </c>
      <c r="Q116" s="81">
        <v>0.57755809174012973</v>
      </c>
      <c r="R116" s="81">
        <v>0</v>
      </c>
      <c r="S116" s="81">
        <v>1.1932933743026595</v>
      </c>
      <c r="T116" s="82"/>
      <c r="U116" s="81">
        <v>651998</v>
      </c>
      <c r="V116" s="81">
        <v>271</v>
      </c>
      <c r="W116" s="81">
        <v>235</v>
      </c>
      <c r="X116" s="81">
        <v>1608</v>
      </c>
      <c r="Y116" s="81">
        <v>2798</v>
      </c>
      <c r="Z116" s="81">
        <v>4829</v>
      </c>
      <c r="AA116" s="81">
        <v>2075</v>
      </c>
      <c r="AB116" s="81">
        <v>8177</v>
      </c>
      <c r="AC116" s="81">
        <v>0</v>
      </c>
      <c r="AD116" s="81">
        <v>1.193293374302659</v>
      </c>
      <c r="AE116" s="82"/>
      <c r="AF116" s="81">
        <v>6106548.8695352934</v>
      </c>
      <c r="AG116" s="81">
        <v>467462.48273063649</v>
      </c>
      <c r="AH116" s="81">
        <v>1846436.66412347</v>
      </c>
      <c r="AI116" s="81">
        <v>9995459.368597446</v>
      </c>
      <c r="AJ116" s="81">
        <v>14024788.130142249</v>
      </c>
      <c r="AK116" s="81">
        <v>0</v>
      </c>
      <c r="AL116" s="81">
        <v>0</v>
      </c>
      <c r="AM116" s="81">
        <v>1121494.163317895</v>
      </c>
      <c r="AN116" s="81">
        <v>0</v>
      </c>
      <c r="AO116" s="81">
        <v>0</v>
      </c>
      <c r="AP116" s="82"/>
      <c r="AQ116" s="81">
        <v>26</v>
      </c>
      <c r="AR116" s="81">
        <v>2</v>
      </c>
      <c r="AS116" s="81">
        <v>0</v>
      </c>
      <c r="AT116" s="81">
        <v>0</v>
      </c>
      <c r="AU116" s="81">
        <v>0</v>
      </c>
      <c r="AV116" s="81">
        <v>0</v>
      </c>
      <c r="AW116" s="81" t="s">
        <v>564</v>
      </c>
      <c r="AX116" s="82"/>
      <c r="AY116" s="81">
        <v>134.19999999999999</v>
      </c>
      <c r="AZ116" s="81">
        <v>59.4</v>
      </c>
      <c r="BA116" s="81">
        <v>0</v>
      </c>
      <c r="BB116" s="81">
        <v>0</v>
      </c>
      <c r="BC116" s="81">
        <v>0</v>
      </c>
      <c r="BD116" s="81">
        <v>0</v>
      </c>
      <c r="BE116" s="81" t="s">
        <v>564</v>
      </c>
      <c r="BF116" s="82"/>
      <c r="BG116" s="81">
        <v>0</v>
      </c>
      <c r="BH116" s="81">
        <v>0</v>
      </c>
      <c r="BI116" s="81">
        <v>0</v>
      </c>
      <c r="BJ116" s="81">
        <v>0</v>
      </c>
      <c r="BK116" s="81">
        <v>0</v>
      </c>
      <c r="BL116" s="81">
        <v>0</v>
      </c>
      <c r="BM116" s="82"/>
      <c r="BN116" s="81">
        <v>0</v>
      </c>
      <c r="BO116" s="81">
        <v>0</v>
      </c>
      <c r="BP116" s="81">
        <v>0</v>
      </c>
      <c r="BQ116" s="81">
        <v>0</v>
      </c>
      <c r="BR116" s="81">
        <v>0</v>
      </c>
      <c r="BS116" s="81">
        <v>0</v>
      </c>
      <c r="BT116"/>
      <c r="BU116" s="80">
        <v>0</v>
      </c>
      <c r="BV116" s="80">
        <v>0</v>
      </c>
      <c r="BW116" s="80">
        <v>0</v>
      </c>
      <c r="BX116" s="80">
        <v>0</v>
      </c>
      <c r="BY116" s="80">
        <v>0</v>
      </c>
      <c r="BZ116" s="80">
        <v>0</v>
      </c>
      <c r="CA116" s="80">
        <v>0</v>
      </c>
      <c r="CB116" s="80">
        <v>0</v>
      </c>
      <c r="CC116" s="80">
        <v>0</v>
      </c>
    </row>
    <row r="117" spans="1:81">
      <c r="A117" s="80" t="s">
        <v>1822</v>
      </c>
      <c r="B117" s="80">
        <v>269</v>
      </c>
      <c r="C117" s="80">
        <v>14</v>
      </c>
      <c r="D117" s="80">
        <v>16</v>
      </c>
      <c r="E117" s="80">
        <v>2017</v>
      </c>
      <c r="F117" s="80" t="s">
        <v>71</v>
      </c>
      <c r="G117" s="80" t="s">
        <v>1808</v>
      </c>
      <c r="H117" s="80" t="s">
        <v>1809</v>
      </c>
      <c r="I117" s="177"/>
      <c r="J117" s="81">
        <v>3.6608452439927226</v>
      </c>
      <c r="K117" s="81">
        <v>0.64199816772296914</v>
      </c>
      <c r="L117" s="81">
        <v>10.896427824033976</v>
      </c>
      <c r="M117" s="81">
        <v>6.1596505423140373</v>
      </c>
      <c r="N117" s="81">
        <v>13.456224051322517</v>
      </c>
      <c r="O117" s="81">
        <v>8.0499686720887613</v>
      </c>
      <c r="P117" s="81">
        <v>9.8779727398080794</v>
      </c>
      <c r="Q117" s="81">
        <v>0.54490265642855762</v>
      </c>
      <c r="R117" s="81">
        <v>0</v>
      </c>
      <c r="S117" s="81">
        <v>0.91465512689872053</v>
      </c>
      <c r="T117" s="82"/>
      <c r="U117" s="81">
        <v>628226</v>
      </c>
      <c r="V117" s="81">
        <v>271</v>
      </c>
      <c r="W117" s="81">
        <v>235</v>
      </c>
      <c r="X117" s="81">
        <v>1608</v>
      </c>
      <c r="Y117" s="81">
        <v>2764</v>
      </c>
      <c r="Z117" s="81">
        <v>4813</v>
      </c>
      <c r="AA117" s="81">
        <v>2046</v>
      </c>
      <c r="AB117" s="81">
        <v>7978</v>
      </c>
      <c r="AC117" s="81">
        <v>0</v>
      </c>
      <c r="AD117" s="81">
        <v>0.91465512689872053</v>
      </c>
      <c r="AE117" s="82"/>
      <c r="AF117" s="81">
        <v>5275513.9274693364</v>
      </c>
      <c r="AG117" s="81">
        <v>458082.68359911698</v>
      </c>
      <c r="AH117" s="81">
        <v>2200421.4379924638</v>
      </c>
      <c r="AI117" s="81">
        <v>9039061.633074725</v>
      </c>
      <c r="AJ117" s="81">
        <v>15705393.21275585</v>
      </c>
      <c r="AK117" s="81">
        <v>0</v>
      </c>
      <c r="AL117" s="81">
        <v>0</v>
      </c>
      <c r="AM117" s="81">
        <v>1095912.985995573</v>
      </c>
      <c r="AN117" s="81">
        <v>0</v>
      </c>
      <c r="AO117" s="81">
        <v>0</v>
      </c>
      <c r="AP117" s="82"/>
      <c r="AQ117" s="81">
        <v>27</v>
      </c>
      <c r="AR117" s="81">
        <v>2</v>
      </c>
      <c r="AS117" s="81">
        <v>0</v>
      </c>
      <c r="AT117" s="81">
        <v>0</v>
      </c>
      <c r="AU117" s="81">
        <v>0</v>
      </c>
      <c r="AV117" s="81">
        <v>0</v>
      </c>
      <c r="AW117" s="81" t="s">
        <v>564</v>
      </c>
      <c r="AX117" s="82"/>
      <c r="AY117" s="81">
        <v>137.30000000000001</v>
      </c>
      <c r="AZ117" s="81">
        <v>59.400000000000013</v>
      </c>
      <c r="BA117" s="81">
        <v>0</v>
      </c>
      <c r="BB117" s="81">
        <v>0</v>
      </c>
      <c r="BC117" s="81">
        <v>0</v>
      </c>
      <c r="BD117" s="81">
        <v>0</v>
      </c>
      <c r="BE117" s="81" t="s">
        <v>564</v>
      </c>
      <c r="BF117" s="82"/>
      <c r="BG117" s="81">
        <v>0</v>
      </c>
      <c r="BH117" s="81">
        <v>0</v>
      </c>
      <c r="BI117" s="81">
        <v>0</v>
      </c>
      <c r="BJ117" s="81">
        <v>0</v>
      </c>
      <c r="BK117" s="81">
        <v>0</v>
      </c>
      <c r="BL117" s="81">
        <v>0</v>
      </c>
      <c r="BM117" s="82"/>
      <c r="BN117" s="81">
        <v>0</v>
      </c>
      <c r="BO117" s="81">
        <v>0</v>
      </c>
      <c r="BP117" s="81">
        <v>0</v>
      </c>
      <c r="BQ117" s="81">
        <v>0</v>
      </c>
      <c r="BR117" s="81">
        <v>0</v>
      </c>
      <c r="BS117" s="81">
        <v>0</v>
      </c>
      <c r="BT117"/>
      <c r="BU117" s="80">
        <v>0</v>
      </c>
      <c r="BV117" s="80">
        <v>0</v>
      </c>
      <c r="BW117" s="80">
        <v>0</v>
      </c>
      <c r="BX117" s="80">
        <v>0</v>
      </c>
      <c r="BY117" s="80">
        <v>0</v>
      </c>
      <c r="BZ117" s="80">
        <v>0</v>
      </c>
      <c r="CA117" s="80">
        <v>0</v>
      </c>
      <c r="CB117" s="80">
        <v>0</v>
      </c>
      <c r="CC117" s="80">
        <v>0</v>
      </c>
    </row>
    <row r="118" spans="1:81">
      <c r="A118" s="80" t="s">
        <v>1823</v>
      </c>
      <c r="B118" s="80">
        <v>270</v>
      </c>
      <c r="C118" s="80">
        <v>15</v>
      </c>
      <c r="D118" s="80">
        <v>16</v>
      </c>
      <c r="E118" s="80">
        <v>2018</v>
      </c>
      <c r="F118" s="80" t="s">
        <v>93</v>
      </c>
      <c r="G118" s="80" t="s">
        <v>1808</v>
      </c>
      <c r="H118" s="80" t="s">
        <v>1809</v>
      </c>
      <c r="I118" s="177"/>
      <c r="J118" s="81">
        <v>3.9706413143614956</v>
      </c>
      <c r="K118" s="81">
        <v>0.6095509522132786</v>
      </c>
      <c r="L118" s="81">
        <v>10.055114367321787</v>
      </c>
      <c r="M118" s="81">
        <v>6.2234490815680674</v>
      </c>
      <c r="N118" s="81">
        <v>11.937744268146194</v>
      </c>
      <c r="O118" s="81">
        <v>7.7740019445443185</v>
      </c>
      <c r="P118" s="81">
        <v>9.7031668918566325</v>
      </c>
      <c r="Q118" s="81">
        <v>0.49144514370864123</v>
      </c>
      <c r="R118" s="81">
        <v>0</v>
      </c>
      <c r="S118" s="81">
        <v>1.0433486617533723</v>
      </c>
      <c r="T118" s="82"/>
      <c r="U118" s="81">
        <v>647353</v>
      </c>
      <c r="V118" s="81">
        <v>271</v>
      </c>
      <c r="W118" s="81">
        <v>235</v>
      </c>
      <c r="X118" s="81">
        <v>1608</v>
      </c>
      <c r="Y118" s="81">
        <v>2722</v>
      </c>
      <c r="Z118" s="81">
        <v>4737</v>
      </c>
      <c r="AA118" s="81">
        <v>2030</v>
      </c>
      <c r="AB118" s="81">
        <v>7754</v>
      </c>
      <c r="AC118" s="81">
        <v>0</v>
      </c>
      <c r="AD118" s="81">
        <v>1.043348661753372</v>
      </c>
      <c r="AE118" s="82"/>
      <c r="AF118" s="81">
        <v>5684072.4409719007</v>
      </c>
      <c r="AG118" s="81">
        <v>407126.08277468459</v>
      </c>
      <c r="AH118" s="81">
        <v>2087957.5248419889</v>
      </c>
      <c r="AI118" s="81">
        <v>8942390.8788967133</v>
      </c>
      <c r="AJ118" s="81">
        <v>14531383.854692411</v>
      </c>
      <c r="AK118" s="81">
        <v>0</v>
      </c>
      <c r="AL118" s="81">
        <v>0</v>
      </c>
      <c r="AM118" s="81">
        <v>1067346.7124581251</v>
      </c>
      <c r="AN118" s="81">
        <v>0</v>
      </c>
      <c r="AO118" s="81">
        <v>0</v>
      </c>
      <c r="AP118" s="82"/>
      <c r="AQ118" s="81">
        <v>28</v>
      </c>
      <c r="AR118" s="81">
        <v>2</v>
      </c>
      <c r="AS118" s="81">
        <v>0</v>
      </c>
      <c r="AT118" s="81">
        <v>0</v>
      </c>
      <c r="AU118" s="81">
        <v>0</v>
      </c>
      <c r="AV118" s="81">
        <v>0</v>
      </c>
      <c r="AW118" s="81" t="s">
        <v>564</v>
      </c>
      <c r="AX118" s="82"/>
      <c r="AY118" s="81">
        <v>143.4</v>
      </c>
      <c r="AZ118" s="81">
        <v>59</v>
      </c>
      <c r="BA118" s="81">
        <v>0</v>
      </c>
      <c r="BB118" s="81">
        <v>0</v>
      </c>
      <c r="BC118" s="81">
        <v>0</v>
      </c>
      <c r="BD118" s="81">
        <v>0</v>
      </c>
      <c r="BE118" s="81" t="s">
        <v>564</v>
      </c>
      <c r="BF118" s="82"/>
      <c r="BG118" s="81">
        <v>0</v>
      </c>
      <c r="BH118" s="81">
        <v>0</v>
      </c>
      <c r="BI118" s="81">
        <v>0</v>
      </c>
      <c r="BJ118" s="81">
        <v>0</v>
      </c>
      <c r="BK118" s="81">
        <v>0</v>
      </c>
      <c r="BL118" s="81">
        <v>0</v>
      </c>
      <c r="BM118" s="82"/>
      <c r="BN118" s="81">
        <v>0</v>
      </c>
      <c r="BO118" s="81">
        <v>0</v>
      </c>
      <c r="BP118" s="81">
        <v>0</v>
      </c>
      <c r="BQ118" s="81">
        <v>0</v>
      </c>
      <c r="BR118" s="81">
        <v>0</v>
      </c>
      <c r="BS118" s="81">
        <v>0</v>
      </c>
      <c r="BT118"/>
      <c r="BU118" s="80">
        <v>0</v>
      </c>
      <c r="BV118" s="80">
        <v>0</v>
      </c>
      <c r="BW118" s="80">
        <v>0</v>
      </c>
      <c r="BX118" s="80">
        <v>0</v>
      </c>
      <c r="BY118" s="80">
        <v>0</v>
      </c>
      <c r="BZ118" s="80">
        <v>0</v>
      </c>
      <c r="CA118" s="80">
        <v>0</v>
      </c>
      <c r="CB118" s="80">
        <v>0</v>
      </c>
      <c r="CC118" s="80">
        <v>0</v>
      </c>
    </row>
    <row r="119" spans="1:81">
      <c r="A119" s="80" t="s">
        <v>1824</v>
      </c>
      <c r="B119" s="80">
        <v>271</v>
      </c>
      <c r="C119" s="80">
        <v>16</v>
      </c>
      <c r="D119" s="80">
        <v>16</v>
      </c>
      <c r="E119" s="80">
        <v>2019</v>
      </c>
      <c r="F119" s="80" t="s">
        <v>73</v>
      </c>
      <c r="G119" s="80" t="s">
        <v>1808</v>
      </c>
      <c r="H119" s="80" t="s">
        <v>1809</v>
      </c>
      <c r="I119" s="177"/>
      <c r="J119" s="81">
        <v>3.2707001799366995</v>
      </c>
      <c r="K119" s="81">
        <v>0.56372366681615682</v>
      </c>
      <c r="L119" s="81">
        <v>10.1570940584492</v>
      </c>
      <c r="M119" s="81">
        <v>6.1028063257796417</v>
      </c>
      <c r="N119" s="81">
        <v>11.337801916987669</v>
      </c>
      <c r="O119" s="81">
        <v>7.5055682142928193</v>
      </c>
      <c r="P119" s="81">
        <v>9.1743461662133612</v>
      </c>
      <c r="Q119" s="81">
        <v>0.46454377052371953</v>
      </c>
      <c r="R119" s="81">
        <v>0</v>
      </c>
      <c r="S119" s="81">
        <v>1.0282064674043589</v>
      </c>
      <c r="T119" s="82"/>
      <c r="U119" s="81">
        <v>610359</v>
      </c>
      <c r="V119" s="81">
        <v>271</v>
      </c>
      <c r="W119" s="81">
        <v>235</v>
      </c>
      <c r="X119" s="81">
        <v>1608</v>
      </c>
      <c r="Y119" s="81">
        <v>2690</v>
      </c>
      <c r="Z119" s="81">
        <v>4699</v>
      </c>
      <c r="AA119" s="81">
        <v>1905</v>
      </c>
      <c r="AB119" s="81">
        <v>7528</v>
      </c>
      <c r="AC119" s="81">
        <v>0</v>
      </c>
      <c r="AD119" s="81">
        <v>1.0282064674043589</v>
      </c>
      <c r="AE119" s="82"/>
      <c r="AF119" s="81">
        <v>4719514.6989496397</v>
      </c>
      <c r="AG119" s="81">
        <v>393863.5830133502</v>
      </c>
      <c r="AH119" s="81">
        <v>2218488.6237120442</v>
      </c>
      <c r="AI119" s="81">
        <v>9040830.428153364</v>
      </c>
      <c r="AJ119" s="81">
        <v>13945698.930877592</v>
      </c>
      <c r="AK119" s="81">
        <v>0</v>
      </c>
      <c r="AL119" s="81">
        <v>0</v>
      </c>
      <c r="AM119" s="81">
        <v>1025256.9292463413</v>
      </c>
      <c r="AN119" s="81">
        <v>0</v>
      </c>
      <c r="AO119" s="81">
        <v>0</v>
      </c>
      <c r="AP119" s="82"/>
      <c r="AQ119" s="81">
        <v>32</v>
      </c>
      <c r="AR119" s="81">
        <v>2</v>
      </c>
      <c r="AS119" s="81">
        <v>0</v>
      </c>
      <c r="AT119" s="81">
        <v>0</v>
      </c>
      <c r="AU119" s="81">
        <v>0</v>
      </c>
      <c r="AV119" s="81">
        <v>0</v>
      </c>
      <c r="AW119" s="81" t="s">
        <v>564</v>
      </c>
      <c r="AX119" s="82"/>
      <c r="AY119" s="81">
        <v>163.6</v>
      </c>
      <c r="AZ119" s="81">
        <v>59.400000000000013</v>
      </c>
      <c r="BA119" s="81">
        <v>0</v>
      </c>
      <c r="BB119" s="81">
        <v>0</v>
      </c>
      <c r="BC119" s="81">
        <v>0</v>
      </c>
      <c r="BD119" s="81">
        <v>0</v>
      </c>
      <c r="BE119" s="81" t="s">
        <v>564</v>
      </c>
      <c r="BF119" s="82"/>
      <c r="BG119" s="81">
        <v>0</v>
      </c>
      <c r="BH119" s="81">
        <v>0</v>
      </c>
      <c r="BI119" s="81">
        <v>0</v>
      </c>
      <c r="BJ119" s="81">
        <v>0</v>
      </c>
      <c r="BK119" s="81">
        <v>0</v>
      </c>
      <c r="BL119" s="81">
        <v>0</v>
      </c>
      <c r="BM119" s="82"/>
      <c r="BN119" s="81">
        <v>0</v>
      </c>
      <c r="BO119" s="81">
        <v>0</v>
      </c>
      <c r="BP119" s="81">
        <v>0</v>
      </c>
      <c r="BQ119" s="81">
        <v>0</v>
      </c>
      <c r="BR119" s="81">
        <v>0</v>
      </c>
      <c r="BS119" s="81">
        <v>0</v>
      </c>
      <c r="BT119"/>
      <c r="BU119" s="80">
        <v>0</v>
      </c>
      <c r="BV119" s="80">
        <v>0</v>
      </c>
      <c r="BW119" s="80">
        <v>0</v>
      </c>
      <c r="BX119" s="80">
        <v>0</v>
      </c>
      <c r="BY119" s="80">
        <v>0</v>
      </c>
      <c r="BZ119" s="80">
        <v>0</v>
      </c>
      <c r="CA119" s="80">
        <v>0</v>
      </c>
      <c r="CB119" s="80">
        <v>0</v>
      </c>
      <c r="CC119" s="80">
        <v>0</v>
      </c>
    </row>
    <row r="120" spans="1:81">
      <c r="A120" s="80" t="s">
        <v>1825</v>
      </c>
      <c r="B120" s="80">
        <v>272</v>
      </c>
      <c r="C120" s="80">
        <v>17</v>
      </c>
      <c r="D120" s="80">
        <v>16</v>
      </c>
      <c r="E120" s="80">
        <v>2020</v>
      </c>
      <c r="F120" s="80" t="s">
        <v>218</v>
      </c>
      <c r="G120" s="80" t="s">
        <v>1808</v>
      </c>
      <c r="H120" s="80" t="s">
        <v>1809</v>
      </c>
      <c r="I120" s="177"/>
      <c r="J120" s="81">
        <v>2.7769128468231439</v>
      </c>
      <c r="K120" s="81">
        <v>0.54116869307603277</v>
      </c>
      <c r="L120" s="81">
        <v>7.969002647996442</v>
      </c>
      <c r="M120" s="81">
        <v>5.8201478768488339</v>
      </c>
      <c r="N120" s="81">
        <v>10.41785562129062</v>
      </c>
      <c r="O120" s="81">
        <v>6.5213618836515295</v>
      </c>
      <c r="P120" s="81">
        <v>8.692301199452082</v>
      </c>
      <c r="Q120" s="81">
        <v>0.43102078039156771</v>
      </c>
      <c r="R120" s="81">
        <v>0</v>
      </c>
      <c r="S120" s="81">
        <v>0.82724228109717524</v>
      </c>
      <c r="T120" s="82"/>
      <c r="U120" s="81">
        <v>535458</v>
      </c>
      <c r="V120" s="81">
        <v>230</v>
      </c>
      <c r="W120" s="81">
        <v>233</v>
      </c>
      <c r="X120" s="81">
        <v>1560</v>
      </c>
      <c r="Y120" s="81">
        <v>2657</v>
      </c>
      <c r="Z120" s="81">
        <v>4660</v>
      </c>
      <c r="AA120" s="81">
        <v>1961</v>
      </c>
      <c r="AB120" s="81">
        <v>7310</v>
      </c>
      <c r="AC120" s="81">
        <v>0</v>
      </c>
      <c r="AD120" s="81">
        <v>0.82724228109717524</v>
      </c>
      <c r="AE120" s="82"/>
      <c r="AF120" s="81">
        <v>4339959.0003520036</v>
      </c>
      <c r="AG120" s="81">
        <v>366692.95252680907</v>
      </c>
      <c r="AH120" s="81">
        <v>1971187.4049680578</v>
      </c>
      <c r="AI120" s="81">
        <v>9170056.6494452357</v>
      </c>
      <c r="AJ120" s="81">
        <v>14057981.232576927</v>
      </c>
      <c r="AK120" s="81"/>
      <c r="AL120" s="81"/>
      <c r="AM120" s="81">
        <v>954036.21579392161</v>
      </c>
      <c r="AN120" s="81"/>
      <c r="AO120" s="81"/>
      <c r="AP120" s="82"/>
      <c r="AQ120" s="81">
        <v>35</v>
      </c>
      <c r="AR120" s="81">
        <v>2</v>
      </c>
      <c r="AS120" s="81">
        <v>0</v>
      </c>
      <c r="AT120" s="81">
        <v>0</v>
      </c>
      <c r="AU120" s="81">
        <v>0</v>
      </c>
      <c r="AV120" s="81">
        <v>0</v>
      </c>
      <c r="AW120" s="81">
        <v>0</v>
      </c>
      <c r="AX120" s="82"/>
      <c r="AY120" s="81">
        <v>176.9</v>
      </c>
      <c r="AZ120" s="81">
        <v>59.400000000000013</v>
      </c>
      <c r="BA120" s="81">
        <v>0</v>
      </c>
      <c r="BB120" s="81">
        <v>0</v>
      </c>
      <c r="BC120" s="81">
        <v>0</v>
      </c>
      <c r="BD120" s="81">
        <v>0</v>
      </c>
      <c r="BE120" s="81">
        <v>0</v>
      </c>
      <c r="BF120" s="82"/>
      <c r="BG120" s="81">
        <v>0</v>
      </c>
      <c r="BH120" s="81">
        <v>0</v>
      </c>
      <c r="BI120" s="81">
        <v>0</v>
      </c>
      <c r="BJ120" s="81">
        <v>0</v>
      </c>
      <c r="BK120" s="81">
        <v>0</v>
      </c>
      <c r="BL120" s="81">
        <v>0</v>
      </c>
      <c r="BM120" s="82"/>
      <c r="BN120" s="81">
        <v>0</v>
      </c>
      <c r="BO120" s="81">
        <v>0</v>
      </c>
      <c r="BP120" s="81">
        <v>0</v>
      </c>
      <c r="BQ120" s="81">
        <v>0</v>
      </c>
      <c r="BR120" s="81">
        <v>0</v>
      </c>
      <c r="BS120" s="81">
        <v>0</v>
      </c>
      <c r="BT120"/>
      <c r="BU120" s="80">
        <v>0</v>
      </c>
      <c r="BV120" s="80">
        <v>0</v>
      </c>
      <c r="BW120" s="80">
        <v>0</v>
      </c>
      <c r="BX120" s="80">
        <v>0</v>
      </c>
      <c r="BY120" s="80">
        <v>0</v>
      </c>
      <c r="BZ120" s="80">
        <v>0</v>
      </c>
      <c r="CA120" s="80">
        <v>0</v>
      </c>
      <c r="CB120" s="80">
        <v>0</v>
      </c>
      <c r="CC120" s="80">
        <v>0</v>
      </c>
    </row>
    <row r="121" spans="1:81">
      <c r="A121" s="80" t="s">
        <v>1826</v>
      </c>
      <c r="B121" s="80">
        <v>272</v>
      </c>
      <c r="C121" s="80">
        <v>18</v>
      </c>
      <c r="D121" s="80">
        <v>16</v>
      </c>
      <c r="E121" s="80">
        <v>2021</v>
      </c>
      <c r="F121" s="80" t="s">
        <v>75</v>
      </c>
      <c r="G121" s="174" t="s">
        <v>1808</v>
      </c>
      <c r="H121" s="80" t="s">
        <v>1809</v>
      </c>
      <c r="I121" s="177"/>
      <c r="J121" s="81">
        <v>2.422606458469053</v>
      </c>
      <c r="K121" s="81">
        <v>0.56355118421608918</v>
      </c>
      <c r="L121" s="81">
        <v>6.9239506710738219</v>
      </c>
      <c r="M121" s="81">
        <v>6.0832755991291565</v>
      </c>
      <c r="N121" s="81">
        <v>10.415100188693843</v>
      </c>
      <c r="O121" s="81">
        <v>6.2490908646750469</v>
      </c>
      <c r="P121" s="81">
        <v>8.7678680978248078</v>
      </c>
      <c r="Q121" s="81">
        <v>0.42431889466336725</v>
      </c>
      <c r="R121" s="81">
        <v>0</v>
      </c>
      <c r="S121" s="81">
        <v>0.73053226652450609</v>
      </c>
      <c r="T121" s="82"/>
      <c r="U121" s="81">
        <v>506356</v>
      </c>
      <c r="V121" s="81">
        <v>230</v>
      </c>
      <c r="W121" s="81">
        <v>233</v>
      </c>
      <c r="X121" s="81">
        <v>1560</v>
      </c>
      <c r="Y121" s="81">
        <v>2630</v>
      </c>
      <c r="Z121" s="81">
        <v>4598</v>
      </c>
      <c r="AA121" s="81">
        <v>1929</v>
      </c>
      <c r="AB121" s="81">
        <v>7111</v>
      </c>
      <c r="AC121" s="81">
        <v>0</v>
      </c>
      <c r="AD121" s="81">
        <v>0.73053226652450609</v>
      </c>
      <c r="AE121" s="82"/>
      <c r="AF121" s="81">
        <v>3649102.8534912774</v>
      </c>
      <c r="AG121" s="81">
        <v>372010.75334298535</v>
      </c>
      <c r="AH121" s="81">
        <v>1548591.1683543758</v>
      </c>
      <c r="AI121" s="81">
        <v>9418859.5806717481</v>
      </c>
      <c r="AJ121" s="81">
        <v>13431193.87627106</v>
      </c>
      <c r="AK121" s="81">
        <v>0</v>
      </c>
      <c r="AL121" s="81">
        <v>0</v>
      </c>
      <c r="AM121" s="81">
        <v>933417.50620128657</v>
      </c>
      <c r="AN121" s="81">
        <v>0</v>
      </c>
      <c r="AO121" s="81">
        <v>0</v>
      </c>
      <c r="AP121" s="82"/>
      <c r="AQ121" s="81">
        <v>37</v>
      </c>
      <c r="AR121" s="81">
        <v>2</v>
      </c>
      <c r="AS121" s="81">
        <v>0</v>
      </c>
      <c r="AT121" s="81">
        <v>0</v>
      </c>
      <c r="AU121" s="81">
        <v>0</v>
      </c>
      <c r="AV121" s="81">
        <v>0</v>
      </c>
      <c r="AW121" s="81"/>
      <c r="AX121" s="82"/>
      <c r="AY121" s="81">
        <v>188.6</v>
      </c>
      <c r="AZ121" s="81">
        <v>59.400000000000013</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1827</v>
      </c>
      <c r="B122" s="80">
        <v>272</v>
      </c>
      <c r="C122" s="80">
        <v>19</v>
      </c>
      <c r="D122" s="80">
        <v>16</v>
      </c>
      <c r="E122" s="80">
        <v>2022</v>
      </c>
      <c r="F122" s="80" t="s">
        <v>568</v>
      </c>
      <c r="G122" s="174" t="s">
        <v>1808</v>
      </c>
      <c r="H122" s="80" t="s">
        <v>1809</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38</v>
      </c>
      <c r="AR122" s="81">
        <v>2</v>
      </c>
      <c r="AS122" s="81">
        <v>0</v>
      </c>
      <c r="AT122" s="81">
        <v>0</v>
      </c>
      <c r="AU122" s="81">
        <v>0</v>
      </c>
      <c r="AV122" s="81">
        <v>0</v>
      </c>
      <c r="AW122" s="81"/>
      <c r="AX122" s="82"/>
      <c r="AY122" s="81">
        <v>198.5</v>
      </c>
      <c r="AZ122" s="81">
        <v>59.400000000000006</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1828</v>
      </c>
      <c r="B123" s="80">
        <v>137</v>
      </c>
      <c r="C123" s="80">
        <v>1</v>
      </c>
      <c r="D123" s="80">
        <v>9</v>
      </c>
      <c r="E123" s="80">
        <v>1990</v>
      </c>
      <c r="F123" s="80" t="s">
        <v>562</v>
      </c>
      <c r="G123" s="80" t="s">
        <v>1829</v>
      </c>
      <c r="H123" s="80" t="s">
        <v>1830</v>
      </c>
      <c r="I123" s="177"/>
      <c r="J123" s="81">
        <v>5.8042842309390936</v>
      </c>
      <c r="K123" s="81">
        <v>1.206233210225734</v>
      </c>
      <c r="L123" s="81">
        <v>0</v>
      </c>
      <c r="M123" s="81">
        <v>6.0419970245756067</v>
      </c>
      <c r="N123" s="81">
        <v>7.6197028581179573</v>
      </c>
      <c r="O123" s="81">
        <v>6.4792711720764418</v>
      </c>
      <c r="P123" s="81">
        <v>5.6793121788601351</v>
      </c>
      <c r="Q123" s="81">
        <v>0.59051760286913335</v>
      </c>
      <c r="R123" s="81">
        <v>0.81059781182109147</v>
      </c>
      <c r="S123" s="81">
        <v>0.87184702389143598</v>
      </c>
      <c r="T123" s="82"/>
      <c r="U123" s="81">
        <v>475794</v>
      </c>
      <c r="V123" s="81">
        <v>505</v>
      </c>
      <c r="W123" s="81">
        <v>0</v>
      </c>
      <c r="X123" s="81">
        <v>2061</v>
      </c>
      <c r="Y123" s="81">
        <v>3027</v>
      </c>
      <c r="Z123" s="81">
        <v>2665</v>
      </c>
      <c r="AA123" s="81">
        <v>1379</v>
      </c>
      <c r="AB123" s="81">
        <v>9588</v>
      </c>
      <c r="AC123" s="81">
        <v>140397</v>
      </c>
      <c r="AD123" s="81">
        <v>0.87184702389143598</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1831</v>
      </c>
      <c r="B124" s="80">
        <v>138</v>
      </c>
      <c r="C124" s="80">
        <v>2</v>
      </c>
      <c r="D124" s="80">
        <v>9</v>
      </c>
      <c r="E124" s="80">
        <v>2005</v>
      </c>
      <c r="F124" s="80" t="s">
        <v>565</v>
      </c>
      <c r="G124" s="80" t="s">
        <v>1829</v>
      </c>
      <c r="H124" s="80" t="s">
        <v>1830</v>
      </c>
      <c r="I124" s="177"/>
      <c r="J124" s="81">
        <v>2.1494403173919734</v>
      </c>
      <c r="K124" s="81">
        <v>0.67765089899809117</v>
      </c>
      <c r="L124" s="81">
        <v>0</v>
      </c>
      <c r="M124" s="81">
        <v>7.7052753212529845</v>
      </c>
      <c r="N124" s="81">
        <v>10.096524883163436</v>
      </c>
      <c r="O124" s="81">
        <v>7.8009764867848181</v>
      </c>
      <c r="P124" s="81">
        <v>5.1091221241627682</v>
      </c>
      <c r="Q124" s="81">
        <v>0.52893710037843089</v>
      </c>
      <c r="R124" s="81">
        <v>0.85657753008911619</v>
      </c>
      <c r="S124" s="81">
        <v>0.98272403991373114</v>
      </c>
      <c r="T124" s="82"/>
      <c r="U124" s="81">
        <v>144351</v>
      </c>
      <c r="V124" s="81">
        <v>343</v>
      </c>
      <c r="W124" s="81">
        <v>0</v>
      </c>
      <c r="X124" s="81">
        <v>1468</v>
      </c>
      <c r="Y124" s="81">
        <v>3554</v>
      </c>
      <c r="Z124" s="81">
        <v>3713</v>
      </c>
      <c r="AA124" s="81">
        <v>1016</v>
      </c>
      <c r="AB124" s="81">
        <v>8978</v>
      </c>
      <c r="AC124" s="81">
        <v>151468</v>
      </c>
      <c r="AD124" s="81">
        <v>0.98272403991373114</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1832</v>
      </c>
      <c r="B125" s="80">
        <v>139</v>
      </c>
      <c r="C125" s="80">
        <v>3</v>
      </c>
      <c r="D125" s="80">
        <v>9</v>
      </c>
      <c r="E125" s="80">
        <v>2006</v>
      </c>
      <c r="F125" s="80" t="s">
        <v>566</v>
      </c>
      <c r="G125" s="80" t="s">
        <v>1829</v>
      </c>
      <c r="H125" s="80" t="s">
        <v>1830</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1833</v>
      </c>
      <c r="B126" s="80">
        <v>140</v>
      </c>
      <c r="C126" s="80">
        <v>4</v>
      </c>
      <c r="D126" s="80">
        <v>9</v>
      </c>
      <c r="E126" s="80">
        <v>2007</v>
      </c>
      <c r="F126" s="80" t="s">
        <v>567</v>
      </c>
      <c r="G126" s="80" t="s">
        <v>1829</v>
      </c>
      <c r="H126" s="80" t="s">
        <v>1830</v>
      </c>
      <c r="I126" s="177"/>
      <c r="J126" s="81">
        <v>2.3828630659665779</v>
      </c>
      <c r="K126" s="81">
        <v>0.59134569048167207</v>
      </c>
      <c r="L126" s="81">
        <v>0</v>
      </c>
      <c r="M126" s="81">
        <v>7.9362329465821881</v>
      </c>
      <c r="N126" s="81">
        <v>10.720850897422048</v>
      </c>
      <c r="O126" s="81">
        <v>7.4799216359812952</v>
      </c>
      <c r="P126" s="81">
        <v>5.1371404188501106</v>
      </c>
      <c r="Q126" s="81">
        <v>0.53900205010681579</v>
      </c>
      <c r="R126" s="81">
        <v>0.58178265777071292</v>
      </c>
      <c r="S126" s="81">
        <v>0.91784885100208324</v>
      </c>
      <c r="T126" s="82"/>
      <c r="U126" s="81">
        <v>160782</v>
      </c>
      <c r="V126" s="81">
        <v>281</v>
      </c>
      <c r="W126" s="81">
        <v>0</v>
      </c>
      <c r="X126" s="81">
        <v>1752</v>
      </c>
      <c r="Y126" s="81">
        <v>3526</v>
      </c>
      <c r="Z126" s="81">
        <v>3701</v>
      </c>
      <c r="AA126" s="81">
        <v>1006</v>
      </c>
      <c r="AB126" s="81">
        <v>8665</v>
      </c>
      <c r="AC126" s="81">
        <v>105828</v>
      </c>
      <c r="AD126" s="81">
        <v>0.91784885100208324</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1834</v>
      </c>
      <c r="B127" s="80">
        <v>141</v>
      </c>
      <c r="C127" s="80">
        <v>5</v>
      </c>
      <c r="D127" s="80">
        <v>9</v>
      </c>
      <c r="E127" s="80">
        <v>2008</v>
      </c>
      <c r="F127" s="80" t="s">
        <v>84</v>
      </c>
      <c r="G127" s="80" t="s">
        <v>1829</v>
      </c>
      <c r="H127" s="80" t="s">
        <v>1830</v>
      </c>
      <c r="I127" s="177"/>
      <c r="J127" s="81">
        <v>2.1019224753871462</v>
      </c>
      <c r="K127" s="81">
        <v>0.44810220526823136</v>
      </c>
      <c r="L127" s="81">
        <v>0</v>
      </c>
      <c r="M127" s="81">
        <v>8.3010167926400804</v>
      </c>
      <c r="N127" s="81">
        <v>10.286882087559768</v>
      </c>
      <c r="O127" s="81">
        <v>7.1442854597067322</v>
      </c>
      <c r="P127" s="81">
        <v>4.8966545243151307</v>
      </c>
      <c r="Q127" s="81">
        <v>0.52325039511271987</v>
      </c>
      <c r="R127" s="81">
        <v>0.62028340134465243</v>
      </c>
      <c r="S127" s="81">
        <v>0.9063909510328213</v>
      </c>
      <c r="T127" s="82"/>
      <c r="U127" s="81">
        <v>148809</v>
      </c>
      <c r="V127" s="81">
        <v>281</v>
      </c>
      <c r="W127" s="81">
        <v>0</v>
      </c>
      <c r="X127" s="81">
        <v>1752</v>
      </c>
      <c r="Y127" s="81">
        <v>3531</v>
      </c>
      <c r="Z127" s="81">
        <v>3659</v>
      </c>
      <c r="AA127" s="81">
        <v>960</v>
      </c>
      <c r="AB127" s="81">
        <v>8550</v>
      </c>
      <c r="AC127" s="81">
        <v>117163</v>
      </c>
      <c r="AD127" s="81">
        <v>0.9063909510328213</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1835</v>
      </c>
      <c r="B128" s="80">
        <v>142</v>
      </c>
      <c r="C128" s="80">
        <v>6</v>
      </c>
      <c r="D128" s="80">
        <v>9</v>
      </c>
      <c r="E128" s="80">
        <v>2009</v>
      </c>
      <c r="F128" s="80" t="s">
        <v>85</v>
      </c>
      <c r="G128" s="80" t="s">
        <v>1829</v>
      </c>
      <c r="H128" s="80" t="s">
        <v>1830</v>
      </c>
      <c r="I128" s="177"/>
      <c r="J128" s="81">
        <v>2.3762820924884571</v>
      </c>
      <c r="K128" s="81">
        <v>0.37117936436838617</v>
      </c>
      <c r="L128" s="81">
        <v>2.3795413497665714</v>
      </c>
      <c r="M128" s="81">
        <v>6.8505589217587533</v>
      </c>
      <c r="N128" s="81">
        <v>8.8081502883106193</v>
      </c>
      <c r="O128" s="81">
        <v>7.2162685444562413</v>
      </c>
      <c r="P128" s="81">
        <v>4.5113588455681066</v>
      </c>
      <c r="Q128" s="81">
        <v>0.49705060374992804</v>
      </c>
      <c r="R128" s="81">
        <v>0.62692625118382783</v>
      </c>
      <c r="S128" s="81">
        <v>1.0310638692655203</v>
      </c>
      <c r="T128" s="82"/>
      <c r="U128" s="81">
        <v>132942</v>
      </c>
      <c r="V128" s="81">
        <v>284</v>
      </c>
      <c r="W128" s="81">
        <v>45</v>
      </c>
      <c r="X128" s="81">
        <v>1688</v>
      </c>
      <c r="Y128" s="81">
        <v>3540</v>
      </c>
      <c r="Z128" s="81">
        <v>3648</v>
      </c>
      <c r="AA128" s="81">
        <v>908</v>
      </c>
      <c r="AB128" s="81">
        <v>8526</v>
      </c>
      <c r="AC128" s="81">
        <v>115526</v>
      </c>
      <c r="AD128" s="81">
        <v>1.0310638692655203</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0</v>
      </c>
      <c r="BJ128" s="81">
        <v>0</v>
      </c>
      <c r="BK128" s="81">
        <v>0</v>
      </c>
      <c r="BL128" s="81">
        <v>0</v>
      </c>
      <c r="BM128" s="82"/>
      <c r="BN128" s="81">
        <v>0</v>
      </c>
      <c r="BO128" s="81">
        <v>0</v>
      </c>
      <c r="BP128" s="81">
        <v>0</v>
      </c>
      <c r="BQ128" s="81">
        <v>0</v>
      </c>
      <c r="BR128" s="81">
        <v>0</v>
      </c>
      <c r="BS128" s="81">
        <v>0</v>
      </c>
      <c r="BT128"/>
      <c r="BU128" s="80"/>
      <c r="BV128" s="80"/>
      <c r="BW128" s="80"/>
      <c r="BX128" s="80"/>
      <c r="BY128" s="80"/>
      <c r="BZ128" s="80"/>
      <c r="CA128" s="80"/>
      <c r="CB128" s="80"/>
      <c r="CC128" s="80"/>
    </row>
    <row r="129" spans="1:81">
      <c r="A129" s="80" t="s">
        <v>1836</v>
      </c>
      <c r="B129" s="80">
        <v>143</v>
      </c>
      <c r="C129" s="80">
        <v>7</v>
      </c>
      <c r="D129" s="80">
        <v>9</v>
      </c>
      <c r="E129" s="80">
        <v>2010</v>
      </c>
      <c r="F129" s="80" t="s">
        <v>86</v>
      </c>
      <c r="G129" s="80" t="s">
        <v>1829</v>
      </c>
      <c r="H129" s="80" t="s">
        <v>1830</v>
      </c>
      <c r="I129" s="177"/>
      <c r="J129" s="81">
        <v>1.5763942788092677</v>
      </c>
      <c r="K129" s="81">
        <v>0.39684151614950591</v>
      </c>
      <c r="L129" s="81">
        <v>2.2047568029021423</v>
      </c>
      <c r="M129" s="81">
        <v>6.9368874666206555</v>
      </c>
      <c r="N129" s="81">
        <v>9.3473261678923922</v>
      </c>
      <c r="O129" s="81">
        <v>7.171077123888586</v>
      </c>
      <c r="P129" s="81">
        <v>4.4791341003726579</v>
      </c>
      <c r="Q129" s="81">
        <v>0.5122226822742546</v>
      </c>
      <c r="R129" s="81">
        <v>0.68917705064482349</v>
      </c>
      <c r="S129" s="81">
        <v>0.97545546299622798</v>
      </c>
      <c r="T129" s="82"/>
      <c r="U129" s="81">
        <v>103553</v>
      </c>
      <c r="V129" s="81">
        <v>284</v>
      </c>
      <c r="W129" s="81">
        <v>45</v>
      </c>
      <c r="X129" s="81">
        <v>1688</v>
      </c>
      <c r="Y129" s="81">
        <v>3549</v>
      </c>
      <c r="Z129" s="81">
        <v>3642</v>
      </c>
      <c r="AA129" s="81">
        <v>879</v>
      </c>
      <c r="AB129" s="81">
        <v>8419</v>
      </c>
      <c r="AC129" s="81">
        <v>120350</v>
      </c>
      <c r="AD129" s="81">
        <v>0.97545546299622798</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0</v>
      </c>
      <c r="BJ129" s="81">
        <v>0</v>
      </c>
      <c r="BK129" s="81">
        <v>0</v>
      </c>
      <c r="BL129" s="81">
        <v>0</v>
      </c>
      <c r="BM129" s="82"/>
      <c r="BN129" s="81">
        <v>0</v>
      </c>
      <c r="BO129" s="81">
        <v>0</v>
      </c>
      <c r="BP129" s="81">
        <v>0</v>
      </c>
      <c r="BQ129" s="81">
        <v>0</v>
      </c>
      <c r="BR129" s="81">
        <v>0</v>
      </c>
      <c r="BS129" s="81">
        <v>0</v>
      </c>
      <c r="BT129"/>
      <c r="BU129" s="80">
        <v>0</v>
      </c>
      <c r="BV129" s="80">
        <v>0</v>
      </c>
      <c r="BW129" s="80">
        <v>0</v>
      </c>
      <c r="BX129" s="80">
        <v>0</v>
      </c>
      <c r="BY129" s="80">
        <v>0</v>
      </c>
      <c r="BZ129" s="80">
        <v>0</v>
      </c>
      <c r="CA129" s="80">
        <v>0</v>
      </c>
      <c r="CB129" s="80">
        <v>0</v>
      </c>
      <c r="CC129" s="80">
        <v>0</v>
      </c>
    </row>
    <row r="130" spans="1:81">
      <c r="A130" s="80" t="s">
        <v>1837</v>
      </c>
      <c r="B130" s="80">
        <v>144</v>
      </c>
      <c r="C130" s="80">
        <v>8</v>
      </c>
      <c r="D130" s="80">
        <v>9</v>
      </c>
      <c r="E130" s="80">
        <v>2011</v>
      </c>
      <c r="F130" s="80" t="s">
        <v>87</v>
      </c>
      <c r="G130" s="80" t="s">
        <v>1829</v>
      </c>
      <c r="H130" s="80" t="s">
        <v>1830</v>
      </c>
      <c r="I130" s="177"/>
      <c r="J130" s="81">
        <v>1.4388179057794968</v>
      </c>
      <c r="K130" s="81">
        <v>0.62095181699265611</v>
      </c>
      <c r="L130" s="81">
        <v>2.0207442691322854</v>
      </c>
      <c r="M130" s="81">
        <v>8.7645938484113497</v>
      </c>
      <c r="N130" s="81">
        <v>9.7314852004981276</v>
      </c>
      <c r="O130" s="81">
        <v>6.9839097606539102</v>
      </c>
      <c r="P130" s="81">
        <v>4.3051580106249654</v>
      </c>
      <c r="Q130" s="81">
        <v>0.57840967858534853</v>
      </c>
      <c r="R130" s="81">
        <v>0.48733578577295278</v>
      </c>
      <c r="S130" s="81">
        <v>0.87156631728091538</v>
      </c>
      <c r="T130" s="82"/>
      <c r="U130" s="81">
        <v>95067</v>
      </c>
      <c r="V130" s="81">
        <v>284</v>
      </c>
      <c r="W130" s="81">
        <v>45</v>
      </c>
      <c r="X130" s="81">
        <v>1688</v>
      </c>
      <c r="Y130" s="81">
        <v>3516</v>
      </c>
      <c r="Z130" s="81">
        <v>3624</v>
      </c>
      <c r="AA130" s="81">
        <v>870</v>
      </c>
      <c r="AB130" s="81">
        <v>8242</v>
      </c>
      <c r="AC130" s="81">
        <v>84962</v>
      </c>
      <c r="AD130" s="81">
        <v>0.87156631728091538</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0</v>
      </c>
      <c r="BJ130" s="81">
        <v>0</v>
      </c>
      <c r="BK130" s="81">
        <v>0</v>
      </c>
      <c r="BL130" s="81">
        <v>0</v>
      </c>
      <c r="BM130" s="82"/>
      <c r="BN130" s="81">
        <v>0</v>
      </c>
      <c r="BO130" s="81">
        <v>0</v>
      </c>
      <c r="BP130" s="81">
        <v>0</v>
      </c>
      <c r="BQ130" s="81">
        <v>0</v>
      </c>
      <c r="BR130" s="81">
        <v>0</v>
      </c>
      <c r="BS130" s="81">
        <v>0</v>
      </c>
      <c r="BT130"/>
      <c r="BU130" s="80">
        <v>0</v>
      </c>
      <c r="BV130" s="80">
        <v>0</v>
      </c>
      <c r="BW130" s="80">
        <v>0</v>
      </c>
      <c r="BX130" s="80">
        <v>0</v>
      </c>
      <c r="BY130" s="80">
        <v>0</v>
      </c>
      <c r="BZ130" s="80">
        <v>0</v>
      </c>
      <c r="CA130" s="80">
        <v>0</v>
      </c>
      <c r="CB130" s="80">
        <v>0</v>
      </c>
      <c r="CC130" s="80">
        <v>0</v>
      </c>
    </row>
    <row r="131" spans="1:81">
      <c r="A131" s="80" t="s">
        <v>1838</v>
      </c>
      <c r="B131" s="80">
        <v>145</v>
      </c>
      <c r="C131" s="80">
        <v>9</v>
      </c>
      <c r="D131" s="80">
        <v>9</v>
      </c>
      <c r="E131" s="80">
        <v>2012</v>
      </c>
      <c r="F131" s="80" t="s">
        <v>88</v>
      </c>
      <c r="G131" s="80" t="s">
        <v>1829</v>
      </c>
      <c r="H131" s="80" t="s">
        <v>1830</v>
      </c>
      <c r="I131" s="177"/>
      <c r="J131" s="81">
        <v>1.3830790583706458</v>
      </c>
      <c r="K131" s="81">
        <v>0.58873565630963198</v>
      </c>
      <c r="L131" s="81">
        <v>1.9926472783023808</v>
      </c>
      <c r="M131" s="81">
        <v>9.0151529679881737</v>
      </c>
      <c r="N131" s="81">
        <v>10.13393191725442</v>
      </c>
      <c r="O131" s="81">
        <v>6.9193922205914609</v>
      </c>
      <c r="P131" s="81">
        <v>4.1455180876241124</v>
      </c>
      <c r="Q131" s="81">
        <v>0.61767745485183079</v>
      </c>
      <c r="R131" s="81">
        <v>0.73342310278444667</v>
      </c>
      <c r="S131" s="81">
        <v>1.1465593390159914</v>
      </c>
      <c r="T131" s="82"/>
      <c r="U131" s="81">
        <v>89472</v>
      </c>
      <c r="V131" s="81">
        <v>284</v>
      </c>
      <c r="W131" s="81">
        <v>45</v>
      </c>
      <c r="X131" s="81">
        <v>1688</v>
      </c>
      <c r="Y131" s="81">
        <v>3505</v>
      </c>
      <c r="Z131" s="81">
        <v>3619</v>
      </c>
      <c r="AA131" s="81">
        <v>833</v>
      </c>
      <c r="AB131" s="81">
        <v>8101</v>
      </c>
      <c r="AC131" s="81">
        <v>124553</v>
      </c>
      <c r="AD131" s="81">
        <v>1.1465593390159914</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0</v>
      </c>
      <c r="BJ131" s="81">
        <v>0</v>
      </c>
      <c r="BK131" s="81">
        <v>0</v>
      </c>
      <c r="BL131" s="81">
        <v>0</v>
      </c>
      <c r="BM131" s="82"/>
      <c r="BN131" s="81">
        <v>0</v>
      </c>
      <c r="BO131" s="81">
        <v>0</v>
      </c>
      <c r="BP131" s="81">
        <v>0</v>
      </c>
      <c r="BQ131" s="81">
        <v>0</v>
      </c>
      <c r="BR131" s="81">
        <v>0</v>
      </c>
      <c r="BS131" s="81">
        <v>0</v>
      </c>
      <c r="BT131"/>
      <c r="BU131" s="80">
        <v>0</v>
      </c>
      <c r="BV131" s="80">
        <v>0</v>
      </c>
      <c r="BW131" s="80">
        <v>0</v>
      </c>
      <c r="BX131" s="80">
        <v>0</v>
      </c>
      <c r="BY131" s="80">
        <v>0</v>
      </c>
      <c r="BZ131" s="80">
        <v>0</v>
      </c>
      <c r="CA131" s="80">
        <v>0</v>
      </c>
      <c r="CB131" s="80">
        <v>0</v>
      </c>
      <c r="CC131" s="80">
        <v>0</v>
      </c>
    </row>
    <row r="132" spans="1:81">
      <c r="A132" s="80" t="s">
        <v>1839</v>
      </c>
      <c r="B132" s="80">
        <v>146</v>
      </c>
      <c r="C132" s="80">
        <v>10</v>
      </c>
      <c r="D132" s="80">
        <v>9</v>
      </c>
      <c r="E132" s="80">
        <v>2013</v>
      </c>
      <c r="F132" s="80" t="s">
        <v>89</v>
      </c>
      <c r="G132" s="80" t="s">
        <v>1829</v>
      </c>
      <c r="H132" s="80" t="s">
        <v>1830</v>
      </c>
      <c r="I132" s="177"/>
      <c r="J132" s="81">
        <v>1.8986054997592332</v>
      </c>
      <c r="K132" s="81">
        <v>0.52819715118064203</v>
      </c>
      <c r="L132" s="81">
        <v>1.8228985275472149</v>
      </c>
      <c r="M132" s="81">
        <v>9.5241132249384268</v>
      </c>
      <c r="N132" s="81">
        <v>10.673742631696491</v>
      </c>
      <c r="O132" s="81">
        <v>6.6474512592820609</v>
      </c>
      <c r="P132" s="81">
        <v>4.0362538616432957</v>
      </c>
      <c r="Q132" s="81">
        <v>0.61915914990918053</v>
      </c>
      <c r="R132" s="81">
        <v>0.5105693189879611</v>
      </c>
      <c r="S132" s="81">
        <v>1.3261512224964376</v>
      </c>
      <c r="T132" s="82"/>
      <c r="U132" s="81">
        <v>114385</v>
      </c>
      <c r="V132" s="81">
        <v>284</v>
      </c>
      <c r="W132" s="81">
        <v>45</v>
      </c>
      <c r="X132" s="81">
        <v>1688</v>
      </c>
      <c r="Y132" s="81">
        <v>3501</v>
      </c>
      <c r="Z132" s="81">
        <v>3632</v>
      </c>
      <c r="AA132" s="81">
        <v>808</v>
      </c>
      <c r="AB132" s="81">
        <v>8004</v>
      </c>
      <c r="AC132" s="81">
        <v>84638</v>
      </c>
      <c r="AD132" s="81">
        <v>1.3261512224964376</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0</v>
      </c>
      <c r="BJ132" s="81">
        <v>0</v>
      </c>
      <c r="BK132" s="81">
        <v>0</v>
      </c>
      <c r="BL132" s="81">
        <v>0</v>
      </c>
      <c r="BM132" s="82"/>
      <c r="BN132" s="81">
        <v>0</v>
      </c>
      <c r="BO132" s="81">
        <v>0</v>
      </c>
      <c r="BP132" s="81">
        <v>0</v>
      </c>
      <c r="BQ132" s="81">
        <v>0</v>
      </c>
      <c r="BR132" s="81">
        <v>0</v>
      </c>
      <c r="BS132" s="81">
        <v>0</v>
      </c>
      <c r="BT132"/>
      <c r="BU132" s="80">
        <v>0</v>
      </c>
      <c r="BV132" s="80">
        <v>0</v>
      </c>
      <c r="BW132" s="80">
        <v>0</v>
      </c>
      <c r="BX132" s="80">
        <v>0</v>
      </c>
      <c r="BY132" s="80">
        <v>0</v>
      </c>
      <c r="BZ132" s="80">
        <v>0</v>
      </c>
      <c r="CA132" s="80">
        <v>0</v>
      </c>
      <c r="CB132" s="80">
        <v>0</v>
      </c>
      <c r="CC132" s="80">
        <v>0</v>
      </c>
    </row>
    <row r="133" spans="1:81">
      <c r="A133" s="80" t="s">
        <v>1840</v>
      </c>
      <c r="B133" s="80">
        <v>147</v>
      </c>
      <c r="C133" s="80">
        <v>11</v>
      </c>
      <c r="D133" s="80">
        <v>9</v>
      </c>
      <c r="E133" s="80">
        <v>2014</v>
      </c>
      <c r="F133" s="80" t="s">
        <v>90</v>
      </c>
      <c r="G133" s="80" t="s">
        <v>1829</v>
      </c>
      <c r="H133" s="80" t="s">
        <v>1830</v>
      </c>
      <c r="I133" s="177"/>
      <c r="J133" s="81">
        <v>1.0912050789835845</v>
      </c>
      <c r="K133" s="81">
        <v>0.4971406162946676</v>
      </c>
      <c r="L133" s="81">
        <v>3.4598076615552018</v>
      </c>
      <c r="M133" s="81">
        <v>7.1148777375826686</v>
      </c>
      <c r="N133" s="81">
        <v>10.546589093749153</v>
      </c>
      <c r="O133" s="81">
        <v>6.3098653734536558</v>
      </c>
      <c r="P133" s="81">
        <v>3.9367344805143247</v>
      </c>
      <c r="Q133" s="81">
        <v>0.5850004306415385</v>
      </c>
      <c r="R133" s="81">
        <v>0.61501063820178392</v>
      </c>
      <c r="S133" s="81">
        <v>0.73179564246782214</v>
      </c>
      <c r="T133" s="82"/>
      <c r="U133" s="81">
        <v>71435</v>
      </c>
      <c r="V133" s="81">
        <v>240</v>
      </c>
      <c r="W133" s="81">
        <v>54</v>
      </c>
      <c r="X133" s="81">
        <v>1461</v>
      </c>
      <c r="Y133" s="81">
        <v>3484</v>
      </c>
      <c r="Z133" s="81">
        <v>3631</v>
      </c>
      <c r="AA133" s="81">
        <v>784</v>
      </c>
      <c r="AB133" s="81">
        <v>7882</v>
      </c>
      <c r="AC133" s="81">
        <v>102272</v>
      </c>
      <c r="AD133" s="81">
        <v>0.73179564246782214</v>
      </c>
      <c r="AE133" s="82"/>
      <c r="AF133" s="81">
        <v>549362.45264182263</v>
      </c>
      <c r="AG133" s="81">
        <v>473374.04266447527</v>
      </c>
      <c r="AH133" s="81">
        <v>774391.347002069</v>
      </c>
      <c r="AI133" s="81">
        <v>10013016.072811833</v>
      </c>
      <c r="AJ133" s="81">
        <v>15206076.689654423</v>
      </c>
      <c r="AK133" s="81">
        <v>0</v>
      </c>
      <c r="AL133" s="81">
        <v>0</v>
      </c>
      <c r="AM133" s="81">
        <v>1082080.8175796259</v>
      </c>
      <c r="AN133" s="81">
        <v>0</v>
      </c>
      <c r="AO133" s="81">
        <v>0</v>
      </c>
      <c r="AP133" s="82"/>
      <c r="AQ133" s="81">
        <v>22</v>
      </c>
      <c r="AR133" s="81">
        <v>1</v>
      </c>
      <c r="AS133" s="81">
        <v>0</v>
      </c>
      <c r="AT133" s="81">
        <v>0</v>
      </c>
      <c r="AU133" s="81">
        <v>0</v>
      </c>
      <c r="AV133" s="81">
        <v>0</v>
      </c>
      <c r="AW133" s="81" t="s">
        <v>564</v>
      </c>
      <c r="AX133" s="82"/>
      <c r="AY133" s="81">
        <v>82.3</v>
      </c>
      <c r="AZ133" s="81">
        <v>12.2</v>
      </c>
      <c r="BA133" s="81">
        <v>0</v>
      </c>
      <c r="BB133" s="81">
        <v>0</v>
      </c>
      <c r="BC133" s="81">
        <v>0</v>
      </c>
      <c r="BD133" s="81">
        <v>0</v>
      </c>
      <c r="BE133" s="81" t="s">
        <v>564</v>
      </c>
      <c r="BF133" s="82"/>
      <c r="BG133" s="81">
        <v>0</v>
      </c>
      <c r="BH133" s="81">
        <v>0</v>
      </c>
      <c r="BI133" s="81">
        <v>0</v>
      </c>
      <c r="BJ133" s="81">
        <v>0</v>
      </c>
      <c r="BK133" s="81">
        <v>0</v>
      </c>
      <c r="BL133" s="81">
        <v>0</v>
      </c>
      <c r="BM133" s="82"/>
      <c r="BN133" s="81">
        <v>0</v>
      </c>
      <c r="BO133" s="81">
        <v>0</v>
      </c>
      <c r="BP133" s="81">
        <v>0</v>
      </c>
      <c r="BQ133" s="81">
        <v>0</v>
      </c>
      <c r="BR133" s="81">
        <v>0</v>
      </c>
      <c r="BS133" s="81">
        <v>0</v>
      </c>
      <c r="BT133"/>
      <c r="BU133" s="80">
        <v>0</v>
      </c>
      <c r="BV133" s="80">
        <v>0</v>
      </c>
      <c r="BW133" s="80">
        <v>0</v>
      </c>
      <c r="BX133" s="80">
        <v>0</v>
      </c>
      <c r="BY133" s="80">
        <v>0</v>
      </c>
      <c r="BZ133" s="80">
        <v>0</v>
      </c>
      <c r="CA133" s="80">
        <v>0</v>
      </c>
      <c r="CB133" s="80">
        <v>0</v>
      </c>
      <c r="CC133" s="80">
        <v>0</v>
      </c>
    </row>
    <row r="134" spans="1:81">
      <c r="A134" s="80" t="s">
        <v>1841</v>
      </c>
      <c r="B134" s="80">
        <v>148</v>
      </c>
      <c r="C134" s="80">
        <v>12</v>
      </c>
      <c r="D134" s="80">
        <v>9</v>
      </c>
      <c r="E134" s="80">
        <v>2015</v>
      </c>
      <c r="F134" s="80" t="s">
        <v>91</v>
      </c>
      <c r="G134" s="80" t="s">
        <v>1829</v>
      </c>
      <c r="H134" s="80" t="s">
        <v>1830</v>
      </c>
      <c r="I134" s="177"/>
      <c r="J134" s="81">
        <v>1.4596971685461568</v>
      </c>
      <c r="K134" s="81">
        <v>0.47469505075280743</v>
      </c>
      <c r="L134" s="81">
        <v>3.8219676761145913</v>
      </c>
      <c r="M134" s="81">
        <v>7.1525214032093691</v>
      </c>
      <c r="N134" s="81">
        <v>9.2711961813354424</v>
      </c>
      <c r="O134" s="81">
        <v>6.206621653984552</v>
      </c>
      <c r="P134" s="81">
        <v>3.904654898115373</v>
      </c>
      <c r="Q134" s="81">
        <v>0.56004397592451272</v>
      </c>
      <c r="R134" s="81">
        <v>0.48696228301388478</v>
      </c>
      <c r="S134" s="81">
        <v>0.81982765569097593</v>
      </c>
      <c r="T134" s="82"/>
      <c r="U134" s="81">
        <v>96857</v>
      </c>
      <c r="V134" s="81">
        <v>240</v>
      </c>
      <c r="W134" s="81">
        <v>54</v>
      </c>
      <c r="X134" s="81">
        <v>1461</v>
      </c>
      <c r="Y134" s="81">
        <v>3468</v>
      </c>
      <c r="Z134" s="81">
        <v>3606</v>
      </c>
      <c r="AA134" s="81">
        <v>777</v>
      </c>
      <c r="AB134" s="81">
        <v>7708</v>
      </c>
      <c r="AC134" s="81">
        <v>83418</v>
      </c>
      <c r="AD134" s="81">
        <v>0.81982765569097593</v>
      </c>
      <c r="AE134" s="82"/>
      <c r="AF134" s="81">
        <v>691067.48110127775</v>
      </c>
      <c r="AG134" s="81">
        <v>402748.77144886926</v>
      </c>
      <c r="AH134" s="81">
        <v>730280.40344596689</v>
      </c>
      <c r="AI134" s="81">
        <v>10298200.019559331</v>
      </c>
      <c r="AJ134" s="81">
        <v>12979108.903556239</v>
      </c>
      <c r="AK134" s="81">
        <v>0</v>
      </c>
      <c r="AL134" s="81">
        <v>0</v>
      </c>
      <c r="AM134" s="81">
        <v>1056349.0661560993</v>
      </c>
      <c r="AN134" s="81">
        <v>0</v>
      </c>
      <c r="AO134" s="81">
        <v>0</v>
      </c>
      <c r="AP134" s="82"/>
      <c r="AQ134" s="81">
        <v>30</v>
      </c>
      <c r="AR134" s="81">
        <v>2</v>
      </c>
      <c r="AS134" s="81">
        <v>0</v>
      </c>
      <c r="AT134" s="81">
        <v>0</v>
      </c>
      <c r="AU134" s="81">
        <v>0</v>
      </c>
      <c r="AV134" s="81">
        <v>0</v>
      </c>
      <c r="AW134" s="81" t="s">
        <v>564</v>
      </c>
      <c r="AX134" s="82"/>
      <c r="AY134" s="81">
        <v>116.8</v>
      </c>
      <c r="AZ134" s="81">
        <v>24.7</v>
      </c>
      <c r="BA134" s="81">
        <v>0</v>
      </c>
      <c r="BB134" s="81">
        <v>0</v>
      </c>
      <c r="BC134" s="81">
        <v>0</v>
      </c>
      <c r="BD134" s="81">
        <v>0</v>
      </c>
      <c r="BE134" s="81" t="s">
        <v>564</v>
      </c>
      <c r="BF134" s="82"/>
      <c r="BG134" s="81">
        <v>0</v>
      </c>
      <c r="BH134" s="81">
        <v>0</v>
      </c>
      <c r="BI134" s="81">
        <v>0</v>
      </c>
      <c r="BJ134" s="81">
        <v>0</v>
      </c>
      <c r="BK134" s="81">
        <v>0</v>
      </c>
      <c r="BL134" s="81">
        <v>0</v>
      </c>
      <c r="BM134" s="82"/>
      <c r="BN134" s="81">
        <v>0</v>
      </c>
      <c r="BO134" s="81">
        <v>0</v>
      </c>
      <c r="BP134" s="81">
        <v>0</v>
      </c>
      <c r="BQ134" s="81">
        <v>0</v>
      </c>
      <c r="BR134" s="81">
        <v>0</v>
      </c>
      <c r="BS134" s="81">
        <v>0</v>
      </c>
      <c r="BT134"/>
      <c r="BU134" s="80">
        <v>0</v>
      </c>
      <c r="BV134" s="80">
        <v>0</v>
      </c>
      <c r="BW134" s="80">
        <v>0</v>
      </c>
      <c r="BX134" s="80">
        <v>0</v>
      </c>
      <c r="BY134" s="80">
        <v>0</v>
      </c>
      <c r="BZ134" s="80">
        <v>0</v>
      </c>
      <c r="CA134" s="80">
        <v>0</v>
      </c>
      <c r="CB134" s="80">
        <v>0</v>
      </c>
      <c r="CC134" s="80">
        <v>0</v>
      </c>
    </row>
    <row r="135" spans="1:81">
      <c r="A135" s="80" t="s">
        <v>1842</v>
      </c>
      <c r="B135" s="80">
        <v>149</v>
      </c>
      <c r="C135" s="80">
        <v>13</v>
      </c>
      <c r="D135" s="80">
        <v>9</v>
      </c>
      <c r="E135" s="80">
        <v>2016</v>
      </c>
      <c r="F135" s="80" t="s">
        <v>92</v>
      </c>
      <c r="G135" s="80" t="s">
        <v>1829</v>
      </c>
      <c r="H135" s="80" t="s">
        <v>1830</v>
      </c>
      <c r="I135" s="177"/>
      <c r="J135" s="81">
        <v>1.5167793275425818</v>
      </c>
      <c r="K135" s="81">
        <v>0.46750949565722932</v>
      </c>
      <c r="L135" s="81">
        <v>4.193345072183071</v>
      </c>
      <c r="M135" s="81">
        <v>6.0628862461480368</v>
      </c>
      <c r="N135" s="81">
        <v>8.8461791366449152</v>
      </c>
      <c r="O135" s="81">
        <v>6.1465544995418844</v>
      </c>
      <c r="P135" s="81">
        <v>3.8432490498420284</v>
      </c>
      <c r="Q135" s="81">
        <v>0.53313054622165823</v>
      </c>
      <c r="R135" s="81">
        <v>0.44222601709703319</v>
      </c>
      <c r="S135" s="81">
        <v>0.91701532619999793</v>
      </c>
      <c r="T135" s="82"/>
      <c r="U135" s="81">
        <v>95947</v>
      </c>
      <c r="V135" s="81">
        <v>240</v>
      </c>
      <c r="W135" s="81">
        <v>54</v>
      </c>
      <c r="X135" s="81">
        <v>1461</v>
      </c>
      <c r="Y135" s="81">
        <v>3453</v>
      </c>
      <c r="Z135" s="81">
        <v>3615</v>
      </c>
      <c r="AA135" s="81">
        <v>791</v>
      </c>
      <c r="AB135" s="81">
        <v>7548</v>
      </c>
      <c r="AC135" s="81">
        <v>75527.850677197523</v>
      </c>
      <c r="AD135" s="81">
        <v>0.91701532619999793</v>
      </c>
      <c r="AE135" s="82"/>
      <c r="AF135" s="81">
        <v>735039.57463921257</v>
      </c>
      <c r="AG135" s="81">
        <v>374182.58402798919</v>
      </c>
      <c r="AH135" s="81">
        <v>767501.20895366324</v>
      </c>
      <c r="AI135" s="81">
        <v>9584834.2320189737</v>
      </c>
      <c r="AJ135" s="81">
        <v>12648975.844640819</v>
      </c>
      <c r="AK135" s="81">
        <v>0</v>
      </c>
      <c r="AL135" s="81">
        <v>0</v>
      </c>
      <c r="AM135" s="81">
        <v>1035225.381524211</v>
      </c>
      <c r="AN135" s="81">
        <v>0</v>
      </c>
      <c r="AO135" s="81">
        <v>0</v>
      </c>
      <c r="AP135" s="82"/>
      <c r="AQ135" s="81">
        <v>40</v>
      </c>
      <c r="AR135" s="81">
        <v>2</v>
      </c>
      <c r="AS135" s="81">
        <v>0</v>
      </c>
      <c r="AT135" s="81">
        <v>0</v>
      </c>
      <c r="AU135" s="81">
        <v>0</v>
      </c>
      <c r="AV135" s="81">
        <v>0</v>
      </c>
      <c r="AW135" s="81" t="s">
        <v>564</v>
      </c>
      <c r="AX135" s="82"/>
      <c r="AY135" s="81">
        <v>158.1</v>
      </c>
      <c r="AZ135" s="81">
        <v>24.7</v>
      </c>
      <c r="BA135" s="81">
        <v>0</v>
      </c>
      <c r="BB135" s="81">
        <v>0</v>
      </c>
      <c r="BC135" s="81">
        <v>0</v>
      </c>
      <c r="BD135" s="81">
        <v>0</v>
      </c>
      <c r="BE135" s="81" t="s">
        <v>564</v>
      </c>
      <c r="BF135" s="82"/>
      <c r="BG135" s="81">
        <v>0</v>
      </c>
      <c r="BH135" s="81">
        <v>0</v>
      </c>
      <c r="BI135" s="81">
        <v>0</v>
      </c>
      <c r="BJ135" s="81">
        <v>0</v>
      </c>
      <c r="BK135" s="81">
        <v>0</v>
      </c>
      <c r="BL135" s="81">
        <v>0</v>
      </c>
      <c r="BM135" s="82"/>
      <c r="BN135" s="81">
        <v>0</v>
      </c>
      <c r="BO135" s="81">
        <v>0</v>
      </c>
      <c r="BP135" s="81">
        <v>0</v>
      </c>
      <c r="BQ135" s="81">
        <v>0</v>
      </c>
      <c r="BR135" s="81">
        <v>0</v>
      </c>
      <c r="BS135" s="81">
        <v>0</v>
      </c>
      <c r="BT135"/>
      <c r="BU135" s="80">
        <v>0</v>
      </c>
      <c r="BV135" s="80">
        <v>0</v>
      </c>
      <c r="BW135" s="80">
        <v>0</v>
      </c>
      <c r="BX135" s="80">
        <v>0</v>
      </c>
      <c r="BY135" s="80">
        <v>0</v>
      </c>
      <c r="BZ135" s="80">
        <v>0</v>
      </c>
      <c r="CA135" s="80">
        <v>0</v>
      </c>
      <c r="CB135" s="80">
        <v>0</v>
      </c>
      <c r="CC135" s="80">
        <v>0</v>
      </c>
    </row>
    <row r="136" spans="1:81">
      <c r="A136" s="80" t="s">
        <v>1843</v>
      </c>
      <c r="B136" s="80">
        <v>150</v>
      </c>
      <c r="C136" s="80">
        <v>14</v>
      </c>
      <c r="D136" s="80">
        <v>9</v>
      </c>
      <c r="E136" s="80">
        <v>2017</v>
      </c>
      <c r="F136" s="80" t="s">
        <v>71</v>
      </c>
      <c r="G136" s="80" t="s">
        <v>1829</v>
      </c>
      <c r="H136" s="80" t="s">
        <v>1830</v>
      </c>
      <c r="I136" s="177"/>
      <c r="J136" s="81">
        <v>1.4341676528565324</v>
      </c>
      <c r="K136" s="81">
        <v>0.48250790462937182</v>
      </c>
      <c r="L136" s="81">
        <v>4.9593228753845651</v>
      </c>
      <c r="M136" s="81">
        <v>6.0481102525905994</v>
      </c>
      <c r="N136" s="81">
        <v>9.0223962860205482</v>
      </c>
      <c r="O136" s="81">
        <v>5.9810280430894256</v>
      </c>
      <c r="P136" s="81">
        <v>3.7706240028299653</v>
      </c>
      <c r="Q136" s="81">
        <v>0.50931801315965841</v>
      </c>
      <c r="R136" s="81">
        <v>0.34794667488036973</v>
      </c>
      <c r="S136" s="81">
        <v>0.59696129415533505</v>
      </c>
      <c r="T136" s="82"/>
      <c r="U136" s="81">
        <v>99201</v>
      </c>
      <c r="V136" s="81">
        <v>240</v>
      </c>
      <c r="W136" s="81">
        <v>54</v>
      </c>
      <c r="X136" s="81">
        <v>1461</v>
      </c>
      <c r="Y136" s="81">
        <v>3464</v>
      </c>
      <c r="Z136" s="81">
        <v>3576</v>
      </c>
      <c r="AA136" s="81">
        <v>781</v>
      </c>
      <c r="AB136" s="81">
        <v>7457</v>
      </c>
      <c r="AC136" s="81">
        <v>60604.999999999993</v>
      </c>
      <c r="AD136" s="81">
        <v>0.59696129415533505</v>
      </c>
      <c r="AE136" s="82"/>
      <c r="AF136" s="81">
        <v>713769.81910762761</v>
      </c>
      <c r="AG136" s="81">
        <v>389099.92275613511</v>
      </c>
      <c r="AH136" s="81">
        <v>1092538.4620733659</v>
      </c>
      <c r="AI136" s="81">
        <v>9926926.2676145472</v>
      </c>
      <c r="AJ136" s="81">
        <v>12863320.170624761</v>
      </c>
      <c r="AK136" s="81">
        <v>0</v>
      </c>
      <c r="AL136" s="81">
        <v>0</v>
      </c>
      <c r="AM136" s="81">
        <v>1024344.8403821751</v>
      </c>
      <c r="AN136" s="81">
        <v>0</v>
      </c>
      <c r="AO136" s="81">
        <v>0</v>
      </c>
      <c r="AP136" s="82"/>
      <c r="AQ136" s="81">
        <v>44</v>
      </c>
      <c r="AR136" s="81">
        <v>2</v>
      </c>
      <c r="AS136" s="81">
        <v>0</v>
      </c>
      <c r="AT136" s="81">
        <v>0</v>
      </c>
      <c r="AU136" s="81">
        <v>0</v>
      </c>
      <c r="AV136" s="81">
        <v>0</v>
      </c>
      <c r="AW136" s="81" t="s">
        <v>564</v>
      </c>
      <c r="AX136" s="82"/>
      <c r="AY136" s="81">
        <v>176.6</v>
      </c>
      <c r="AZ136" s="81">
        <v>24.7</v>
      </c>
      <c r="BA136" s="81">
        <v>0</v>
      </c>
      <c r="BB136" s="81">
        <v>0</v>
      </c>
      <c r="BC136" s="81">
        <v>0</v>
      </c>
      <c r="BD136" s="81">
        <v>0</v>
      </c>
      <c r="BE136" s="81" t="s">
        <v>564</v>
      </c>
      <c r="BF136" s="82"/>
      <c r="BG136" s="81">
        <v>0</v>
      </c>
      <c r="BH136" s="81">
        <v>0</v>
      </c>
      <c r="BI136" s="81">
        <v>0</v>
      </c>
      <c r="BJ136" s="81">
        <v>0</v>
      </c>
      <c r="BK136" s="81">
        <v>0</v>
      </c>
      <c r="BL136" s="81">
        <v>0</v>
      </c>
      <c r="BM136" s="82"/>
      <c r="BN136" s="81">
        <v>0</v>
      </c>
      <c r="BO136" s="81">
        <v>0</v>
      </c>
      <c r="BP136" s="81">
        <v>0</v>
      </c>
      <c r="BQ136" s="81">
        <v>0</v>
      </c>
      <c r="BR136" s="81">
        <v>0</v>
      </c>
      <c r="BS136" s="81">
        <v>0</v>
      </c>
      <c r="BT136"/>
      <c r="BU136" s="80">
        <v>0</v>
      </c>
      <c r="BV136" s="80">
        <v>0</v>
      </c>
      <c r="BW136" s="80">
        <v>0</v>
      </c>
      <c r="BX136" s="80">
        <v>0</v>
      </c>
      <c r="BY136" s="80">
        <v>0</v>
      </c>
      <c r="BZ136" s="80">
        <v>0</v>
      </c>
      <c r="CA136" s="80">
        <v>0</v>
      </c>
      <c r="CB136" s="80">
        <v>0</v>
      </c>
      <c r="CC136" s="80">
        <v>0</v>
      </c>
    </row>
    <row r="137" spans="1:81">
      <c r="A137" s="80" t="s">
        <v>1844</v>
      </c>
      <c r="B137" s="80">
        <v>151</v>
      </c>
      <c r="C137" s="80">
        <v>15</v>
      </c>
      <c r="D137" s="80">
        <v>9</v>
      </c>
      <c r="E137" s="80">
        <v>2018</v>
      </c>
      <c r="F137" s="80" t="s">
        <v>93</v>
      </c>
      <c r="G137" s="80" t="s">
        <v>1829</v>
      </c>
      <c r="H137" s="80" t="s">
        <v>1830</v>
      </c>
      <c r="I137" s="177"/>
      <c r="J137" s="81">
        <v>0.73069311449777974</v>
      </c>
      <c r="K137" s="81">
        <v>0.45067616288381723</v>
      </c>
      <c r="L137" s="81">
        <v>3.255919645164842</v>
      </c>
      <c r="M137" s="81">
        <v>5.9604650568500226</v>
      </c>
      <c r="N137" s="81">
        <v>8.6403391564822929</v>
      </c>
      <c r="O137" s="81">
        <v>5.7882425286906924</v>
      </c>
      <c r="P137" s="81">
        <v>3.776109283037802</v>
      </c>
      <c r="Q137" s="81">
        <v>0.46482572658746124</v>
      </c>
      <c r="R137" s="81">
        <v>0.37951805476848438</v>
      </c>
      <c r="S137" s="81">
        <v>0.76266364864403347</v>
      </c>
      <c r="T137" s="82"/>
      <c r="U137" s="81">
        <v>53099</v>
      </c>
      <c r="V137" s="81">
        <v>240</v>
      </c>
      <c r="W137" s="81">
        <v>54</v>
      </c>
      <c r="X137" s="81">
        <v>1461</v>
      </c>
      <c r="Y137" s="81">
        <v>3454</v>
      </c>
      <c r="Z137" s="81">
        <v>3527</v>
      </c>
      <c r="AA137" s="81">
        <v>790</v>
      </c>
      <c r="AB137" s="81">
        <v>7334</v>
      </c>
      <c r="AC137" s="81">
        <v>65845</v>
      </c>
      <c r="AD137" s="81">
        <v>0.76266364864403347</v>
      </c>
      <c r="AE137" s="82"/>
      <c r="AF137" s="81">
        <v>352599.11337753938</v>
      </c>
      <c r="AG137" s="81">
        <v>345491.80404578801</v>
      </c>
      <c r="AH137" s="81">
        <v>650895.54296473158</v>
      </c>
      <c r="AI137" s="81">
        <v>9624685.3560299482</v>
      </c>
      <c r="AJ137" s="81">
        <v>12777521.70596849</v>
      </c>
      <c r="AK137" s="81">
        <v>0</v>
      </c>
      <c r="AL137" s="81">
        <v>0</v>
      </c>
      <c r="AM137" s="81">
        <v>1009533.245959233</v>
      </c>
      <c r="AN137" s="81">
        <v>0</v>
      </c>
      <c r="AO137" s="81">
        <v>0</v>
      </c>
      <c r="AP137" s="82"/>
      <c r="AQ137" s="81">
        <v>50</v>
      </c>
      <c r="AR137" s="81">
        <v>3</v>
      </c>
      <c r="AS137" s="81">
        <v>0</v>
      </c>
      <c r="AT137" s="81">
        <v>0</v>
      </c>
      <c r="AU137" s="81">
        <v>0</v>
      </c>
      <c r="AV137" s="81">
        <v>0</v>
      </c>
      <c r="AW137" s="81" t="s">
        <v>564</v>
      </c>
      <c r="AX137" s="82"/>
      <c r="AY137" s="81">
        <v>202.2</v>
      </c>
      <c r="AZ137" s="81">
        <v>41</v>
      </c>
      <c r="BA137" s="81">
        <v>0</v>
      </c>
      <c r="BB137" s="81">
        <v>0</v>
      </c>
      <c r="BC137" s="81">
        <v>0</v>
      </c>
      <c r="BD137" s="81">
        <v>0</v>
      </c>
      <c r="BE137" s="81" t="s">
        <v>564</v>
      </c>
      <c r="BF137" s="82"/>
      <c r="BG137" s="81">
        <v>0</v>
      </c>
      <c r="BH137" s="81">
        <v>0</v>
      </c>
      <c r="BI137" s="81">
        <v>0</v>
      </c>
      <c r="BJ137" s="81">
        <v>0</v>
      </c>
      <c r="BK137" s="81">
        <v>0</v>
      </c>
      <c r="BL137" s="81">
        <v>0</v>
      </c>
      <c r="BM137" s="82"/>
      <c r="BN137" s="81">
        <v>0</v>
      </c>
      <c r="BO137" s="81">
        <v>0</v>
      </c>
      <c r="BP137" s="81">
        <v>0</v>
      </c>
      <c r="BQ137" s="81">
        <v>0</v>
      </c>
      <c r="BR137" s="81">
        <v>0</v>
      </c>
      <c r="BS137" s="81">
        <v>0</v>
      </c>
      <c r="BT137"/>
      <c r="BU137" s="80">
        <v>0</v>
      </c>
      <c r="BV137" s="80">
        <v>0</v>
      </c>
      <c r="BW137" s="80">
        <v>0</v>
      </c>
      <c r="BX137" s="80">
        <v>0</v>
      </c>
      <c r="BY137" s="80">
        <v>0</v>
      </c>
      <c r="BZ137" s="80">
        <v>0</v>
      </c>
      <c r="CA137" s="80">
        <v>0</v>
      </c>
      <c r="CB137" s="80">
        <v>0</v>
      </c>
      <c r="CC137" s="80">
        <v>0</v>
      </c>
    </row>
    <row r="138" spans="1:81">
      <c r="A138" s="80" t="s">
        <v>1845</v>
      </c>
      <c r="B138" s="80">
        <v>152</v>
      </c>
      <c r="C138" s="80">
        <v>16</v>
      </c>
      <c r="D138" s="80">
        <v>9</v>
      </c>
      <c r="E138" s="80">
        <v>2019</v>
      </c>
      <c r="F138" s="80" t="s">
        <v>73</v>
      </c>
      <c r="G138" s="80" t="s">
        <v>1829</v>
      </c>
      <c r="H138" s="80" t="s">
        <v>1830</v>
      </c>
      <c r="I138" s="177"/>
      <c r="J138" s="81">
        <v>0.8162736676473854</v>
      </c>
      <c r="K138" s="81">
        <v>0.40990041067858646</v>
      </c>
      <c r="L138" s="81">
        <v>3.2836470364794179</v>
      </c>
      <c r="M138" s="81">
        <v>5.9585244641542072</v>
      </c>
      <c r="N138" s="81">
        <v>8.756073266847979</v>
      </c>
      <c r="O138" s="81">
        <v>5.5073843802684905</v>
      </c>
      <c r="P138" s="81">
        <v>3.713081834199738</v>
      </c>
      <c r="Q138" s="81">
        <v>0.44455012258938303</v>
      </c>
      <c r="R138" s="81">
        <v>0.33831047794149061</v>
      </c>
      <c r="S138" s="81">
        <v>0.78269948803129141</v>
      </c>
      <c r="T138" s="82"/>
      <c r="U138" s="81">
        <v>59766</v>
      </c>
      <c r="V138" s="81">
        <v>240</v>
      </c>
      <c r="W138" s="81">
        <v>54</v>
      </c>
      <c r="X138" s="81">
        <v>1461</v>
      </c>
      <c r="Y138" s="81">
        <v>3438</v>
      </c>
      <c r="Z138" s="81">
        <v>3448</v>
      </c>
      <c r="AA138" s="81">
        <v>771</v>
      </c>
      <c r="AB138" s="81">
        <v>7204</v>
      </c>
      <c r="AC138" s="81">
        <v>59657</v>
      </c>
      <c r="AD138" s="81">
        <v>0.78269948803129141</v>
      </c>
      <c r="AE138" s="82"/>
      <c r="AF138" s="81">
        <v>407384.83101353719</v>
      </c>
      <c r="AG138" s="81">
        <v>332417.75027931452</v>
      </c>
      <c r="AH138" s="81">
        <v>686990.02160999679</v>
      </c>
      <c r="AI138" s="81">
        <v>9994644.1461208742</v>
      </c>
      <c r="AJ138" s="81">
        <v>12759677.559532205</v>
      </c>
      <c r="AK138" s="81">
        <v>0</v>
      </c>
      <c r="AL138" s="81">
        <v>0</v>
      </c>
      <c r="AM138" s="81">
        <v>981130.56831703545</v>
      </c>
      <c r="AN138" s="81">
        <v>0</v>
      </c>
      <c r="AO138" s="81">
        <v>0</v>
      </c>
      <c r="AP138" s="82"/>
      <c r="AQ138" s="81">
        <v>52</v>
      </c>
      <c r="AR138" s="81">
        <v>5</v>
      </c>
      <c r="AS138" s="81">
        <v>0</v>
      </c>
      <c r="AT138" s="81">
        <v>0</v>
      </c>
      <c r="AU138" s="81">
        <v>0</v>
      </c>
      <c r="AV138" s="81">
        <v>0</v>
      </c>
      <c r="AW138" s="81" t="s">
        <v>564</v>
      </c>
      <c r="AX138" s="82"/>
      <c r="AY138" s="81">
        <v>209.5</v>
      </c>
      <c r="AZ138" s="81">
        <v>74.300000000000011</v>
      </c>
      <c r="BA138" s="81">
        <v>0</v>
      </c>
      <c r="BB138" s="81">
        <v>0</v>
      </c>
      <c r="BC138" s="81">
        <v>0</v>
      </c>
      <c r="BD138" s="81">
        <v>0</v>
      </c>
      <c r="BE138" s="81" t="s">
        <v>564</v>
      </c>
      <c r="BF138" s="82"/>
      <c r="BG138" s="81">
        <v>0</v>
      </c>
      <c r="BH138" s="81">
        <v>0</v>
      </c>
      <c r="BI138" s="81">
        <v>0</v>
      </c>
      <c r="BJ138" s="81">
        <v>0</v>
      </c>
      <c r="BK138" s="81">
        <v>0</v>
      </c>
      <c r="BL138" s="81">
        <v>0</v>
      </c>
      <c r="BM138" s="82"/>
      <c r="BN138" s="81">
        <v>0</v>
      </c>
      <c r="BO138" s="81">
        <v>0</v>
      </c>
      <c r="BP138" s="81">
        <v>0</v>
      </c>
      <c r="BQ138" s="81">
        <v>0</v>
      </c>
      <c r="BR138" s="81">
        <v>0</v>
      </c>
      <c r="BS138" s="81">
        <v>0</v>
      </c>
      <c r="BT138"/>
      <c r="BU138" s="80">
        <v>0</v>
      </c>
      <c r="BV138" s="80">
        <v>0</v>
      </c>
      <c r="BW138" s="80">
        <v>0</v>
      </c>
      <c r="BX138" s="80">
        <v>0</v>
      </c>
      <c r="BY138" s="80">
        <v>0</v>
      </c>
      <c r="BZ138" s="80">
        <v>0</v>
      </c>
      <c r="CA138" s="80">
        <v>0</v>
      </c>
      <c r="CB138" s="80">
        <v>0</v>
      </c>
      <c r="CC138" s="80">
        <v>0</v>
      </c>
    </row>
    <row r="139" spans="1:81">
      <c r="A139" s="80" t="s">
        <v>1846</v>
      </c>
      <c r="B139" s="80">
        <v>153</v>
      </c>
      <c r="C139" s="80">
        <v>17</v>
      </c>
      <c r="D139" s="80">
        <v>9</v>
      </c>
      <c r="E139" s="80">
        <v>2020</v>
      </c>
      <c r="F139" s="80" t="s">
        <v>218</v>
      </c>
      <c r="G139" s="80" t="s">
        <v>1829</v>
      </c>
      <c r="H139" s="80" t="s">
        <v>1830</v>
      </c>
      <c r="I139" s="177"/>
      <c r="J139" s="81">
        <v>0.87909370850690072</v>
      </c>
      <c r="K139" s="81">
        <v>0.32930835956601651</v>
      </c>
      <c r="L139" s="81">
        <v>1.1773464824337962</v>
      </c>
      <c r="M139" s="81">
        <v>4.7015216623710074</v>
      </c>
      <c r="N139" s="81">
        <v>8.9211535652435234</v>
      </c>
      <c r="O139" s="81">
        <v>4.8056559460213206</v>
      </c>
      <c r="P139" s="81">
        <v>3.519473305642506</v>
      </c>
      <c r="Q139" s="81">
        <v>0.41952296203638911</v>
      </c>
      <c r="R139" s="81">
        <v>0.29518560981933012</v>
      </c>
      <c r="S139" s="81">
        <v>0.79121402036748845</v>
      </c>
      <c r="T139" s="82"/>
      <c r="U139" s="81">
        <v>63204</v>
      </c>
      <c r="V139" s="81">
        <v>181</v>
      </c>
      <c r="W139" s="81">
        <v>20</v>
      </c>
      <c r="X139" s="81">
        <v>1308</v>
      </c>
      <c r="Y139" s="81">
        <v>3449</v>
      </c>
      <c r="Z139" s="81">
        <v>3434</v>
      </c>
      <c r="AA139" s="81">
        <v>794</v>
      </c>
      <c r="AB139" s="81">
        <v>7115</v>
      </c>
      <c r="AC139" s="81">
        <v>52324</v>
      </c>
      <c r="AD139" s="81">
        <v>0.79121402036748845</v>
      </c>
      <c r="AE139" s="82"/>
      <c r="AF139" s="81">
        <v>440294.10042345308</v>
      </c>
      <c r="AG139" s="81">
        <v>251652.44446867731</v>
      </c>
      <c r="AH139" s="81">
        <v>243889.07715281169</v>
      </c>
      <c r="AI139" s="81">
        <v>7941802.0566021232</v>
      </c>
      <c r="AJ139" s="81">
        <v>13866143.638300022</v>
      </c>
      <c r="AK139" s="81"/>
      <c r="AL139" s="81"/>
      <c r="AM139" s="81">
        <v>928586.54929873487</v>
      </c>
      <c r="AN139" s="81"/>
      <c r="AO139" s="81"/>
      <c r="AP139" s="82"/>
      <c r="AQ139" s="81">
        <v>58</v>
      </c>
      <c r="AR139" s="81">
        <v>5</v>
      </c>
      <c r="AS139" s="81">
        <v>0</v>
      </c>
      <c r="AT139" s="81">
        <v>0</v>
      </c>
      <c r="AU139" s="81">
        <v>0</v>
      </c>
      <c r="AV139" s="81">
        <v>0</v>
      </c>
      <c r="AW139" s="81">
        <v>0</v>
      </c>
      <c r="AX139" s="82"/>
      <c r="AY139" s="81">
        <v>232.8</v>
      </c>
      <c r="AZ139" s="81">
        <v>74.3</v>
      </c>
      <c r="BA139" s="81">
        <v>0</v>
      </c>
      <c r="BB139" s="81">
        <v>0</v>
      </c>
      <c r="BC139" s="81">
        <v>0</v>
      </c>
      <c r="BD139" s="81">
        <v>0</v>
      </c>
      <c r="BE139" s="81">
        <v>0</v>
      </c>
      <c r="BF139" s="82"/>
      <c r="BG139" s="81">
        <v>0</v>
      </c>
      <c r="BH139" s="81">
        <v>0</v>
      </c>
      <c r="BI139" s="81">
        <v>0</v>
      </c>
      <c r="BJ139" s="81">
        <v>0</v>
      </c>
      <c r="BK139" s="81">
        <v>0</v>
      </c>
      <c r="BL139" s="81">
        <v>0</v>
      </c>
      <c r="BM139" s="82"/>
      <c r="BN139" s="81">
        <v>0</v>
      </c>
      <c r="BO139" s="81">
        <v>0</v>
      </c>
      <c r="BP139" s="81">
        <v>0</v>
      </c>
      <c r="BQ139" s="81">
        <v>0</v>
      </c>
      <c r="BR139" s="81">
        <v>0</v>
      </c>
      <c r="BS139" s="81">
        <v>0</v>
      </c>
      <c r="BT139"/>
      <c r="BU139" s="80">
        <v>0</v>
      </c>
      <c r="BV139" s="80">
        <v>0</v>
      </c>
      <c r="BW139" s="80">
        <v>0</v>
      </c>
      <c r="BX139" s="80">
        <v>0</v>
      </c>
      <c r="BY139" s="80">
        <v>0</v>
      </c>
      <c r="BZ139" s="80">
        <v>0</v>
      </c>
      <c r="CA139" s="80">
        <v>0</v>
      </c>
      <c r="CB139" s="80">
        <v>0</v>
      </c>
      <c r="CC139" s="80">
        <v>0</v>
      </c>
    </row>
    <row r="140" spans="1:81">
      <c r="A140" s="80" t="s">
        <v>1847</v>
      </c>
      <c r="B140" s="80">
        <v>153</v>
      </c>
      <c r="C140" s="80">
        <v>18</v>
      </c>
      <c r="D140" s="80">
        <v>9</v>
      </c>
      <c r="E140" s="80">
        <v>2021</v>
      </c>
      <c r="F140" s="80" t="s">
        <v>75</v>
      </c>
      <c r="G140" s="174" t="s">
        <v>1829</v>
      </c>
      <c r="H140" s="80" t="s">
        <v>1830</v>
      </c>
      <c r="I140" s="177"/>
      <c r="J140" s="81">
        <v>1.1513424070244589</v>
      </c>
      <c r="K140" s="81">
        <v>0.41356895799869492</v>
      </c>
      <c r="L140" s="81">
        <v>1.1475820567955957</v>
      </c>
      <c r="M140" s="81">
        <v>5.0404277639983137</v>
      </c>
      <c r="N140" s="81">
        <v>7.9152877099456722</v>
      </c>
      <c r="O140" s="81">
        <v>4.6630340923662645</v>
      </c>
      <c r="P140" s="81">
        <v>3.5771447345713447</v>
      </c>
      <c r="Q140" s="81">
        <v>0.41674070599479074</v>
      </c>
      <c r="R140" s="81">
        <v>0.12423627428928961</v>
      </c>
      <c r="S140" s="81">
        <v>1.11469991748764</v>
      </c>
      <c r="T140" s="82"/>
      <c r="U140" s="81">
        <v>86559</v>
      </c>
      <c r="V140" s="81">
        <v>181</v>
      </c>
      <c r="W140" s="81">
        <v>20</v>
      </c>
      <c r="X140" s="81">
        <v>1308</v>
      </c>
      <c r="Y140" s="81">
        <v>3409</v>
      </c>
      <c r="Z140" s="81">
        <v>3431</v>
      </c>
      <c r="AA140" s="81">
        <v>787</v>
      </c>
      <c r="AB140" s="81">
        <v>6984</v>
      </c>
      <c r="AC140" s="81">
        <v>21344.999999999996</v>
      </c>
      <c r="AD140" s="81">
        <v>1.11469991748764</v>
      </c>
      <c r="AE140" s="82"/>
      <c r="AF140" s="81">
        <v>532884.9159444134</v>
      </c>
      <c r="AG140" s="81">
        <v>311896.0080867678</v>
      </c>
      <c r="AH140" s="81">
        <v>230859.36576226423</v>
      </c>
      <c r="AI140" s="81">
        <v>8412935.6786739007</v>
      </c>
      <c r="AJ140" s="81">
        <v>11467457.330107877</v>
      </c>
      <c r="AK140" s="81">
        <v>0</v>
      </c>
      <c r="AL140" s="81">
        <v>0</v>
      </c>
      <c r="AM140" s="81">
        <v>916746.99244969559</v>
      </c>
      <c r="AN140" s="81">
        <v>0</v>
      </c>
      <c r="AO140" s="81">
        <v>0</v>
      </c>
      <c r="AP140" s="82"/>
      <c r="AQ140" s="81">
        <v>65</v>
      </c>
      <c r="AR140" s="81">
        <v>5</v>
      </c>
      <c r="AS140" s="81">
        <v>0</v>
      </c>
      <c r="AT140" s="81">
        <v>0</v>
      </c>
      <c r="AU140" s="81">
        <v>0</v>
      </c>
      <c r="AV140" s="81">
        <v>0</v>
      </c>
      <c r="AW140" s="81"/>
      <c r="AX140" s="82"/>
      <c r="AY140" s="81">
        <v>266.10000000000002</v>
      </c>
      <c r="AZ140" s="81">
        <v>74.3</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1848</v>
      </c>
      <c r="B141" s="80">
        <v>153</v>
      </c>
      <c r="C141" s="80">
        <v>19</v>
      </c>
      <c r="D141" s="80">
        <v>9</v>
      </c>
      <c r="E141" s="80">
        <v>2022</v>
      </c>
      <c r="F141" s="80" t="s">
        <v>568</v>
      </c>
      <c r="G141" s="174" t="s">
        <v>1829</v>
      </c>
      <c r="H141" s="80" t="s">
        <v>1830</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74</v>
      </c>
      <c r="AR141" s="81">
        <v>5</v>
      </c>
      <c r="AS141" s="81">
        <v>0</v>
      </c>
      <c r="AT141" s="81">
        <v>0</v>
      </c>
      <c r="AU141" s="81">
        <v>0</v>
      </c>
      <c r="AV141" s="81">
        <v>0</v>
      </c>
      <c r="AW141" s="81"/>
      <c r="AX141" s="82"/>
      <c r="AY141" s="81">
        <v>316.79999999999995</v>
      </c>
      <c r="AZ141" s="81">
        <v>74.3</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1849</v>
      </c>
      <c r="B142" s="80">
        <v>154</v>
      </c>
      <c r="C142" s="80">
        <v>1</v>
      </c>
      <c r="D142" s="80">
        <v>10</v>
      </c>
      <c r="E142" s="80">
        <v>1990</v>
      </c>
      <c r="F142" s="80" t="s">
        <v>562</v>
      </c>
      <c r="G142" s="80" t="s">
        <v>1850</v>
      </c>
      <c r="H142" s="80" t="s">
        <v>1851</v>
      </c>
      <c r="I142" s="177"/>
      <c r="J142" s="81">
        <v>6.3662889228927515</v>
      </c>
      <c r="K142" s="81">
        <v>1.9443953854329297</v>
      </c>
      <c r="L142" s="81">
        <v>1.4050586025852494</v>
      </c>
      <c r="M142" s="81">
        <v>5.5064756138298208</v>
      </c>
      <c r="N142" s="81">
        <v>10.20766566131983</v>
      </c>
      <c r="O142" s="81">
        <v>7.2791511779350353</v>
      </c>
      <c r="P142" s="81">
        <v>13.669062452238425</v>
      </c>
      <c r="Q142" s="81">
        <v>0.5345945758139421</v>
      </c>
      <c r="R142" s="81">
        <v>0</v>
      </c>
      <c r="S142" s="81">
        <v>0.48193005056939892</v>
      </c>
      <c r="T142" s="82"/>
      <c r="U142" s="81">
        <v>947795</v>
      </c>
      <c r="V142" s="81">
        <v>567</v>
      </c>
      <c r="W142" s="81">
        <v>20</v>
      </c>
      <c r="X142" s="81">
        <v>1895</v>
      </c>
      <c r="Y142" s="81">
        <v>2537</v>
      </c>
      <c r="Z142" s="81">
        <v>2994</v>
      </c>
      <c r="AA142" s="81">
        <v>3319</v>
      </c>
      <c r="AB142" s="81">
        <v>8680</v>
      </c>
      <c r="AC142" s="81">
        <v>0</v>
      </c>
      <c r="AD142" s="81">
        <v>0.48193005056939892</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1852</v>
      </c>
      <c r="B143" s="80">
        <v>155</v>
      </c>
      <c r="C143" s="80">
        <v>2</v>
      </c>
      <c r="D143" s="80">
        <v>10</v>
      </c>
      <c r="E143" s="80">
        <v>2005</v>
      </c>
      <c r="F143" s="80" t="s">
        <v>565</v>
      </c>
      <c r="G143" s="80" t="s">
        <v>1850</v>
      </c>
      <c r="H143" s="80" t="s">
        <v>1851</v>
      </c>
      <c r="I143" s="177"/>
      <c r="J143" s="81">
        <v>5.2035345892459928</v>
      </c>
      <c r="K143" s="81">
        <v>1.0334748447556119</v>
      </c>
      <c r="L143" s="81">
        <v>8.4505831818144284</v>
      </c>
      <c r="M143" s="81">
        <v>10.832251354429507</v>
      </c>
      <c r="N143" s="81">
        <v>14.775789186920724</v>
      </c>
      <c r="O143" s="81">
        <v>10.790685493166395</v>
      </c>
      <c r="P143" s="81">
        <v>14.482550903138558</v>
      </c>
      <c r="Q143" s="81">
        <v>0.49317581502203661</v>
      </c>
      <c r="R143" s="81">
        <v>0</v>
      </c>
      <c r="S143" s="81">
        <v>0.33617427248513554</v>
      </c>
      <c r="T143" s="82"/>
      <c r="U143" s="81">
        <v>937608</v>
      </c>
      <c r="V143" s="81">
        <v>397</v>
      </c>
      <c r="W143" s="81">
        <v>113</v>
      </c>
      <c r="X143" s="81">
        <v>1988</v>
      </c>
      <c r="Y143" s="81">
        <v>2761</v>
      </c>
      <c r="Z143" s="81">
        <v>5136</v>
      </c>
      <c r="AA143" s="81">
        <v>2880</v>
      </c>
      <c r="AB143" s="81">
        <v>8371</v>
      </c>
      <c r="AC143" s="81">
        <v>0</v>
      </c>
      <c r="AD143" s="81">
        <v>0.33617427248513554</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1853</v>
      </c>
      <c r="B144" s="80">
        <v>156</v>
      </c>
      <c r="C144" s="80">
        <v>3</v>
      </c>
      <c r="D144" s="80">
        <v>10</v>
      </c>
      <c r="E144" s="80">
        <v>2006</v>
      </c>
      <c r="F144" s="80" t="s">
        <v>566</v>
      </c>
      <c r="G144" s="80" t="s">
        <v>1850</v>
      </c>
      <c r="H144" s="80" t="s">
        <v>1851</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1854</v>
      </c>
      <c r="B145" s="80">
        <v>157</v>
      </c>
      <c r="C145" s="80">
        <v>4</v>
      </c>
      <c r="D145" s="80">
        <v>10</v>
      </c>
      <c r="E145" s="80">
        <v>2007</v>
      </c>
      <c r="F145" s="80" t="s">
        <v>567</v>
      </c>
      <c r="G145" s="80" t="s">
        <v>1850</v>
      </c>
      <c r="H145" s="80" t="s">
        <v>1851</v>
      </c>
      <c r="I145" s="177"/>
      <c r="J145" s="81">
        <v>5.6344908481916827</v>
      </c>
      <c r="K145" s="81">
        <v>0.95796622891791594</v>
      </c>
      <c r="L145" s="81">
        <v>6.6933246694869641</v>
      </c>
      <c r="M145" s="81">
        <v>10.208329007844636</v>
      </c>
      <c r="N145" s="81">
        <v>13.05536934296074</v>
      </c>
      <c r="O145" s="81">
        <v>10.420555513407068</v>
      </c>
      <c r="P145" s="81">
        <v>14.287990946265021</v>
      </c>
      <c r="Q145" s="81">
        <v>0.50833522832924383</v>
      </c>
      <c r="R145" s="81">
        <v>0</v>
      </c>
      <c r="S145" s="81">
        <v>0.21930823908088073</v>
      </c>
      <c r="T145" s="82"/>
      <c r="U145" s="81">
        <v>1038639</v>
      </c>
      <c r="V145" s="81">
        <v>358</v>
      </c>
      <c r="W145" s="81">
        <v>109</v>
      </c>
      <c r="X145" s="81">
        <v>2186</v>
      </c>
      <c r="Y145" s="81">
        <v>2779</v>
      </c>
      <c r="Z145" s="81">
        <v>5156</v>
      </c>
      <c r="AA145" s="81">
        <v>2798</v>
      </c>
      <c r="AB145" s="81">
        <v>8172</v>
      </c>
      <c r="AC145" s="81">
        <v>0</v>
      </c>
      <c r="AD145" s="81">
        <v>0.21930823908088073</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1855</v>
      </c>
      <c r="B146" s="80">
        <v>158</v>
      </c>
      <c r="C146" s="80">
        <v>5</v>
      </c>
      <c r="D146" s="80">
        <v>10</v>
      </c>
      <c r="E146" s="80">
        <v>2008</v>
      </c>
      <c r="F146" s="80" t="s">
        <v>84</v>
      </c>
      <c r="G146" s="80" t="s">
        <v>1850</v>
      </c>
      <c r="H146" s="80" t="s">
        <v>1851</v>
      </c>
      <c r="I146" s="177"/>
      <c r="J146" s="81">
        <v>4.313015768464413</v>
      </c>
      <c r="K146" s="81">
        <v>0.71012661780030573</v>
      </c>
      <c r="L146" s="81">
        <v>6.0810407257884105</v>
      </c>
      <c r="M146" s="81">
        <v>11.04341030556089</v>
      </c>
      <c r="N146" s="81">
        <v>11.83971140003918</v>
      </c>
      <c r="O146" s="81">
        <v>10.00863822532296</v>
      </c>
      <c r="P146" s="81">
        <v>13.935062667113478</v>
      </c>
      <c r="Q146" s="81">
        <v>0.49589449726296714</v>
      </c>
      <c r="R146" s="81">
        <v>0</v>
      </c>
      <c r="S146" s="81">
        <v>0.18600995624452185</v>
      </c>
      <c r="T146" s="82"/>
      <c r="U146" s="81">
        <v>922582</v>
      </c>
      <c r="V146" s="81">
        <v>358</v>
      </c>
      <c r="W146" s="81">
        <v>109</v>
      </c>
      <c r="X146" s="81">
        <v>2186</v>
      </c>
      <c r="Y146" s="81">
        <v>2773</v>
      </c>
      <c r="Z146" s="81">
        <v>5126</v>
      </c>
      <c r="AA146" s="81">
        <v>2732</v>
      </c>
      <c r="AB146" s="81">
        <v>8103</v>
      </c>
      <c r="AC146" s="81">
        <v>0</v>
      </c>
      <c r="AD146" s="81">
        <v>0.18600995624452185</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1856</v>
      </c>
      <c r="B147" s="80">
        <v>159</v>
      </c>
      <c r="C147" s="80">
        <v>6</v>
      </c>
      <c r="D147" s="80">
        <v>10</v>
      </c>
      <c r="E147" s="80">
        <v>2009</v>
      </c>
      <c r="F147" s="80" t="s">
        <v>85</v>
      </c>
      <c r="G147" s="80" t="s">
        <v>1850</v>
      </c>
      <c r="H147" s="80" t="s">
        <v>1851</v>
      </c>
      <c r="I147" s="177"/>
      <c r="J147" s="81">
        <v>4.1720633128770803</v>
      </c>
      <c r="K147" s="81">
        <v>0.71213984893923332</v>
      </c>
      <c r="L147" s="81">
        <v>5.406545514035864</v>
      </c>
      <c r="M147" s="81">
        <v>10.493894855093117</v>
      </c>
      <c r="N147" s="81">
        <v>12.004689400871213</v>
      </c>
      <c r="O147" s="81">
        <v>10.147877640641589</v>
      </c>
      <c r="P147" s="81">
        <v>13.439675856015121</v>
      </c>
      <c r="Q147" s="81">
        <v>0.46813468779168688</v>
      </c>
      <c r="R147" s="81">
        <v>0</v>
      </c>
      <c r="S147" s="81">
        <v>0.19762719122436143</v>
      </c>
      <c r="T147" s="82"/>
      <c r="U147" s="81">
        <v>662950</v>
      </c>
      <c r="V147" s="81">
        <v>344</v>
      </c>
      <c r="W147" s="81">
        <v>135</v>
      </c>
      <c r="X147" s="81">
        <v>2118</v>
      </c>
      <c r="Y147" s="81">
        <v>2790</v>
      </c>
      <c r="Z147" s="81">
        <v>5130</v>
      </c>
      <c r="AA147" s="81">
        <v>2705</v>
      </c>
      <c r="AB147" s="81">
        <v>8030</v>
      </c>
      <c r="AC147" s="81">
        <v>0</v>
      </c>
      <c r="AD147" s="81">
        <v>0.19762719122436143</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4.47</v>
      </c>
      <c r="BJ147" s="81">
        <v>0</v>
      </c>
      <c r="BK147" s="81">
        <v>3.9420000000000002</v>
      </c>
      <c r="BL147" s="81">
        <v>0</v>
      </c>
      <c r="BM147" s="82"/>
      <c r="BN147" s="81">
        <v>0</v>
      </c>
      <c r="BO147" s="81">
        <v>0</v>
      </c>
      <c r="BP147" s="81">
        <v>1</v>
      </c>
      <c r="BQ147" s="81">
        <v>0</v>
      </c>
      <c r="BR147" s="81">
        <v>1</v>
      </c>
      <c r="BS147" s="81">
        <v>0</v>
      </c>
      <c r="BT147"/>
      <c r="BU147" s="80"/>
      <c r="BV147" s="80"/>
      <c r="BW147" s="80"/>
      <c r="BX147" s="80"/>
      <c r="BY147" s="80"/>
      <c r="BZ147" s="80"/>
      <c r="CA147" s="80"/>
      <c r="CB147" s="80"/>
      <c r="CC147" s="80"/>
    </row>
    <row r="148" spans="1:81">
      <c r="A148" s="80" t="s">
        <v>1857</v>
      </c>
      <c r="B148" s="80">
        <v>160</v>
      </c>
      <c r="C148" s="80">
        <v>7</v>
      </c>
      <c r="D148" s="80">
        <v>10</v>
      </c>
      <c r="E148" s="80">
        <v>2010</v>
      </c>
      <c r="F148" s="80" t="s">
        <v>86</v>
      </c>
      <c r="G148" s="80" t="s">
        <v>1850</v>
      </c>
      <c r="H148" s="80" t="s">
        <v>1851</v>
      </c>
      <c r="I148" s="177"/>
      <c r="J148" s="81">
        <v>3.6576071753424135</v>
      </c>
      <c r="K148" s="81">
        <v>0.7629073865754139</v>
      </c>
      <c r="L148" s="81">
        <v>5.5057244025825387</v>
      </c>
      <c r="M148" s="81">
        <v>10.842263928730707</v>
      </c>
      <c r="N148" s="81">
        <v>12.753280031430755</v>
      </c>
      <c r="O148" s="81">
        <v>10.16591740544667</v>
      </c>
      <c r="P148" s="81">
        <v>13.564795193620041</v>
      </c>
      <c r="Q148" s="81">
        <v>0.48101110892745658</v>
      </c>
      <c r="R148" s="81">
        <v>0</v>
      </c>
      <c r="S148" s="81">
        <v>0.23051300478336409</v>
      </c>
      <c r="T148" s="82"/>
      <c r="U148" s="81">
        <v>678698</v>
      </c>
      <c r="V148" s="81">
        <v>344</v>
      </c>
      <c r="W148" s="81">
        <v>135</v>
      </c>
      <c r="X148" s="81">
        <v>2118</v>
      </c>
      <c r="Y148" s="81">
        <v>2785</v>
      </c>
      <c r="Z148" s="81">
        <v>5163</v>
      </c>
      <c r="AA148" s="81">
        <v>2662</v>
      </c>
      <c r="AB148" s="81">
        <v>7906</v>
      </c>
      <c r="AC148" s="81">
        <v>0</v>
      </c>
      <c r="AD148" s="81">
        <v>0.23051300478336409</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5.3570000000000002</v>
      </c>
      <c r="BJ148" s="81">
        <v>0</v>
      </c>
      <c r="BK148" s="81">
        <v>7.74</v>
      </c>
      <c r="BL148" s="81">
        <v>0</v>
      </c>
      <c r="BM148" s="82"/>
      <c r="BN148" s="81">
        <v>0</v>
      </c>
      <c r="BO148" s="81">
        <v>0</v>
      </c>
      <c r="BP148" s="81">
        <v>1</v>
      </c>
      <c r="BQ148" s="81">
        <v>0</v>
      </c>
      <c r="BR148" s="81">
        <v>1</v>
      </c>
      <c r="BS148" s="81">
        <v>0</v>
      </c>
      <c r="BT148"/>
      <c r="BU148" s="80">
        <v>13.097</v>
      </c>
      <c r="BV148" s="80">
        <v>0</v>
      </c>
      <c r="BW148" s="80">
        <v>0</v>
      </c>
      <c r="BX148" s="80">
        <v>0</v>
      </c>
      <c r="BY148" s="80">
        <v>0</v>
      </c>
      <c r="BZ148" s="80">
        <v>0</v>
      </c>
      <c r="CA148" s="80">
        <v>0</v>
      </c>
      <c r="CB148" s="80">
        <v>0</v>
      </c>
      <c r="CC148" s="80">
        <v>0</v>
      </c>
    </row>
    <row r="149" spans="1:81">
      <c r="A149" s="80" t="s">
        <v>1858</v>
      </c>
      <c r="B149" s="80">
        <v>161</v>
      </c>
      <c r="C149" s="80">
        <v>8</v>
      </c>
      <c r="D149" s="80">
        <v>10</v>
      </c>
      <c r="E149" s="80">
        <v>2011</v>
      </c>
      <c r="F149" s="80" t="s">
        <v>87</v>
      </c>
      <c r="G149" s="80" t="s">
        <v>1850</v>
      </c>
      <c r="H149" s="80" t="s">
        <v>1851</v>
      </c>
      <c r="I149" s="177"/>
      <c r="J149" s="81">
        <v>4.2107464107551413</v>
      </c>
      <c r="K149" s="81">
        <v>0.95754798896047189</v>
      </c>
      <c r="L149" s="81">
        <v>4.9125453527873226</v>
      </c>
      <c r="M149" s="81">
        <v>11.932042023504101</v>
      </c>
      <c r="N149" s="81">
        <v>12.066463959589228</v>
      </c>
      <c r="O149" s="81">
        <v>9.9690301302049331</v>
      </c>
      <c r="P149" s="81">
        <v>13.063927756379204</v>
      </c>
      <c r="Q149" s="81">
        <v>0.55216298848695977</v>
      </c>
      <c r="R149" s="81">
        <v>0</v>
      </c>
      <c r="S149" s="81">
        <v>0.33440859664982175</v>
      </c>
      <c r="T149" s="82"/>
      <c r="U149" s="81">
        <v>740905</v>
      </c>
      <c r="V149" s="81">
        <v>344</v>
      </c>
      <c r="W149" s="81">
        <v>135</v>
      </c>
      <c r="X149" s="81">
        <v>2118</v>
      </c>
      <c r="Y149" s="81">
        <v>2806</v>
      </c>
      <c r="Z149" s="81">
        <v>5173</v>
      </c>
      <c r="AA149" s="81">
        <v>2640</v>
      </c>
      <c r="AB149" s="81">
        <v>7868</v>
      </c>
      <c r="AC149" s="81">
        <v>0</v>
      </c>
      <c r="AD149" s="81">
        <v>0.33440859664982175</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5.6340000000000003</v>
      </c>
      <c r="BJ149" s="81">
        <v>0</v>
      </c>
      <c r="BK149" s="81">
        <v>7.1459999999999999</v>
      </c>
      <c r="BL149" s="81">
        <v>0</v>
      </c>
      <c r="BM149" s="82"/>
      <c r="BN149" s="81">
        <v>0</v>
      </c>
      <c r="BO149" s="81">
        <v>0</v>
      </c>
      <c r="BP149" s="81">
        <v>1</v>
      </c>
      <c r="BQ149" s="81">
        <v>0</v>
      </c>
      <c r="BR149" s="81">
        <v>1</v>
      </c>
      <c r="BS149" s="81">
        <v>0</v>
      </c>
      <c r="BT149"/>
      <c r="BU149" s="80">
        <v>12.78</v>
      </c>
      <c r="BV149" s="80">
        <v>0</v>
      </c>
      <c r="BW149" s="80">
        <v>0</v>
      </c>
      <c r="BX149" s="80">
        <v>0</v>
      </c>
      <c r="BY149" s="80">
        <v>0</v>
      </c>
      <c r="BZ149" s="80">
        <v>0</v>
      </c>
      <c r="CA149" s="80">
        <v>0</v>
      </c>
      <c r="CB149" s="80">
        <v>0</v>
      </c>
      <c r="CC149" s="80">
        <v>0</v>
      </c>
    </row>
    <row r="150" spans="1:81">
      <c r="A150" s="80" t="s">
        <v>1859</v>
      </c>
      <c r="B150" s="80">
        <v>162</v>
      </c>
      <c r="C150" s="80">
        <v>9</v>
      </c>
      <c r="D150" s="80">
        <v>10</v>
      </c>
      <c r="E150" s="80">
        <v>2012</v>
      </c>
      <c r="F150" s="80" t="s">
        <v>88</v>
      </c>
      <c r="G150" s="80" t="s">
        <v>1850</v>
      </c>
      <c r="H150" s="80" t="s">
        <v>1851</v>
      </c>
      <c r="I150" s="177"/>
      <c r="J150" s="81">
        <v>4.4770221155660836</v>
      </c>
      <c r="K150" s="81">
        <v>0.86430820682626486</v>
      </c>
      <c r="L150" s="81">
        <v>4.9948931682345892</v>
      </c>
      <c r="M150" s="81">
        <v>10.742523103089257</v>
      </c>
      <c r="N150" s="81">
        <v>11.825016314575276</v>
      </c>
      <c r="O150" s="81">
        <v>9.917349391602075</v>
      </c>
      <c r="P150" s="81">
        <v>12.979005009032036</v>
      </c>
      <c r="Q150" s="81">
        <v>0.59823445386587637</v>
      </c>
      <c r="R150" s="81">
        <v>0</v>
      </c>
      <c r="S150" s="81">
        <v>0.18165577437409092</v>
      </c>
      <c r="T150" s="82"/>
      <c r="U150" s="81">
        <v>808304</v>
      </c>
      <c r="V150" s="81">
        <v>344</v>
      </c>
      <c r="W150" s="81">
        <v>135</v>
      </c>
      <c r="X150" s="81">
        <v>2118</v>
      </c>
      <c r="Y150" s="81">
        <v>2839</v>
      </c>
      <c r="Z150" s="81">
        <v>5187</v>
      </c>
      <c r="AA150" s="81">
        <v>2608</v>
      </c>
      <c r="AB150" s="81">
        <v>7846</v>
      </c>
      <c r="AC150" s="81">
        <v>0</v>
      </c>
      <c r="AD150" s="81">
        <v>0.18165577437409092</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6.0510000000000002</v>
      </c>
      <c r="BJ150" s="81">
        <v>0</v>
      </c>
      <c r="BK150" s="81">
        <v>7.1280000000000001</v>
      </c>
      <c r="BL150" s="81">
        <v>0</v>
      </c>
      <c r="BM150" s="82"/>
      <c r="BN150" s="81">
        <v>0</v>
      </c>
      <c r="BO150" s="81">
        <v>0</v>
      </c>
      <c r="BP150" s="81">
        <v>1</v>
      </c>
      <c r="BQ150" s="81">
        <v>0</v>
      </c>
      <c r="BR150" s="81">
        <v>1</v>
      </c>
      <c r="BS150" s="81">
        <v>0</v>
      </c>
      <c r="BT150"/>
      <c r="BU150" s="80">
        <v>13.179</v>
      </c>
      <c r="BV150" s="80">
        <v>0</v>
      </c>
      <c r="BW150" s="80">
        <v>0</v>
      </c>
      <c r="BX150" s="80">
        <v>0</v>
      </c>
      <c r="BY150" s="80">
        <v>0</v>
      </c>
      <c r="BZ150" s="80">
        <v>0</v>
      </c>
      <c r="CA150" s="80">
        <v>0</v>
      </c>
      <c r="CB150" s="80">
        <v>0</v>
      </c>
      <c r="CC150" s="80">
        <v>0</v>
      </c>
    </row>
    <row r="151" spans="1:81">
      <c r="A151" s="80" t="s">
        <v>1860</v>
      </c>
      <c r="B151" s="80">
        <v>163</v>
      </c>
      <c r="C151" s="80">
        <v>10</v>
      </c>
      <c r="D151" s="80">
        <v>10</v>
      </c>
      <c r="E151" s="80">
        <v>2013</v>
      </c>
      <c r="F151" s="80" t="s">
        <v>89</v>
      </c>
      <c r="G151" s="80" t="s">
        <v>1850</v>
      </c>
      <c r="H151" s="80" t="s">
        <v>1851</v>
      </c>
      <c r="I151" s="177"/>
      <c r="J151" s="81">
        <v>4.3461335816483517</v>
      </c>
      <c r="K151" s="81">
        <v>0.7109670892739387</v>
      </c>
      <c r="L151" s="81">
        <v>5.0774903199072909</v>
      </c>
      <c r="M151" s="81">
        <v>10.355992913371789</v>
      </c>
      <c r="N151" s="81">
        <v>12.731665299134894</v>
      </c>
      <c r="O151" s="81">
        <v>9.5996370745964779</v>
      </c>
      <c r="P151" s="81">
        <v>13.182764778312697</v>
      </c>
      <c r="Q151" s="81">
        <v>0.60384261921427573</v>
      </c>
      <c r="R151" s="81">
        <v>0</v>
      </c>
      <c r="S151" s="81">
        <v>0.2804219639157528</v>
      </c>
      <c r="T151" s="82"/>
      <c r="U151" s="81">
        <v>779211</v>
      </c>
      <c r="V151" s="81">
        <v>344</v>
      </c>
      <c r="W151" s="81">
        <v>135</v>
      </c>
      <c r="X151" s="81">
        <v>2118</v>
      </c>
      <c r="Y151" s="81">
        <v>2856</v>
      </c>
      <c r="Z151" s="81">
        <v>5245</v>
      </c>
      <c r="AA151" s="81">
        <v>2639</v>
      </c>
      <c r="AB151" s="81">
        <v>7806</v>
      </c>
      <c r="AC151" s="81">
        <v>0</v>
      </c>
      <c r="AD151" s="81">
        <v>0.2804219639157528</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6.141</v>
      </c>
      <c r="BJ151" s="81">
        <v>0</v>
      </c>
      <c r="BK151" s="81">
        <v>7.4349999999999996</v>
      </c>
      <c r="BL151" s="81">
        <v>0</v>
      </c>
      <c r="BM151" s="82"/>
      <c r="BN151" s="81">
        <v>0</v>
      </c>
      <c r="BO151" s="81">
        <v>0</v>
      </c>
      <c r="BP151" s="81">
        <v>1</v>
      </c>
      <c r="BQ151" s="81">
        <v>0</v>
      </c>
      <c r="BR151" s="81">
        <v>1</v>
      </c>
      <c r="BS151" s="81">
        <v>0</v>
      </c>
      <c r="BT151"/>
      <c r="BU151" s="80">
        <v>13.576000000000001</v>
      </c>
      <c r="BV151" s="80">
        <v>0</v>
      </c>
      <c r="BW151" s="80">
        <v>0</v>
      </c>
      <c r="BX151" s="80">
        <v>0</v>
      </c>
      <c r="BY151" s="80">
        <v>0</v>
      </c>
      <c r="BZ151" s="80">
        <v>0</v>
      </c>
      <c r="CA151" s="80">
        <v>0</v>
      </c>
      <c r="CB151" s="80">
        <v>0</v>
      </c>
      <c r="CC151" s="80">
        <v>0</v>
      </c>
    </row>
    <row r="152" spans="1:81">
      <c r="A152" s="80" t="s">
        <v>1861</v>
      </c>
      <c r="B152" s="80">
        <v>164</v>
      </c>
      <c r="C152" s="80">
        <v>11</v>
      </c>
      <c r="D152" s="80">
        <v>10</v>
      </c>
      <c r="E152" s="80">
        <v>2014</v>
      </c>
      <c r="F152" s="80" t="s">
        <v>90</v>
      </c>
      <c r="G152" s="80" t="s">
        <v>1850</v>
      </c>
      <c r="H152" s="80" t="s">
        <v>1851</v>
      </c>
      <c r="I152" s="177"/>
      <c r="J152" s="81">
        <v>4.1102022973149959</v>
      </c>
      <c r="K152" s="81">
        <v>0.77421910769963709</v>
      </c>
      <c r="L152" s="81">
        <v>4.0087126142969236</v>
      </c>
      <c r="M152" s="81">
        <v>10.046823791422906</v>
      </c>
      <c r="N152" s="81">
        <v>12.741340758489864</v>
      </c>
      <c r="O152" s="81">
        <v>9.2084760710357827</v>
      </c>
      <c r="P152" s="81">
        <v>13.246308111730599</v>
      </c>
      <c r="Q152" s="81">
        <v>0.5734963622896686</v>
      </c>
      <c r="R152" s="81">
        <v>0</v>
      </c>
      <c r="S152" s="81">
        <v>0.37340949426697045</v>
      </c>
      <c r="T152" s="82"/>
      <c r="U152" s="81">
        <v>806668</v>
      </c>
      <c r="V152" s="81">
        <v>319</v>
      </c>
      <c r="W152" s="81">
        <v>148</v>
      </c>
      <c r="X152" s="81">
        <v>2064</v>
      </c>
      <c r="Y152" s="81">
        <v>2883</v>
      </c>
      <c r="Z152" s="81">
        <v>5299</v>
      </c>
      <c r="AA152" s="81">
        <v>2638</v>
      </c>
      <c r="AB152" s="81">
        <v>7727</v>
      </c>
      <c r="AC152" s="81">
        <v>0</v>
      </c>
      <c r="AD152" s="81">
        <v>0.37340949426697045</v>
      </c>
      <c r="AE152" s="82"/>
      <c r="AF152" s="81">
        <v>5730507.6183527997</v>
      </c>
      <c r="AG152" s="81">
        <v>638113.77541185205</v>
      </c>
      <c r="AH152" s="81">
        <v>1024949.0038774274</v>
      </c>
      <c r="AI152" s="81">
        <v>12490841.138086552</v>
      </c>
      <c r="AJ152" s="81">
        <v>15826034.391585931</v>
      </c>
      <c r="AK152" s="81">
        <v>0</v>
      </c>
      <c r="AL152" s="81">
        <v>0</v>
      </c>
      <c r="AM152" s="81">
        <v>1060801.6337779458</v>
      </c>
      <c r="AN152" s="81">
        <v>0</v>
      </c>
      <c r="AO152" s="81">
        <v>0</v>
      </c>
      <c r="AP152" s="82"/>
      <c r="AQ152" s="81">
        <v>287</v>
      </c>
      <c r="AR152" s="81">
        <v>62</v>
      </c>
      <c r="AS152" s="81">
        <v>0</v>
      </c>
      <c r="AT152" s="81">
        <v>0</v>
      </c>
      <c r="AU152" s="81">
        <v>0</v>
      </c>
      <c r="AV152" s="81">
        <v>0</v>
      </c>
      <c r="AW152" s="81" t="s">
        <v>564</v>
      </c>
      <c r="AX152" s="82"/>
      <c r="AY152" s="81">
        <v>1300.3</v>
      </c>
      <c r="AZ152" s="81">
        <v>1867.1</v>
      </c>
      <c r="BA152" s="81">
        <v>0</v>
      </c>
      <c r="BB152" s="81">
        <v>0</v>
      </c>
      <c r="BC152" s="81">
        <v>0</v>
      </c>
      <c r="BD152" s="81">
        <v>0</v>
      </c>
      <c r="BE152" s="81" t="s">
        <v>564</v>
      </c>
      <c r="BF152" s="82"/>
      <c r="BG152" s="81">
        <v>0</v>
      </c>
      <c r="BH152" s="81">
        <v>0</v>
      </c>
      <c r="BI152" s="81">
        <v>6.2140000000000004</v>
      </c>
      <c r="BJ152" s="81">
        <v>0</v>
      </c>
      <c r="BK152" s="81">
        <v>6.8209999999999997</v>
      </c>
      <c r="BL152" s="81">
        <v>0</v>
      </c>
      <c r="BM152" s="82"/>
      <c r="BN152" s="81">
        <v>0</v>
      </c>
      <c r="BO152" s="81">
        <v>0</v>
      </c>
      <c r="BP152" s="81">
        <v>1</v>
      </c>
      <c r="BQ152" s="81">
        <v>0</v>
      </c>
      <c r="BR152" s="81">
        <v>1</v>
      </c>
      <c r="BS152" s="81">
        <v>0</v>
      </c>
      <c r="BT152"/>
      <c r="BU152" s="80">
        <v>13.035</v>
      </c>
      <c r="BV152" s="80">
        <v>0</v>
      </c>
      <c r="BW152" s="80">
        <v>0</v>
      </c>
      <c r="BX152" s="80">
        <v>0</v>
      </c>
      <c r="BY152" s="80">
        <v>0</v>
      </c>
      <c r="BZ152" s="80">
        <v>0</v>
      </c>
      <c r="CA152" s="80">
        <v>0</v>
      </c>
      <c r="CB152" s="80">
        <v>0</v>
      </c>
      <c r="CC152" s="80">
        <v>0</v>
      </c>
    </row>
    <row r="153" spans="1:81">
      <c r="A153" s="80" t="s">
        <v>1862</v>
      </c>
      <c r="B153" s="80">
        <v>165</v>
      </c>
      <c r="C153" s="80">
        <v>12</v>
      </c>
      <c r="D153" s="80">
        <v>10</v>
      </c>
      <c r="E153" s="80">
        <v>2015</v>
      </c>
      <c r="F153" s="80" t="s">
        <v>91</v>
      </c>
      <c r="G153" s="80" t="s">
        <v>1850</v>
      </c>
      <c r="H153" s="80" t="s">
        <v>1851</v>
      </c>
      <c r="I153" s="177"/>
      <c r="J153" s="81">
        <v>3.2379267077162495</v>
      </c>
      <c r="K153" s="81">
        <v>0.72048721797708015</v>
      </c>
      <c r="L153" s="81">
        <v>4.3247938381865083</v>
      </c>
      <c r="M153" s="81">
        <v>10.7104068429368</v>
      </c>
      <c r="N153" s="81">
        <v>10.882614686049932</v>
      </c>
      <c r="O153" s="81">
        <v>9.0982257523467407</v>
      </c>
      <c r="P153" s="81">
        <v>13.171300499305525</v>
      </c>
      <c r="Q153" s="81">
        <v>0.55176102142848338</v>
      </c>
      <c r="R153" s="81">
        <v>0</v>
      </c>
      <c r="S153" s="81">
        <v>0.21190756789254264</v>
      </c>
      <c r="T153" s="82"/>
      <c r="U153" s="81">
        <v>685958</v>
      </c>
      <c r="V153" s="81">
        <v>319</v>
      </c>
      <c r="W153" s="81">
        <v>148</v>
      </c>
      <c r="X153" s="81">
        <v>2064</v>
      </c>
      <c r="Y153" s="81">
        <v>2873</v>
      </c>
      <c r="Z153" s="81">
        <v>5286</v>
      </c>
      <c r="AA153" s="81">
        <v>2621</v>
      </c>
      <c r="AB153" s="81">
        <v>7594</v>
      </c>
      <c r="AC153" s="81">
        <v>0</v>
      </c>
      <c r="AD153" s="81">
        <v>0.21190756789254264</v>
      </c>
      <c r="AE153" s="82"/>
      <c r="AF153" s="81">
        <v>4658949.5425467677</v>
      </c>
      <c r="AG153" s="81">
        <v>553924.52362071571</v>
      </c>
      <c r="AH153" s="81">
        <v>909476.88314535492</v>
      </c>
      <c r="AI153" s="81">
        <v>13403671.969362853</v>
      </c>
      <c r="AJ153" s="81">
        <v>13641707.596600769</v>
      </c>
      <c r="AK153" s="81">
        <v>0</v>
      </c>
      <c r="AL153" s="81">
        <v>0</v>
      </c>
      <c r="AM153" s="81">
        <v>1040725.8443681132</v>
      </c>
      <c r="AN153" s="81">
        <v>0</v>
      </c>
      <c r="AO153" s="81">
        <v>0</v>
      </c>
      <c r="AP153" s="82"/>
      <c r="AQ153" s="81">
        <v>312</v>
      </c>
      <c r="AR153" s="81">
        <v>95</v>
      </c>
      <c r="AS153" s="81">
        <v>0</v>
      </c>
      <c r="AT153" s="81">
        <v>0</v>
      </c>
      <c r="AU153" s="81">
        <v>0</v>
      </c>
      <c r="AV153" s="81">
        <v>0</v>
      </c>
      <c r="AW153" s="81" t="s">
        <v>564</v>
      </c>
      <c r="AX153" s="82"/>
      <c r="AY153" s="81">
        <v>1432.1</v>
      </c>
      <c r="AZ153" s="81">
        <v>4313.3</v>
      </c>
      <c r="BA153" s="81">
        <v>0</v>
      </c>
      <c r="BB153" s="81">
        <v>0</v>
      </c>
      <c r="BC153" s="81">
        <v>0</v>
      </c>
      <c r="BD153" s="81">
        <v>0</v>
      </c>
      <c r="BE153" s="81" t="s">
        <v>564</v>
      </c>
      <c r="BF153" s="82"/>
      <c r="BG153" s="81">
        <v>0</v>
      </c>
      <c r="BH153" s="81">
        <v>0</v>
      </c>
      <c r="BI153" s="81">
        <v>5.6909999999999998</v>
      </c>
      <c r="BJ153" s="81">
        <v>0</v>
      </c>
      <c r="BK153" s="81">
        <v>6.2720000000000002</v>
      </c>
      <c r="BL153" s="81">
        <v>0</v>
      </c>
      <c r="BM153" s="82"/>
      <c r="BN153" s="81">
        <v>0</v>
      </c>
      <c r="BO153" s="81">
        <v>0</v>
      </c>
      <c r="BP153" s="81">
        <v>1</v>
      </c>
      <c r="BQ153" s="81">
        <v>0</v>
      </c>
      <c r="BR153" s="81">
        <v>1</v>
      </c>
      <c r="BS153" s="81">
        <v>0</v>
      </c>
      <c r="BT153"/>
      <c r="BU153" s="80">
        <v>11.962999999999999</v>
      </c>
      <c r="BV153" s="80">
        <v>0</v>
      </c>
      <c r="BW153" s="80">
        <v>0</v>
      </c>
      <c r="BX153" s="80">
        <v>0</v>
      </c>
      <c r="BY153" s="80">
        <v>0</v>
      </c>
      <c r="BZ153" s="80">
        <v>0</v>
      </c>
      <c r="CA153" s="80">
        <v>0</v>
      </c>
      <c r="CB153" s="80">
        <v>0</v>
      </c>
      <c r="CC153" s="80">
        <v>0</v>
      </c>
    </row>
    <row r="154" spans="1:81">
      <c r="A154" s="80" t="s">
        <v>1863</v>
      </c>
      <c r="B154" s="80">
        <v>166</v>
      </c>
      <c r="C154" s="80">
        <v>13</v>
      </c>
      <c r="D154" s="80">
        <v>10</v>
      </c>
      <c r="E154" s="80">
        <v>2016</v>
      </c>
      <c r="F154" s="80" t="s">
        <v>92</v>
      </c>
      <c r="G154" s="80" t="s">
        <v>1850</v>
      </c>
      <c r="H154" s="80" t="s">
        <v>1851</v>
      </c>
      <c r="I154" s="177"/>
      <c r="J154" s="81">
        <v>4.3185893054805931</v>
      </c>
      <c r="K154" s="81">
        <v>0.72481675480979091</v>
      </c>
      <c r="L154" s="81">
        <v>4.1562461613243231</v>
      </c>
      <c r="M154" s="81">
        <v>8.6581468142539304</v>
      </c>
      <c r="N154" s="81">
        <v>11.707101321392805</v>
      </c>
      <c r="O154" s="81">
        <v>9.006445140822505</v>
      </c>
      <c r="P154" s="81">
        <v>12.661829360162233</v>
      </c>
      <c r="Q154" s="81">
        <v>0.5324242259431452</v>
      </c>
      <c r="R154" s="81">
        <v>0</v>
      </c>
      <c r="S154" s="81">
        <v>0.21991195934338978</v>
      </c>
      <c r="T154" s="82"/>
      <c r="U154" s="81">
        <v>907937.00000000012</v>
      </c>
      <c r="V154" s="81">
        <v>319</v>
      </c>
      <c r="W154" s="81">
        <v>148</v>
      </c>
      <c r="X154" s="81">
        <v>2064</v>
      </c>
      <c r="Y154" s="81">
        <v>2903</v>
      </c>
      <c r="Z154" s="81">
        <v>5297</v>
      </c>
      <c r="AA154" s="81">
        <v>2606</v>
      </c>
      <c r="AB154" s="81">
        <v>7538</v>
      </c>
      <c r="AC154" s="81">
        <v>0</v>
      </c>
      <c r="AD154" s="81">
        <v>0.21991195934338981</v>
      </c>
      <c r="AE154" s="82"/>
      <c r="AF154" s="81">
        <v>6343633.7433577003</v>
      </c>
      <c r="AG154" s="81">
        <v>535619.02192414552</v>
      </c>
      <c r="AH154" s="81">
        <v>678768.56836814713</v>
      </c>
      <c r="AI154" s="81">
        <v>13039563.78470815</v>
      </c>
      <c r="AJ154" s="81">
        <v>14430761.35814818</v>
      </c>
      <c r="AK154" s="81">
        <v>0</v>
      </c>
      <c r="AL154" s="81">
        <v>0</v>
      </c>
      <c r="AM154" s="81">
        <v>1033853.858761195</v>
      </c>
      <c r="AN154" s="81">
        <v>0</v>
      </c>
      <c r="AO154" s="81">
        <v>0</v>
      </c>
      <c r="AP154" s="82"/>
      <c r="AQ154" s="81">
        <v>334</v>
      </c>
      <c r="AR154" s="81">
        <v>119</v>
      </c>
      <c r="AS154" s="81">
        <v>0</v>
      </c>
      <c r="AT154" s="81">
        <v>0</v>
      </c>
      <c r="AU154" s="81">
        <v>0</v>
      </c>
      <c r="AV154" s="81">
        <v>0</v>
      </c>
      <c r="AW154" s="81" t="s">
        <v>564</v>
      </c>
      <c r="AX154" s="82"/>
      <c r="AY154" s="81">
        <v>1549.9</v>
      </c>
      <c r="AZ154" s="81">
        <v>5078.2</v>
      </c>
      <c r="BA154" s="81">
        <v>0</v>
      </c>
      <c r="BB154" s="81">
        <v>0</v>
      </c>
      <c r="BC154" s="81">
        <v>0</v>
      </c>
      <c r="BD154" s="81">
        <v>0</v>
      </c>
      <c r="BE154" s="81" t="s">
        <v>564</v>
      </c>
      <c r="BF154" s="82"/>
      <c r="BG154" s="81">
        <v>0</v>
      </c>
      <c r="BH154" s="81">
        <v>0</v>
      </c>
      <c r="BI154" s="81">
        <v>5.8479999999999999</v>
      </c>
      <c r="BJ154" s="81">
        <v>0</v>
      </c>
      <c r="BK154" s="81">
        <v>6.181</v>
      </c>
      <c r="BL154" s="81">
        <v>0</v>
      </c>
      <c r="BM154" s="82"/>
      <c r="BN154" s="81">
        <v>0</v>
      </c>
      <c r="BO154" s="81">
        <v>0</v>
      </c>
      <c r="BP154" s="81">
        <v>1</v>
      </c>
      <c r="BQ154" s="81">
        <v>0</v>
      </c>
      <c r="BR154" s="81">
        <v>1</v>
      </c>
      <c r="BS154" s="81">
        <v>0</v>
      </c>
      <c r="BT154"/>
      <c r="BU154" s="80">
        <v>12.029</v>
      </c>
      <c r="BV154" s="80">
        <v>0</v>
      </c>
      <c r="BW154" s="80">
        <v>0</v>
      </c>
      <c r="BX154" s="80">
        <v>0</v>
      </c>
      <c r="BY154" s="80">
        <v>0</v>
      </c>
      <c r="BZ154" s="80">
        <v>0</v>
      </c>
      <c r="CA154" s="80">
        <v>0</v>
      </c>
      <c r="CB154" s="80">
        <v>0</v>
      </c>
      <c r="CC154" s="80">
        <v>0</v>
      </c>
    </row>
    <row r="155" spans="1:81">
      <c r="A155" s="80" t="s">
        <v>1864</v>
      </c>
      <c r="B155" s="80">
        <v>167</v>
      </c>
      <c r="C155" s="80">
        <v>14</v>
      </c>
      <c r="D155" s="80">
        <v>10</v>
      </c>
      <c r="E155" s="80">
        <v>2017</v>
      </c>
      <c r="F155" s="80" t="s">
        <v>71</v>
      </c>
      <c r="G155" s="80" t="s">
        <v>1850</v>
      </c>
      <c r="H155" s="80" t="s">
        <v>1851</v>
      </c>
      <c r="I155" s="177"/>
      <c r="J155" s="81">
        <v>3.4966664172922961</v>
      </c>
      <c r="K155" s="81">
        <v>0.71479833644352375</v>
      </c>
      <c r="L155" s="81">
        <v>4.087189441198527</v>
      </c>
      <c r="M155" s="81">
        <v>8.225219331087148</v>
      </c>
      <c r="N155" s="81">
        <v>12.107193111993269</v>
      </c>
      <c r="O155" s="81">
        <v>8.8962774499979478</v>
      </c>
      <c r="P155" s="81">
        <v>12.605760910869449</v>
      </c>
      <c r="Q155" s="81">
        <v>0.50822520261781123</v>
      </c>
      <c r="R155" s="81">
        <v>0</v>
      </c>
      <c r="S155" s="81">
        <v>0.26562284010192111</v>
      </c>
      <c r="T155" s="82"/>
      <c r="U155" s="81">
        <v>780439</v>
      </c>
      <c r="V155" s="81">
        <v>319</v>
      </c>
      <c r="W155" s="81">
        <v>148</v>
      </c>
      <c r="X155" s="81">
        <v>2064</v>
      </c>
      <c r="Y155" s="81">
        <v>2914</v>
      </c>
      <c r="Z155" s="81">
        <v>5319</v>
      </c>
      <c r="AA155" s="81">
        <v>2611</v>
      </c>
      <c r="AB155" s="81">
        <v>7441</v>
      </c>
      <c r="AC155" s="81">
        <v>0</v>
      </c>
      <c r="AD155" s="81">
        <v>0.26562284010192111</v>
      </c>
      <c r="AE155" s="82"/>
      <c r="AF155" s="81">
        <v>5206307.6925106328</v>
      </c>
      <c r="AG155" s="81">
        <v>534183.03220308409</v>
      </c>
      <c r="AH155" s="81">
        <v>875402.89308816858</v>
      </c>
      <c r="AI155" s="81">
        <v>12915501.56780722</v>
      </c>
      <c r="AJ155" s="81">
        <v>14299519.541803829</v>
      </c>
      <c r="AK155" s="81">
        <v>0</v>
      </c>
      <c r="AL155" s="81">
        <v>0</v>
      </c>
      <c r="AM155" s="81">
        <v>1022146.970267368</v>
      </c>
      <c r="AN155" s="81">
        <v>0</v>
      </c>
      <c r="AO155" s="81">
        <v>0</v>
      </c>
      <c r="AP155" s="82"/>
      <c r="AQ155" s="81">
        <v>347</v>
      </c>
      <c r="AR155" s="81">
        <v>132</v>
      </c>
      <c r="AS155" s="81">
        <v>0</v>
      </c>
      <c r="AT155" s="81">
        <v>1</v>
      </c>
      <c r="AU155" s="81">
        <v>0</v>
      </c>
      <c r="AV155" s="81">
        <v>0</v>
      </c>
      <c r="AW155" s="81" t="s">
        <v>564</v>
      </c>
      <c r="AX155" s="82"/>
      <c r="AY155" s="81">
        <v>1615.6</v>
      </c>
      <c r="AZ155" s="81">
        <v>5966.6999999999989</v>
      </c>
      <c r="BA155" s="81">
        <v>0</v>
      </c>
      <c r="BB155" s="81">
        <v>181</v>
      </c>
      <c r="BC155" s="81">
        <v>0</v>
      </c>
      <c r="BD155" s="81">
        <v>0</v>
      </c>
      <c r="BE155" s="81" t="s">
        <v>564</v>
      </c>
      <c r="BF155" s="82"/>
      <c r="BG155" s="81">
        <v>0</v>
      </c>
      <c r="BH155" s="81">
        <v>0</v>
      </c>
      <c r="BI155" s="81">
        <v>6.2489999999999997</v>
      </c>
      <c r="BJ155" s="81">
        <v>0</v>
      </c>
      <c r="BK155" s="81">
        <v>5.8650000000000002</v>
      </c>
      <c r="BL155" s="81">
        <v>0</v>
      </c>
      <c r="BM155" s="82"/>
      <c r="BN155" s="81">
        <v>0</v>
      </c>
      <c r="BO155" s="81">
        <v>0</v>
      </c>
      <c r="BP155" s="81">
        <v>1</v>
      </c>
      <c r="BQ155" s="81">
        <v>0</v>
      </c>
      <c r="BR155" s="81">
        <v>1</v>
      </c>
      <c r="BS155" s="81">
        <v>0</v>
      </c>
      <c r="BT155"/>
      <c r="BU155" s="80">
        <v>12.114000000000001</v>
      </c>
      <c r="BV155" s="80">
        <v>0</v>
      </c>
      <c r="BW155" s="80">
        <v>0</v>
      </c>
      <c r="BX155" s="80">
        <v>0</v>
      </c>
      <c r="BY155" s="80">
        <v>0</v>
      </c>
      <c r="BZ155" s="80">
        <v>0</v>
      </c>
      <c r="CA155" s="80">
        <v>0</v>
      </c>
      <c r="CB155" s="80">
        <v>0</v>
      </c>
      <c r="CC155" s="80">
        <v>0</v>
      </c>
    </row>
    <row r="156" spans="1:81">
      <c r="A156" s="80" t="s">
        <v>1865</v>
      </c>
      <c r="B156" s="80">
        <v>168</v>
      </c>
      <c r="C156" s="80">
        <v>15</v>
      </c>
      <c r="D156" s="80">
        <v>10</v>
      </c>
      <c r="E156" s="80">
        <v>2018</v>
      </c>
      <c r="F156" s="80" t="s">
        <v>93</v>
      </c>
      <c r="G156" s="80" t="s">
        <v>1850</v>
      </c>
      <c r="H156" s="80" t="s">
        <v>1851</v>
      </c>
      <c r="I156" s="177"/>
      <c r="J156" s="81">
        <v>3.5515668676767649</v>
      </c>
      <c r="K156" s="81">
        <v>0.67073572001947757</v>
      </c>
      <c r="L156" s="81">
        <v>3.6641630050051917</v>
      </c>
      <c r="M156" s="81">
        <v>8.0049284396487028</v>
      </c>
      <c r="N156" s="81">
        <v>11.73449337572616</v>
      </c>
      <c r="O156" s="81">
        <v>8.6831843547781258</v>
      </c>
      <c r="P156" s="81">
        <v>12.485060059866759</v>
      </c>
      <c r="Q156" s="81">
        <v>0.46355813529597645</v>
      </c>
      <c r="R156" s="81">
        <v>0</v>
      </c>
      <c r="S156" s="81">
        <v>0.28764488915189784</v>
      </c>
      <c r="T156" s="82"/>
      <c r="U156" s="81">
        <v>852214</v>
      </c>
      <c r="V156" s="81">
        <v>319</v>
      </c>
      <c r="W156" s="81">
        <v>148</v>
      </c>
      <c r="X156" s="81">
        <v>2064</v>
      </c>
      <c r="Y156" s="81">
        <v>2914</v>
      </c>
      <c r="Z156" s="81">
        <v>5291</v>
      </c>
      <c r="AA156" s="81">
        <v>2612</v>
      </c>
      <c r="AB156" s="81">
        <v>7314</v>
      </c>
      <c r="AC156" s="81">
        <v>0</v>
      </c>
      <c r="AD156" s="81">
        <v>0.28764488915189779</v>
      </c>
      <c r="AE156" s="82"/>
      <c r="AF156" s="81">
        <v>5435959.3770369459</v>
      </c>
      <c r="AG156" s="81">
        <v>474511.57144220959</v>
      </c>
      <c r="AH156" s="81">
        <v>827191.78219351801</v>
      </c>
      <c r="AI156" s="81">
        <v>12336630.738660481</v>
      </c>
      <c r="AJ156" s="81">
        <v>14266585.695671501</v>
      </c>
      <c r="AK156" s="81">
        <v>0</v>
      </c>
      <c r="AL156" s="81">
        <v>0</v>
      </c>
      <c r="AM156" s="81">
        <v>1006780.223745</v>
      </c>
      <c r="AN156" s="81">
        <v>0</v>
      </c>
      <c r="AO156" s="81">
        <v>0</v>
      </c>
      <c r="AP156" s="82"/>
      <c r="AQ156" s="81">
        <v>367</v>
      </c>
      <c r="AR156" s="81">
        <v>151</v>
      </c>
      <c r="AS156" s="81">
        <v>0</v>
      </c>
      <c r="AT156" s="81">
        <v>1</v>
      </c>
      <c r="AU156" s="81">
        <v>0</v>
      </c>
      <c r="AV156" s="81">
        <v>0</v>
      </c>
      <c r="AW156" s="81" t="s">
        <v>564</v>
      </c>
      <c r="AX156" s="82"/>
      <c r="AY156" s="81">
        <v>1716.9</v>
      </c>
      <c r="AZ156" s="81">
        <v>6535</v>
      </c>
      <c r="BA156" s="81">
        <v>0</v>
      </c>
      <c r="BB156" s="81">
        <v>181</v>
      </c>
      <c r="BC156" s="81">
        <v>0</v>
      </c>
      <c r="BD156" s="81">
        <v>0</v>
      </c>
      <c r="BE156" s="81" t="s">
        <v>564</v>
      </c>
      <c r="BF156" s="82"/>
      <c r="BG156" s="81">
        <v>0</v>
      </c>
      <c r="BH156" s="81">
        <v>0</v>
      </c>
      <c r="BI156" s="81">
        <v>6.1950000000000003</v>
      </c>
      <c r="BJ156" s="81">
        <v>0</v>
      </c>
      <c r="BK156" s="81">
        <v>5.548</v>
      </c>
      <c r="BL156" s="81">
        <v>0</v>
      </c>
      <c r="BM156" s="82"/>
      <c r="BN156" s="81">
        <v>0</v>
      </c>
      <c r="BO156" s="81">
        <v>0</v>
      </c>
      <c r="BP156" s="81">
        <v>1</v>
      </c>
      <c r="BQ156" s="81">
        <v>0</v>
      </c>
      <c r="BR156" s="81">
        <v>1</v>
      </c>
      <c r="BS156" s="81">
        <v>0</v>
      </c>
      <c r="BT156"/>
      <c r="BU156" s="80">
        <v>11.743</v>
      </c>
      <c r="BV156" s="80">
        <v>0</v>
      </c>
      <c r="BW156" s="80">
        <v>0</v>
      </c>
      <c r="BX156" s="80">
        <v>0</v>
      </c>
      <c r="BY156" s="80">
        <v>0</v>
      </c>
      <c r="BZ156" s="80">
        <v>0</v>
      </c>
      <c r="CA156" s="80">
        <v>0</v>
      </c>
      <c r="CB156" s="80">
        <v>0</v>
      </c>
      <c r="CC156" s="80">
        <v>0</v>
      </c>
    </row>
    <row r="157" spans="1:81">
      <c r="A157" s="80" t="s">
        <v>1866</v>
      </c>
      <c r="B157" s="80">
        <v>169</v>
      </c>
      <c r="C157" s="80">
        <v>16</v>
      </c>
      <c r="D157" s="80">
        <v>10</v>
      </c>
      <c r="E157" s="80">
        <v>2019</v>
      </c>
      <c r="F157" s="80" t="s">
        <v>73</v>
      </c>
      <c r="G157" s="80" t="s">
        <v>1850</v>
      </c>
      <c r="H157" s="80" t="s">
        <v>1851</v>
      </c>
      <c r="I157" s="177"/>
      <c r="J157" s="81">
        <v>3.8641223295717761</v>
      </c>
      <c r="K157" s="81">
        <v>0.60883938384385328</v>
      </c>
      <c r="L157" s="81">
        <v>3.6841079013759224</v>
      </c>
      <c r="M157" s="81">
        <v>7.6655700224898995</v>
      </c>
      <c r="N157" s="81">
        <v>10.476075575304444</v>
      </c>
      <c r="O157" s="81">
        <v>8.4783051886499852</v>
      </c>
      <c r="P157" s="81">
        <v>12.266173063173456</v>
      </c>
      <c r="Q157" s="81">
        <v>0.44220518857239299</v>
      </c>
      <c r="R157" s="81">
        <v>0</v>
      </c>
      <c r="S157" s="81">
        <v>0</v>
      </c>
      <c r="T157" s="82"/>
      <c r="U157" s="81">
        <v>939882</v>
      </c>
      <c r="V157" s="81">
        <v>319</v>
      </c>
      <c r="W157" s="81">
        <v>148</v>
      </c>
      <c r="X157" s="81">
        <v>2064</v>
      </c>
      <c r="Y157" s="81">
        <v>2931</v>
      </c>
      <c r="Z157" s="81">
        <v>5308</v>
      </c>
      <c r="AA157" s="81">
        <v>2547</v>
      </c>
      <c r="AB157" s="81">
        <v>7166</v>
      </c>
      <c r="AC157" s="81">
        <v>0</v>
      </c>
      <c r="AD157" s="81">
        <v>0</v>
      </c>
      <c r="AE157" s="82"/>
      <c r="AF157" s="81">
        <v>6276602.2086233683</v>
      </c>
      <c r="AG157" s="81">
        <v>459452.89615468401</v>
      </c>
      <c r="AH157" s="81">
        <v>873723.24049483635</v>
      </c>
      <c r="AI157" s="81">
        <v>12641957.6802254</v>
      </c>
      <c r="AJ157" s="81">
        <v>13234687.088562822</v>
      </c>
      <c r="AK157" s="81">
        <v>0</v>
      </c>
      <c r="AL157" s="81">
        <v>0</v>
      </c>
      <c r="AM157" s="81">
        <v>975955.25438088225</v>
      </c>
      <c r="AN157" s="81">
        <v>0</v>
      </c>
      <c r="AO157" s="81">
        <v>0</v>
      </c>
      <c r="AP157" s="82"/>
      <c r="AQ157" s="81">
        <v>389</v>
      </c>
      <c r="AR157" s="81">
        <v>164</v>
      </c>
      <c r="AS157" s="81">
        <v>0</v>
      </c>
      <c r="AT157" s="81">
        <v>1</v>
      </c>
      <c r="AU157" s="81">
        <v>0</v>
      </c>
      <c r="AV157" s="81">
        <v>0</v>
      </c>
      <c r="AW157" s="81" t="s">
        <v>564</v>
      </c>
      <c r="AX157" s="82"/>
      <c r="AY157" s="81">
        <v>1838.5</v>
      </c>
      <c r="AZ157" s="81">
        <v>16780.7</v>
      </c>
      <c r="BA157" s="81">
        <v>0</v>
      </c>
      <c r="BB157" s="81">
        <v>181</v>
      </c>
      <c r="BC157" s="81">
        <v>0</v>
      </c>
      <c r="BD157" s="81">
        <v>0</v>
      </c>
      <c r="BE157" s="81" t="s">
        <v>564</v>
      </c>
      <c r="BF157" s="82"/>
      <c r="BG157" s="81">
        <v>0</v>
      </c>
      <c r="BH157" s="81">
        <v>0</v>
      </c>
      <c r="BI157" s="81">
        <v>5.758</v>
      </c>
      <c r="BJ157" s="81">
        <v>0</v>
      </c>
      <c r="BK157" s="81">
        <v>5.3869999999999996</v>
      </c>
      <c r="BL157" s="81">
        <v>0</v>
      </c>
      <c r="BM157" s="82"/>
      <c r="BN157" s="81">
        <v>0</v>
      </c>
      <c r="BO157" s="81">
        <v>0</v>
      </c>
      <c r="BP157" s="81">
        <v>1</v>
      </c>
      <c r="BQ157" s="81">
        <v>0</v>
      </c>
      <c r="BR157" s="81">
        <v>1</v>
      </c>
      <c r="BS157" s="81">
        <v>0</v>
      </c>
      <c r="BT157"/>
      <c r="BU157" s="80">
        <v>11.145</v>
      </c>
      <c r="BV157" s="80">
        <v>0</v>
      </c>
      <c r="BW157" s="80">
        <v>0</v>
      </c>
      <c r="BX157" s="80">
        <v>0</v>
      </c>
      <c r="BY157" s="80">
        <v>0</v>
      </c>
      <c r="BZ157" s="80">
        <v>0</v>
      </c>
      <c r="CA157" s="80">
        <v>0</v>
      </c>
      <c r="CB157" s="80">
        <v>0</v>
      </c>
      <c r="CC157" s="80">
        <v>0</v>
      </c>
    </row>
    <row r="158" spans="1:81">
      <c r="A158" s="80" t="s">
        <v>1867</v>
      </c>
      <c r="B158" s="80">
        <v>170</v>
      </c>
      <c r="C158" s="80">
        <v>17</v>
      </c>
      <c r="D158" s="80">
        <v>10</v>
      </c>
      <c r="E158" s="80">
        <v>2020</v>
      </c>
      <c r="F158" s="80" t="s">
        <v>218</v>
      </c>
      <c r="G158" s="174" t="s">
        <v>1850</v>
      </c>
      <c r="H158" s="80" t="s">
        <v>1851</v>
      </c>
      <c r="I158" s="177"/>
      <c r="J158" s="81">
        <v>3.5960735318621029</v>
      </c>
      <c r="K158" s="81">
        <v>0.71332887627486574</v>
      </c>
      <c r="L158" s="81">
        <v>2.9357041543853666</v>
      </c>
      <c r="M158" s="81">
        <v>7.2266253163717487</v>
      </c>
      <c r="N158" s="81">
        <v>10.221195673273357</v>
      </c>
      <c r="O158" s="81">
        <v>7.4337927738104996</v>
      </c>
      <c r="P158" s="81">
        <v>11.449369708406287</v>
      </c>
      <c r="Q158" s="81">
        <v>0.41645687714167479</v>
      </c>
      <c r="R158" s="81">
        <v>0</v>
      </c>
      <c r="S158" s="81">
        <v>0.47761626672572127</v>
      </c>
      <c r="T158" s="82"/>
      <c r="U158" s="81">
        <v>889910</v>
      </c>
      <c r="V158" s="81">
        <v>327</v>
      </c>
      <c r="W158" s="81">
        <v>132</v>
      </c>
      <c r="X158" s="81">
        <v>2162</v>
      </c>
      <c r="Y158" s="81">
        <v>2917</v>
      </c>
      <c r="Z158" s="81">
        <v>5312</v>
      </c>
      <c r="AA158" s="81">
        <v>2583</v>
      </c>
      <c r="AB158" s="81">
        <v>7063</v>
      </c>
      <c r="AC158" s="81">
        <v>0</v>
      </c>
      <c r="AD158" s="81">
        <v>0.47761626672572127</v>
      </c>
      <c r="AE158" s="82"/>
      <c r="AF158" s="81">
        <v>5999404.6299270215</v>
      </c>
      <c r="AG158" s="81">
        <v>514366.7867951357</v>
      </c>
      <c r="AH158" s="81">
        <v>755392.20392373123</v>
      </c>
      <c r="AI158" s="81">
        <v>12492618.277697623</v>
      </c>
      <c r="AJ158" s="81">
        <v>13309565.432539791</v>
      </c>
      <c r="AK158" s="81"/>
      <c r="AL158" s="81"/>
      <c r="AM158" s="81">
        <v>921799.97156668513</v>
      </c>
      <c r="AN158" s="81"/>
      <c r="AO158" s="81"/>
      <c r="AP158" s="82"/>
      <c r="AQ158" s="81">
        <v>404</v>
      </c>
      <c r="AR158" s="81">
        <v>168</v>
      </c>
      <c r="AS158" s="81">
        <v>0</v>
      </c>
      <c r="AT158" s="81">
        <v>1</v>
      </c>
      <c r="AU158" s="81">
        <v>0</v>
      </c>
      <c r="AV158" s="81">
        <v>0</v>
      </c>
      <c r="AW158" s="81">
        <v>0</v>
      </c>
      <c r="AX158" s="82"/>
      <c r="AY158" s="81">
        <v>1924.4</v>
      </c>
      <c r="AZ158" s="81">
        <v>16938.7</v>
      </c>
      <c r="BA158" s="81">
        <v>0</v>
      </c>
      <c r="BB158" s="81">
        <v>181</v>
      </c>
      <c r="BC158" s="81">
        <v>0</v>
      </c>
      <c r="BD158" s="81">
        <v>0</v>
      </c>
      <c r="BE158" s="81">
        <v>0</v>
      </c>
      <c r="BF158" s="82"/>
      <c r="BG158" s="81">
        <v>0</v>
      </c>
      <c r="BH158" s="81">
        <v>0</v>
      </c>
      <c r="BI158" s="81">
        <v>5.1660000000000004</v>
      </c>
      <c r="BJ158" s="81">
        <v>0</v>
      </c>
      <c r="BK158" s="81">
        <v>4.4820000000000002</v>
      </c>
      <c r="BL158" s="81">
        <v>0</v>
      </c>
      <c r="BM158" s="82"/>
      <c r="BN158" s="81">
        <v>0</v>
      </c>
      <c r="BO158" s="81">
        <v>0</v>
      </c>
      <c r="BP158" s="81">
        <v>1</v>
      </c>
      <c r="BQ158" s="81">
        <v>0</v>
      </c>
      <c r="BR158" s="81">
        <v>1</v>
      </c>
      <c r="BS158" s="81">
        <v>0</v>
      </c>
      <c r="BT158"/>
      <c r="BU158" s="80">
        <v>9.6479999999999997</v>
      </c>
      <c r="BV158" s="80">
        <v>0</v>
      </c>
      <c r="BW158" s="80">
        <v>0</v>
      </c>
      <c r="BX158" s="80">
        <v>0</v>
      </c>
      <c r="BY158" s="80">
        <v>0</v>
      </c>
      <c r="BZ158" s="80">
        <v>0</v>
      </c>
      <c r="CA158" s="80">
        <v>0</v>
      </c>
      <c r="CB158" s="80">
        <v>0</v>
      </c>
      <c r="CC158" s="80">
        <v>0</v>
      </c>
    </row>
    <row r="159" spans="1:81">
      <c r="A159" s="80" t="s">
        <v>1868</v>
      </c>
      <c r="B159" s="80">
        <v>170</v>
      </c>
      <c r="C159" s="80">
        <v>18</v>
      </c>
      <c r="D159" s="80">
        <v>10</v>
      </c>
      <c r="E159" s="80">
        <v>2021</v>
      </c>
      <c r="F159" s="80" t="s">
        <v>75</v>
      </c>
      <c r="G159" s="174" t="s">
        <v>1850</v>
      </c>
      <c r="H159" s="80" t="s">
        <v>1851</v>
      </c>
      <c r="I159" s="177"/>
      <c r="J159" s="81">
        <v>3.8115606118062657</v>
      </c>
      <c r="K159" s="81">
        <v>0.76491237771438714</v>
      </c>
      <c r="L159" s="81">
        <v>3.8514119650745919</v>
      </c>
      <c r="M159" s="81">
        <v>8.9767227274818069</v>
      </c>
      <c r="N159" s="81">
        <v>10.827262600995104</v>
      </c>
      <c r="O159" s="81">
        <v>7.1121123303272116</v>
      </c>
      <c r="P159" s="81">
        <v>11.722307840482209</v>
      </c>
      <c r="Q159" s="81">
        <v>0.41590531511793982</v>
      </c>
      <c r="R159" s="81">
        <v>0</v>
      </c>
      <c r="S159" s="81">
        <v>0.67211347224710427</v>
      </c>
      <c r="T159" s="82"/>
      <c r="U159" s="81">
        <v>997663</v>
      </c>
      <c r="V159" s="81">
        <v>327</v>
      </c>
      <c r="W159" s="81">
        <v>132</v>
      </c>
      <c r="X159" s="81">
        <v>2162</v>
      </c>
      <c r="Y159" s="81">
        <v>2905</v>
      </c>
      <c r="Z159" s="81">
        <v>5233</v>
      </c>
      <c r="AA159" s="81">
        <v>2579</v>
      </c>
      <c r="AB159" s="81">
        <v>6970</v>
      </c>
      <c r="AC159" s="81">
        <v>0</v>
      </c>
      <c r="AD159" s="81">
        <v>0.67211347224710427</v>
      </c>
      <c r="AE159" s="82"/>
      <c r="AF159" s="81">
        <v>6020150.1162381172</v>
      </c>
      <c r="AG159" s="81">
        <v>529691.36683251685</v>
      </c>
      <c r="AH159" s="81">
        <v>904855.53685454896</v>
      </c>
      <c r="AI159" s="81">
        <v>14564461.634263974</v>
      </c>
      <c r="AJ159" s="81">
        <v>13438206.797624065</v>
      </c>
      <c r="AK159" s="81">
        <v>0</v>
      </c>
      <c r="AL159" s="81">
        <v>0</v>
      </c>
      <c r="AM159" s="81">
        <v>914909.29802038637</v>
      </c>
      <c r="AN159" s="81">
        <v>0</v>
      </c>
      <c r="AO159" s="81">
        <v>0</v>
      </c>
      <c r="AP159" s="82"/>
      <c r="AQ159" s="81">
        <v>420</v>
      </c>
      <c r="AR159" s="81">
        <v>173</v>
      </c>
      <c r="AS159" s="81">
        <v>0</v>
      </c>
      <c r="AT159" s="81">
        <v>1</v>
      </c>
      <c r="AU159" s="81">
        <v>0</v>
      </c>
      <c r="AV159" s="81">
        <v>0</v>
      </c>
      <c r="AW159" s="81"/>
      <c r="AX159" s="82"/>
      <c r="AY159" s="81">
        <v>2030</v>
      </c>
      <c r="AZ159" s="81">
        <v>17153.2</v>
      </c>
      <c r="BA159" s="81">
        <v>0</v>
      </c>
      <c r="BB159" s="81">
        <v>181</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1869</v>
      </c>
      <c r="B160" s="80">
        <v>170</v>
      </c>
      <c r="C160" s="80">
        <v>19</v>
      </c>
      <c r="D160" s="80">
        <v>10</v>
      </c>
      <c r="E160" s="80">
        <v>2022</v>
      </c>
      <c r="F160" s="80" t="s">
        <v>568</v>
      </c>
      <c r="G160" s="80" t="s">
        <v>1850</v>
      </c>
      <c r="H160" s="80" t="s">
        <v>1851</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436</v>
      </c>
      <c r="AR160" s="81">
        <v>178</v>
      </c>
      <c r="AS160" s="81">
        <v>0</v>
      </c>
      <c r="AT160" s="81">
        <v>1</v>
      </c>
      <c r="AU160" s="81">
        <v>0</v>
      </c>
      <c r="AV160" s="81">
        <v>0</v>
      </c>
      <c r="AW160" s="81"/>
      <c r="AX160" s="82"/>
      <c r="AY160" s="81">
        <v>2123.6999999999998</v>
      </c>
      <c r="AZ160" s="81">
        <v>17400.7</v>
      </c>
      <c r="BA160" s="81">
        <v>0</v>
      </c>
      <c r="BB160" s="81">
        <v>181</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1870</v>
      </c>
      <c r="B161" s="80">
        <v>35</v>
      </c>
      <c r="C161" s="80">
        <v>1</v>
      </c>
      <c r="D161" s="80">
        <v>3</v>
      </c>
      <c r="E161" s="80">
        <v>1990</v>
      </c>
      <c r="F161" s="80" t="s">
        <v>562</v>
      </c>
      <c r="G161" s="80" t="s">
        <v>1871</v>
      </c>
      <c r="H161" s="80" t="s">
        <v>1872</v>
      </c>
      <c r="I161" s="177"/>
      <c r="J161" s="81">
        <v>17.878870550281626</v>
      </c>
      <c r="K161" s="81">
        <v>2.8854043537946228</v>
      </c>
      <c r="L161" s="81">
        <v>15.235220538228734</v>
      </c>
      <c r="M161" s="81">
        <v>9.9222895637005664</v>
      </c>
      <c r="N161" s="81">
        <v>15.158063356212876</v>
      </c>
      <c r="O161" s="81">
        <v>6.7394145174468658</v>
      </c>
      <c r="P161" s="81">
        <v>12.581797466582822</v>
      </c>
      <c r="Q161" s="81">
        <v>0.7471390321657756</v>
      </c>
      <c r="R161" s="81">
        <v>0</v>
      </c>
      <c r="S161" s="81">
        <v>0.54711761970548811</v>
      </c>
      <c r="T161" s="82"/>
      <c r="U161" s="81">
        <v>739338</v>
      </c>
      <c r="V161" s="81">
        <v>651</v>
      </c>
      <c r="W161" s="81">
        <v>136</v>
      </c>
      <c r="X161" s="81">
        <v>3160</v>
      </c>
      <c r="Y161" s="81">
        <v>3931</v>
      </c>
      <c r="Z161" s="81">
        <v>2772</v>
      </c>
      <c r="AA161" s="81">
        <v>3055</v>
      </c>
      <c r="AB161" s="81">
        <v>12131</v>
      </c>
      <c r="AC161" s="81">
        <v>0</v>
      </c>
      <c r="AD161" s="81">
        <v>0.54711761970548811</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1873</v>
      </c>
      <c r="B162" s="80">
        <v>36</v>
      </c>
      <c r="C162" s="80">
        <v>2</v>
      </c>
      <c r="D162" s="80">
        <v>3</v>
      </c>
      <c r="E162" s="80">
        <v>2005</v>
      </c>
      <c r="F162" s="80" t="s">
        <v>565</v>
      </c>
      <c r="G162" s="80" t="s">
        <v>1871</v>
      </c>
      <c r="H162" s="80" t="s">
        <v>1872</v>
      </c>
      <c r="I162" s="177"/>
      <c r="J162" s="81">
        <v>7.6303355736617284</v>
      </c>
      <c r="K162" s="81">
        <v>1.8519812418709265</v>
      </c>
      <c r="L162" s="81">
        <v>10.441018692450021</v>
      </c>
      <c r="M162" s="81">
        <v>16.668727216811071</v>
      </c>
      <c r="N162" s="81">
        <v>18.533136224970711</v>
      </c>
      <c r="O162" s="81">
        <v>9.3977290130321816</v>
      </c>
      <c r="P162" s="81">
        <v>12.139193708394609</v>
      </c>
      <c r="Q162" s="81">
        <v>0.56646582982163207</v>
      </c>
      <c r="R162" s="81">
        <v>0</v>
      </c>
      <c r="S162" s="81">
        <v>0.96232587097816891</v>
      </c>
      <c r="T162" s="82"/>
      <c r="U162" s="81">
        <v>443851</v>
      </c>
      <c r="V162" s="81">
        <v>528</v>
      </c>
      <c r="W162" s="81">
        <v>85</v>
      </c>
      <c r="X162" s="81">
        <v>2312</v>
      </c>
      <c r="Y162" s="81">
        <v>3838</v>
      </c>
      <c r="Z162" s="81">
        <v>4473</v>
      </c>
      <c r="AA162" s="81">
        <v>2414</v>
      </c>
      <c r="AB162" s="81">
        <v>9615</v>
      </c>
      <c r="AC162" s="81">
        <v>0</v>
      </c>
      <c r="AD162" s="81">
        <v>0.96232587097816891</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1874</v>
      </c>
      <c r="B163" s="80">
        <v>37</v>
      </c>
      <c r="C163" s="80">
        <v>3</v>
      </c>
      <c r="D163" s="80">
        <v>3</v>
      </c>
      <c r="E163" s="80">
        <v>2006</v>
      </c>
      <c r="F163" s="80" t="s">
        <v>566</v>
      </c>
      <c r="G163" s="80" t="s">
        <v>1871</v>
      </c>
      <c r="H163" s="80" t="s">
        <v>1872</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1875</v>
      </c>
      <c r="B164" s="80">
        <v>38</v>
      </c>
      <c r="C164" s="80">
        <v>4</v>
      </c>
      <c r="D164" s="80">
        <v>3</v>
      </c>
      <c r="E164" s="80">
        <v>2007</v>
      </c>
      <c r="F164" s="80" t="s">
        <v>567</v>
      </c>
      <c r="G164" s="80" t="s">
        <v>1871</v>
      </c>
      <c r="H164" s="80" t="s">
        <v>1872</v>
      </c>
      <c r="I164" s="177"/>
      <c r="J164" s="81">
        <v>8.2794152675018022</v>
      </c>
      <c r="K164" s="81">
        <v>1.6895465906675595</v>
      </c>
      <c r="L164" s="81">
        <v>12.512606128529411</v>
      </c>
      <c r="M164" s="81">
        <v>17.40304455861877</v>
      </c>
      <c r="N164" s="81">
        <v>20.099651463553286</v>
      </c>
      <c r="O164" s="81">
        <v>8.922954342841777</v>
      </c>
      <c r="P164" s="81">
        <v>11.418137153627086</v>
      </c>
      <c r="Q164" s="81">
        <v>0.57141059807053773</v>
      </c>
      <c r="R164" s="81">
        <v>0</v>
      </c>
      <c r="S164" s="81">
        <v>0.49790138540246925</v>
      </c>
      <c r="T164" s="82"/>
      <c r="U164" s="81">
        <v>556189</v>
      </c>
      <c r="V164" s="81">
        <v>466</v>
      </c>
      <c r="W164" s="81">
        <v>108</v>
      </c>
      <c r="X164" s="81">
        <v>2581</v>
      </c>
      <c r="Y164" s="81">
        <v>3761</v>
      </c>
      <c r="Z164" s="81">
        <v>4415</v>
      </c>
      <c r="AA164" s="81">
        <v>2236</v>
      </c>
      <c r="AB164" s="81">
        <v>9186</v>
      </c>
      <c r="AC164" s="81">
        <v>0</v>
      </c>
      <c r="AD164" s="81">
        <v>0.49790138540246925</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1876</v>
      </c>
      <c r="B165" s="80">
        <v>39</v>
      </c>
      <c r="C165" s="80">
        <v>5</v>
      </c>
      <c r="D165" s="80">
        <v>3</v>
      </c>
      <c r="E165" s="80">
        <v>2008</v>
      </c>
      <c r="F165" s="80" t="s">
        <v>84</v>
      </c>
      <c r="G165" s="80" t="s">
        <v>1871</v>
      </c>
      <c r="H165" s="80" t="s">
        <v>1872</v>
      </c>
      <c r="I165" s="177"/>
      <c r="J165" s="81">
        <v>9.01577652263774</v>
      </c>
      <c r="K165" s="81">
        <v>1.2815812302240244</v>
      </c>
      <c r="L165" s="81">
        <v>10.404052130250891</v>
      </c>
      <c r="M165" s="81">
        <v>16.550869773351646</v>
      </c>
      <c r="N165" s="81">
        <v>20.61026645280559</v>
      </c>
      <c r="O165" s="81">
        <v>8.5247199554740618</v>
      </c>
      <c r="P165" s="81">
        <v>10.976667225339751</v>
      </c>
      <c r="Q165" s="81">
        <v>0.54846433228072466</v>
      </c>
      <c r="R165" s="81">
        <v>0</v>
      </c>
      <c r="S165" s="81">
        <v>0.4737776620546636</v>
      </c>
      <c r="T165" s="82"/>
      <c r="U165" s="81">
        <v>600823</v>
      </c>
      <c r="V165" s="81">
        <v>466</v>
      </c>
      <c r="W165" s="81">
        <v>108</v>
      </c>
      <c r="X165" s="81">
        <v>2581</v>
      </c>
      <c r="Y165" s="81">
        <v>3723</v>
      </c>
      <c r="Z165" s="81">
        <v>4366</v>
      </c>
      <c r="AA165" s="81">
        <v>2152</v>
      </c>
      <c r="AB165" s="81">
        <v>8962</v>
      </c>
      <c r="AC165" s="81">
        <v>0</v>
      </c>
      <c r="AD165" s="81">
        <v>0.4737776620546636</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1877</v>
      </c>
      <c r="B166" s="80">
        <v>40</v>
      </c>
      <c r="C166" s="80">
        <v>6</v>
      </c>
      <c r="D166" s="80">
        <v>3</v>
      </c>
      <c r="E166" s="80">
        <v>2009</v>
      </c>
      <c r="F166" s="80" t="s">
        <v>85</v>
      </c>
      <c r="G166" s="80" t="s">
        <v>1871</v>
      </c>
      <c r="H166" s="80" t="s">
        <v>1872</v>
      </c>
      <c r="I166" s="177"/>
      <c r="J166" s="81">
        <v>9.3463906601122329</v>
      </c>
      <c r="K166" s="81">
        <v>1.1775485918728261</v>
      </c>
      <c r="L166" s="81">
        <v>5.0258460421967968</v>
      </c>
      <c r="M166" s="81">
        <v>15.99347785636869</v>
      </c>
      <c r="N166" s="81">
        <v>17.686111305695352</v>
      </c>
      <c r="O166" s="81">
        <v>8.6187724912817547</v>
      </c>
      <c r="P166" s="81">
        <v>10.528160125285043</v>
      </c>
      <c r="Q166" s="81">
        <v>0.51057579024652477</v>
      </c>
      <c r="R166" s="81">
        <v>0</v>
      </c>
      <c r="S166" s="81">
        <v>0.48853498616349872</v>
      </c>
      <c r="T166" s="82"/>
      <c r="U166" s="81">
        <v>531555</v>
      </c>
      <c r="V166" s="81">
        <v>417</v>
      </c>
      <c r="W166" s="81">
        <v>80</v>
      </c>
      <c r="X166" s="81">
        <v>2720</v>
      </c>
      <c r="Y166" s="81">
        <v>3702</v>
      </c>
      <c r="Z166" s="81">
        <v>4357</v>
      </c>
      <c r="AA166" s="81">
        <v>2119</v>
      </c>
      <c r="AB166" s="81">
        <v>8758</v>
      </c>
      <c r="AC166" s="81">
        <v>0</v>
      </c>
      <c r="AD166" s="81">
        <v>0.48853498616349872</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0</v>
      </c>
      <c r="BJ166" s="81">
        <v>0</v>
      </c>
      <c r="BK166" s="81">
        <v>0</v>
      </c>
      <c r="BL166" s="81">
        <v>0</v>
      </c>
      <c r="BM166" s="82"/>
      <c r="BN166" s="81">
        <v>0</v>
      </c>
      <c r="BO166" s="81">
        <v>0</v>
      </c>
      <c r="BP166" s="81">
        <v>0</v>
      </c>
      <c r="BQ166" s="81">
        <v>0</v>
      </c>
      <c r="BR166" s="81">
        <v>0</v>
      </c>
      <c r="BS166" s="81">
        <v>0</v>
      </c>
      <c r="BT166"/>
      <c r="BU166" s="80"/>
      <c r="BV166" s="80"/>
      <c r="BW166" s="80"/>
      <c r="BX166" s="80"/>
      <c r="BY166" s="80"/>
      <c r="BZ166" s="80"/>
      <c r="CA166" s="80"/>
      <c r="CB166" s="80"/>
      <c r="CC166" s="80"/>
    </row>
    <row r="167" spans="1:81">
      <c r="A167" s="80" t="s">
        <v>1878</v>
      </c>
      <c r="B167" s="80">
        <v>41</v>
      </c>
      <c r="C167" s="80">
        <v>7</v>
      </c>
      <c r="D167" s="80">
        <v>3</v>
      </c>
      <c r="E167" s="80">
        <v>2010</v>
      </c>
      <c r="F167" s="80" t="s">
        <v>86</v>
      </c>
      <c r="G167" s="80" t="s">
        <v>1871</v>
      </c>
      <c r="H167" s="80" t="s">
        <v>1872</v>
      </c>
      <c r="I167" s="177"/>
      <c r="J167" s="81">
        <v>9.459864363305547</v>
      </c>
      <c r="K167" s="81">
        <v>1.3389346680352219</v>
      </c>
      <c r="L167" s="81">
        <v>4.4873268769560006</v>
      </c>
      <c r="M167" s="81">
        <v>18.572703155509455</v>
      </c>
      <c r="N167" s="81">
        <v>20.634132623575319</v>
      </c>
      <c r="O167" s="81">
        <v>8.6005669624232119</v>
      </c>
      <c r="P167" s="81">
        <v>10.497174342170281</v>
      </c>
      <c r="Q167" s="81">
        <v>0.52049709548120304</v>
      </c>
      <c r="R167" s="81">
        <v>0</v>
      </c>
      <c r="S167" s="81">
        <v>0.32064248785638538</v>
      </c>
      <c r="T167" s="82"/>
      <c r="U167" s="81">
        <v>507096</v>
      </c>
      <c r="V167" s="81">
        <v>417</v>
      </c>
      <c r="W167" s="81">
        <v>80</v>
      </c>
      <c r="X167" s="81">
        <v>2720</v>
      </c>
      <c r="Y167" s="81">
        <v>3668</v>
      </c>
      <c r="Z167" s="81">
        <v>4368</v>
      </c>
      <c r="AA167" s="81">
        <v>2060</v>
      </c>
      <c r="AB167" s="81">
        <v>8555</v>
      </c>
      <c r="AC167" s="81">
        <v>0</v>
      </c>
      <c r="AD167" s="81">
        <v>0.32064248785638538</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0</v>
      </c>
      <c r="BJ167" s="81">
        <v>0</v>
      </c>
      <c r="BK167" s="81">
        <v>0</v>
      </c>
      <c r="BL167" s="81">
        <v>0</v>
      </c>
      <c r="BM167" s="82"/>
      <c r="BN167" s="81">
        <v>0</v>
      </c>
      <c r="BO167" s="81">
        <v>0</v>
      </c>
      <c r="BP167" s="81">
        <v>0</v>
      </c>
      <c r="BQ167" s="81">
        <v>0</v>
      </c>
      <c r="BR167" s="81">
        <v>0</v>
      </c>
      <c r="BS167" s="81">
        <v>0</v>
      </c>
      <c r="BT167"/>
      <c r="BU167" s="80">
        <v>0</v>
      </c>
      <c r="BV167" s="80">
        <v>0</v>
      </c>
      <c r="BW167" s="80">
        <v>0</v>
      </c>
      <c r="BX167" s="80">
        <v>0</v>
      </c>
      <c r="BY167" s="80">
        <v>0</v>
      </c>
      <c r="BZ167" s="80">
        <v>0</v>
      </c>
      <c r="CA167" s="80">
        <v>0</v>
      </c>
      <c r="CB167" s="80">
        <v>0</v>
      </c>
      <c r="CC167" s="80">
        <v>0</v>
      </c>
    </row>
    <row r="168" spans="1:81">
      <c r="A168" s="80" t="s">
        <v>1879</v>
      </c>
      <c r="B168" s="80">
        <v>42</v>
      </c>
      <c r="C168" s="80">
        <v>8</v>
      </c>
      <c r="D168" s="80">
        <v>3</v>
      </c>
      <c r="E168" s="80">
        <v>2011</v>
      </c>
      <c r="F168" s="80" t="s">
        <v>87</v>
      </c>
      <c r="G168" s="80" t="s">
        <v>1871</v>
      </c>
      <c r="H168" s="80" t="s">
        <v>1872</v>
      </c>
      <c r="I168" s="177"/>
      <c r="J168" s="81">
        <v>8.7421774378520851</v>
      </c>
      <c r="K168" s="81">
        <v>1.3613612522487175</v>
      </c>
      <c r="L168" s="81">
        <v>4.6939696361719108</v>
      </c>
      <c r="M168" s="81">
        <v>16.868170410070601</v>
      </c>
      <c r="N168" s="81">
        <v>18.996980590358952</v>
      </c>
      <c r="O168" s="81">
        <v>8.4639436172163283</v>
      </c>
      <c r="P168" s="81">
        <v>9.8969149669539416</v>
      </c>
      <c r="Q168" s="81">
        <v>0.58774339458290392</v>
      </c>
      <c r="R168" s="81">
        <v>0</v>
      </c>
      <c r="S168" s="81">
        <v>0.29161386751340651</v>
      </c>
      <c r="T168" s="82"/>
      <c r="U168" s="81">
        <v>517649</v>
      </c>
      <c r="V168" s="81">
        <v>417</v>
      </c>
      <c r="W168" s="81">
        <v>80</v>
      </c>
      <c r="X168" s="81">
        <v>2720</v>
      </c>
      <c r="Y168" s="81">
        <v>3656</v>
      </c>
      <c r="Z168" s="81">
        <v>4392</v>
      </c>
      <c r="AA168" s="81">
        <v>2000</v>
      </c>
      <c r="AB168" s="81">
        <v>8375</v>
      </c>
      <c r="AC168" s="81">
        <v>0</v>
      </c>
      <c r="AD168" s="81">
        <v>0.29161386751340651</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0</v>
      </c>
      <c r="BJ168" s="81">
        <v>0</v>
      </c>
      <c r="BK168" s="81">
        <v>0</v>
      </c>
      <c r="BL168" s="81">
        <v>0</v>
      </c>
      <c r="BM168" s="82"/>
      <c r="BN168" s="81">
        <v>0</v>
      </c>
      <c r="BO168" s="81">
        <v>0</v>
      </c>
      <c r="BP168" s="81">
        <v>0</v>
      </c>
      <c r="BQ168" s="81">
        <v>0</v>
      </c>
      <c r="BR168" s="81">
        <v>0</v>
      </c>
      <c r="BS168" s="81">
        <v>0</v>
      </c>
      <c r="BT168"/>
      <c r="BU168" s="80">
        <v>0</v>
      </c>
      <c r="BV168" s="80">
        <v>0</v>
      </c>
      <c r="BW168" s="80">
        <v>0</v>
      </c>
      <c r="BX168" s="80">
        <v>0</v>
      </c>
      <c r="BY168" s="80">
        <v>0</v>
      </c>
      <c r="BZ168" s="80">
        <v>0</v>
      </c>
      <c r="CA168" s="80">
        <v>0</v>
      </c>
      <c r="CB168" s="80">
        <v>0</v>
      </c>
      <c r="CC168" s="80">
        <v>0</v>
      </c>
    </row>
    <row r="169" spans="1:81">
      <c r="A169" s="80" t="s">
        <v>1880</v>
      </c>
      <c r="B169" s="80">
        <v>43</v>
      </c>
      <c r="C169" s="80">
        <v>9</v>
      </c>
      <c r="D169" s="80">
        <v>3</v>
      </c>
      <c r="E169" s="80">
        <v>2012</v>
      </c>
      <c r="F169" s="80" t="s">
        <v>88</v>
      </c>
      <c r="G169" s="80" t="s">
        <v>1871</v>
      </c>
      <c r="H169" s="80" t="s">
        <v>1872</v>
      </c>
      <c r="I169" s="177"/>
      <c r="J169" s="81">
        <v>7.2444178674002906</v>
      </c>
      <c r="K169" s="81">
        <v>1.2786032414542496</v>
      </c>
      <c r="L169" s="81">
        <v>4.5564728452347651</v>
      </c>
      <c r="M169" s="81">
        <v>17.409632274435129</v>
      </c>
      <c r="N169" s="81">
        <v>21.250661438145055</v>
      </c>
      <c r="O169" s="81">
        <v>8.3571880066883875</v>
      </c>
      <c r="P169" s="81">
        <v>9.7790432679248269</v>
      </c>
      <c r="Q169" s="81">
        <v>0.62911451425533338</v>
      </c>
      <c r="R169" s="81">
        <v>0</v>
      </c>
      <c r="S169" s="81">
        <v>0.55564745407678073</v>
      </c>
      <c r="T169" s="82"/>
      <c r="U169" s="81">
        <v>397691</v>
      </c>
      <c r="V169" s="81">
        <v>417</v>
      </c>
      <c r="W169" s="81">
        <v>80</v>
      </c>
      <c r="X169" s="81">
        <v>2720</v>
      </c>
      <c r="Y169" s="81">
        <v>3662</v>
      </c>
      <c r="Z169" s="81">
        <v>4371</v>
      </c>
      <c r="AA169" s="81">
        <v>1965</v>
      </c>
      <c r="AB169" s="81">
        <v>8251</v>
      </c>
      <c r="AC169" s="81">
        <v>0</v>
      </c>
      <c r="AD169" s="81">
        <v>0.55564745407678073</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0</v>
      </c>
      <c r="BJ169" s="81">
        <v>0</v>
      </c>
      <c r="BK169" s="81">
        <v>0</v>
      </c>
      <c r="BL169" s="81">
        <v>0</v>
      </c>
      <c r="BM169" s="82"/>
      <c r="BN169" s="81">
        <v>0</v>
      </c>
      <c r="BO169" s="81">
        <v>0</v>
      </c>
      <c r="BP169" s="81">
        <v>0</v>
      </c>
      <c r="BQ169" s="81">
        <v>0</v>
      </c>
      <c r="BR169" s="81">
        <v>0</v>
      </c>
      <c r="BS169" s="81">
        <v>0</v>
      </c>
      <c r="BT169"/>
      <c r="BU169" s="80">
        <v>0</v>
      </c>
      <c r="BV169" s="80">
        <v>0</v>
      </c>
      <c r="BW169" s="80">
        <v>0</v>
      </c>
      <c r="BX169" s="80">
        <v>0</v>
      </c>
      <c r="BY169" s="80">
        <v>0</v>
      </c>
      <c r="BZ169" s="80">
        <v>0</v>
      </c>
      <c r="CA169" s="80">
        <v>0</v>
      </c>
      <c r="CB169" s="80">
        <v>0</v>
      </c>
      <c r="CC169" s="80">
        <v>0</v>
      </c>
    </row>
    <row r="170" spans="1:81">
      <c r="A170" s="80" t="s">
        <v>1881</v>
      </c>
      <c r="B170" s="80">
        <v>44</v>
      </c>
      <c r="C170" s="80">
        <v>10</v>
      </c>
      <c r="D170" s="80">
        <v>3</v>
      </c>
      <c r="E170" s="80">
        <v>2013</v>
      </c>
      <c r="F170" s="80" t="s">
        <v>89</v>
      </c>
      <c r="G170" s="80" t="s">
        <v>1871</v>
      </c>
      <c r="H170" s="80" t="s">
        <v>1872</v>
      </c>
      <c r="I170" s="177"/>
      <c r="J170" s="81">
        <v>2.8872774563907182</v>
      </c>
      <c r="K170" s="81">
        <v>1.0734484421769814</v>
      </c>
      <c r="L170" s="81">
        <v>4.1243547145283408</v>
      </c>
      <c r="M170" s="81">
        <v>16.888299341440586</v>
      </c>
      <c r="N170" s="81">
        <v>18.53971174531133</v>
      </c>
      <c r="O170" s="81">
        <v>8.0366075108776229</v>
      </c>
      <c r="P170" s="81">
        <v>9.6810148315157285</v>
      </c>
      <c r="Q170" s="81">
        <v>0.63408889952593106</v>
      </c>
      <c r="R170" s="81">
        <v>0</v>
      </c>
      <c r="S170" s="81">
        <v>0.57934195174347736</v>
      </c>
      <c r="T170" s="82"/>
      <c r="U170" s="81">
        <v>166651</v>
      </c>
      <c r="V170" s="81">
        <v>417</v>
      </c>
      <c r="W170" s="81">
        <v>80</v>
      </c>
      <c r="X170" s="81">
        <v>2720</v>
      </c>
      <c r="Y170" s="81">
        <v>3665</v>
      </c>
      <c r="Z170" s="81">
        <v>4391</v>
      </c>
      <c r="AA170" s="81">
        <v>1938</v>
      </c>
      <c r="AB170" s="81">
        <v>8197</v>
      </c>
      <c r="AC170" s="81">
        <v>0</v>
      </c>
      <c r="AD170" s="81">
        <v>0.57934195174347736</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0</v>
      </c>
      <c r="BJ170" s="81">
        <v>0</v>
      </c>
      <c r="BK170" s="81">
        <v>0</v>
      </c>
      <c r="BL170" s="81">
        <v>0</v>
      </c>
      <c r="BM170" s="82"/>
      <c r="BN170" s="81">
        <v>0</v>
      </c>
      <c r="BO170" s="81">
        <v>0</v>
      </c>
      <c r="BP170" s="81">
        <v>0</v>
      </c>
      <c r="BQ170" s="81">
        <v>0</v>
      </c>
      <c r="BR170" s="81">
        <v>0</v>
      </c>
      <c r="BS170" s="81">
        <v>0</v>
      </c>
      <c r="BT170"/>
      <c r="BU170" s="80">
        <v>0</v>
      </c>
      <c r="BV170" s="80">
        <v>0</v>
      </c>
      <c r="BW170" s="80">
        <v>0</v>
      </c>
      <c r="BX170" s="80">
        <v>0</v>
      </c>
      <c r="BY170" s="80">
        <v>0</v>
      </c>
      <c r="BZ170" s="80">
        <v>0</v>
      </c>
      <c r="CA170" s="80">
        <v>0</v>
      </c>
      <c r="CB170" s="80">
        <v>0</v>
      </c>
      <c r="CC170" s="80">
        <v>0</v>
      </c>
    </row>
    <row r="171" spans="1:81">
      <c r="A171" s="80" t="s">
        <v>1882</v>
      </c>
      <c r="B171" s="80">
        <v>45</v>
      </c>
      <c r="C171" s="80">
        <v>11</v>
      </c>
      <c r="D171" s="80">
        <v>3</v>
      </c>
      <c r="E171" s="80">
        <v>2014</v>
      </c>
      <c r="F171" s="80" t="s">
        <v>90</v>
      </c>
      <c r="G171" s="80" t="s">
        <v>1871</v>
      </c>
      <c r="H171" s="80" t="s">
        <v>1872</v>
      </c>
      <c r="I171" s="177"/>
      <c r="J171" s="81">
        <v>2.4339587617646514</v>
      </c>
      <c r="K171" s="81">
        <v>0.94862454848919542</v>
      </c>
      <c r="L171" s="81">
        <v>7.8822749077146828</v>
      </c>
      <c r="M171" s="81">
        <v>14.067533132962943</v>
      </c>
      <c r="N171" s="81">
        <v>18.392953342642599</v>
      </c>
      <c r="O171" s="81">
        <v>7.6653308075747946</v>
      </c>
      <c r="P171" s="81">
        <v>9.6158756762562909</v>
      </c>
      <c r="Q171" s="81">
        <v>0.59472322389376397</v>
      </c>
      <c r="R171" s="81">
        <v>0</v>
      </c>
      <c r="S171" s="81">
        <v>0.40002039640051557</v>
      </c>
      <c r="T171" s="82"/>
      <c r="U171" s="81">
        <v>145098</v>
      </c>
      <c r="V171" s="81">
        <v>320</v>
      </c>
      <c r="W171" s="81">
        <v>142</v>
      </c>
      <c r="X171" s="81">
        <v>2067</v>
      </c>
      <c r="Y171" s="81">
        <v>3613</v>
      </c>
      <c r="Z171" s="81">
        <v>4411</v>
      </c>
      <c r="AA171" s="81">
        <v>1915</v>
      </c>
      <c r="AB171" s="81">
        <v>8013</v>
      </c>
      <c r="AC171" s="81">
        <v>0</v>
      </c>
      <c r="AD171" s="81">
        <v>0.40002039640051557</v>
      </c>
      <c r="AE171" s="82"/>
      <c r="AF171" s="81">
        <v>2449249.7562576574</v>
      </c>
      <c r="AG171" s="81">
        <v>658043.71255117189</v>
      </c>
      <c r="AH171" s="81">
        <v>1008248.3867515036</v>
      </c>
      <c r="AI171" s="81">
        <v>13561916.742025301</v>
      </c>
      <c r="AJ171" s="81">
        <v>21078103.986536555</v>
      </c>
      <c r="AK171" s="81">
        <v>0</v>
      </c>
      <c r="AL171" s="81">
        <v>0</v>
      </c>
      <c r="AM171" s="81">
        <v>1100065.1600184652</v>
      </c>
      <c r="AN171" s="81">
        <v>0</v>
      </c>
      <c r="AO171" s="81">
        <v>0</v>
      </c>
      <c r="AP171" s="82"/>
      <c r="AQ171" s="81">
        <v>32</v>
      </c>
      <c r="AR171" s="81">
        <v>12</v>
      </c>
      <c r="AS171" s="81">
        <v>0</v>
      </c>
      <c r="AT171" s="81">
        <v>0</v>
      </c>
      <c r="AU171" s="81">
        <v>0</v>
      </c>
      <c r="AV171" s="81">
        <v>0</v>
      </c>
      <c r="AW171" s="81" t="s">
        <v>564</v>
      </c>
      <c r="AX171" s="82"/>
      <c r="AY171" s="81">
        <v>168.7</v>
      </c>
      <c r="AZ171" s="81">
        <v>189</v>
      </c>
      <c r="BA171" s="81">
        <v>0</v>
      </c>
      <c r="BB171" s="81">
        <v>0</v>
      </c>
      <c r="BC171" s="81">
        <v>0</v>
      </c>
      <c r="BD171" s="81">
        <v>0</v>
      </c>
      <c r="BE171" s="81" t="s">
        <v>564</v>
      </c>
      <c r="BF171" s="82"/>
      <c r="BG171" s="81">
        <v>0</v>
      </c>
      <c r="BH171" s="81">
        <v>0</v>
      </c>
      <c r="BI171" s="81">
        <v>0</v>
      </c>
      <c r="BJ171" s="81">
        <v>0</v>
      </c>
      <c r="BK171" s="81">
        <v>0</v>
      </c>
      <c r="BL171" s="81">
        <v>0</v>
      </c>
      <c r="BM171" s="82"/>
      <c r="BN171" s="81">
        <v>0</v>
      </c>
      <c r="BO171" s="81">
        <v>0</v>
      </c>
      <c r="BP171" s="81">
        <v>0</v>
      </c>
      <c r="BQ171" s="81">
        <v>0</v>
      </c>
      <c r="BR171" s="81">
        <v>0</v>
      </c>
      <c r="BS171" s="81">
        <v>0</v>
      </c>
      <c r="BT171"/>
      <c r="BU171" s="80">
        <v>0</v>
      </c>
      <c r="BV171" s="80">
        <v>0</v>
      </c>
      <c r="BW171" s="80">
        <v>0</v>
      </c>
      <c r="BX171" s="80">
        <v>0</v>
      </c>
      <c r="BY171" s="80">
        <v>0</v>
      </c>
      <c r="BZ171" s="80">
        <v>0</v>
      </c>
      <c r="CA171" s="80">
        <v>0</v>
      </c>
      <c r="CB171" s="80">
        <v>0</v>
      </c>
      <c r="CC171" s="80">
        <v>0</v>
      </c>
    </row>
    <row r="172" spans="1:81">
      <c r="A172" s="80" t="s">
        <v>1883</v>
      </c>
      <c r="B172" s="80">
        <v>46</v>
      </c>
      <c r="C172" s="80">
        <v>12</v>
      </c>
      <c r="D172" s="80">
        <v>3</v>
      </c>
      <c r="E172" s="80">
        <v>2015</v>
      </c>
      <c r="F172" s="80" t="s">
        <v>91</v>
      </c>
      <c r="G172" s="80" t="s">
        <v>1871</v>
      </c>
      <c r="H172" s="80" t="s">
        <v>1872</v>
      </c>
      <c r="I172" s="177"/>
      <c r="J172" s="81">
        <v>2.8509200139529014</v>
      </c>
      <c r="K172" s="81">
        <v>0.90386164076040176</v>
      </c>
      <c r="L172" s="81">
        <v>7.5492025305946608</v>
      </c>
      <c r="M172" s="81">
        <v>19.97556362476379</v>
      </c>
      <c r="N172" s="81">
        <v>15.694714016619459</v>
      </c>
      <c r="O172" s="81">
        <v>7.5525945140555235</v>
      </c>
      <c r="P172" s="81">
        <v>9.5128850992694982</v>
      </c>
      <c r="Q172" s="81">
        <v>0.57413953006687857</v>
      </c>
      <c r="R172" s="81">
        <v>0</v>
      </c>
      <c r="S172" s="81">
        <v>0.38383691008902981</v>
      </c>
      <c r="T172" s="82"/>
      <c r="U172" s="81">
        <v>178682</v>
      </c>
      <c r="V172" s="81">
        <v>320</v>
      </c>
      <c r="W172" s="81">
        <v>142</v>
      </c>
      <c r="X172" s="81">
        <v>2067</v>
      </c>
      <c r="Y172" s="81">
        <v>3608</v>
      </c>
      <c r="Z172" s="81">
        <v>4388</v>
      </c>
      <c r="AA172" s="81">
        <v>1893</v>
      </c>
      <c r="AB172" s="81">
        <v>7902</v>
      </c>
      <c r="AC172" s="81">
        <v>0</v>
      </c>
      <c r="AD172" s="81">
        <v>0.38383691008902981</v>
      </c>
      <c r="AE172" s="82"/>
      <c r="AF172" s="81">
        <v>2945373.6973594599</v>
      </c>
      <c r="AG172" s="81">
        <v>585464.71229624189</v>
      </c>
      <c r="AH172" s="81">
        <v>692750.99969792797</v>
      </c>
      <c r="AI172" s="81">
        <v>22385223.128188368</v>
      </c>
      <c r="AJ172" s="81">
        <v>18261956.320883367</v>
      </c>
      <c r="AK172" s="81">
        <v>0</v>
      </c>
      <c r="AL172" s="81">
        <v>0</v>
      </c>
      <c r="AM172" s="81">
        <v>1082935.9523567066</v>
      </c>
      <c r="AN172" s="81">
        <v>0</v>
      </c>
      <c r="AO172" s="81">
        <v>0</v>
      </c>
      <c r="AP172" s="82"/>
      <c r="AQ172" s="81">
        <v>37</v>
      </c>
      <c r="AR172" s="81">
        <v>13</v>
      </c>
      <c r="AS172" s="81">
        <v>0</v>
      </c>
      <c r="AT172" s="81">
        <v>0</v>
      </c>
      <c r="AU172" s="81">
        <v>0</v>
      </c>
      <c r="AV172" s="81">
        <v>0</v>
      </c>
      <c r="AW172" s="81" t="s">
        <v>564</v>
      </c>
      <c r="AX172" s="82"/>
      <c r="AY172" s="81">
        <v>198.2</v>
      </c>
      <c r="AZ172" s="81">
        <v>199.8</v>
      </c>
      <c r="BA172" s="81">
        <v>0</v>
      </c>
      <c r="BB172" s="81">
        <v>0</v>
      </c>
      <c r="BC172" s="81">
        <v>0</v>
      </c>
      <c r="BD172" s="81">
        <v>0</v>
      </c>
      <c r="BE172" s="81" t="s">
        <v>564</v>
      </c>
      <c r="BF172" s="82"/>
      <c r="BG172" s="81">
        <v>0</v>
      </c>
      <c r="BH172" s="81">
        <v>0</v>
      </c>
      <c r="BI172" s="81">
        <v>0</v>
      </c>
      <c r="BJ172" s="81">
        <v>0</v>
      </c>
      <c r="BK172" s="81">
        <v>0</v>
      </c>
      <c r="BL172" s="81">
        <v>0</v>
      </c>
      <c r="BM172" s="82"/>
      <c r="BN172" s="81">
        <v>0</v>
      </c>
      <c r="BO172" s="81">
        <v>0</v>
      </c>
      <c r="BP172" s="81">
        <v>0</v>
      </c>
      <c r="BQ172" s="81">
        <v>0</v>
      </c>
      <c r="BR172" s="81">
        <v>0</v>
      </c>
      <c r="BS172" s="81">
        <v>0</v>
      </c>
      <c r="BT172"/>
      <c r="BU172" s="80">
        <v>0</v>
      </c>
      <c r="BV172" s="80">
        <v>0</v>
      </c>
      <c r="BW172" s="80">
        <v>0</v>
      </c>
      <c r="BX172" s="80">
        <v>0</v>
      </c>
      <c r="BY172" s="80">
        <v>0</v>
      </c>
      <c r="BZ172" s="80">
        <v>0</v>
      </c>
      <c r="CA172" s="80">
        <v>0</v>
      </c>
      <c r="CB172" s="80">
        <v>0</v>
      </c>
      <c r="CC172" s="80">
        <v>0</v>
      </c>
    </row>
    <row r="173" spans="1:81">
      <c r="A173" s="80" t="s">
        <v>1884</v>
      </c>
      <c r="B173" s="80">
        <v>47</v>
      </c>
      <c r="C173" s="80">
        <v>13</v>
      </c>
      <c r="D173" s="80">
        <v>3</v>
      </c>
      <c r="E173" s="80">
        <v>2016</v>
      </c>
      <c r="F173" s="80" t="s">
        <v>92</v>
      </c>
      <c r="G173" s="80" t="s">
        <v>1871</v>
      </c>
      <c r="H173" s="80" t="s">
        <v>1872</v>
      </c>
      <c r="I173" s="177"/>
      <c r="J173" s="81">
        <v>2.5698385629510576</v>
      </c>
      <c r="K173" s="81">
        <v>0.88762659171917047</v>
      </c>
      <c r="L173" s="81">
        <v>7.5349884264070131</v>
      </c>
      <c r="M173" s="81">
        <v>11.931167461934823</v>
      </c>
      <c r="N173" s="81">
        <v>16.890057206419982</v>
      </c>
      <c r="O173" s="81">
        <v>7.4149721085759763</v>
      </c>
      <c r="P173" s="81">
        <v>9.3141699475943973</v>
      </c>
      <c r="Q173" s="81">
        <v>0.54817516815398648</v>
      </c>
      <c r="R173" s="81">
        <v>0</v>
      </c>
      <c r="S173" s="81">
        <v>0.40616660130465421</v>
      </c>
      <c r="T173" s="82"/>
      <c r="U173" s="81">
        <v>168443</v>
      </c>
      <c r="V173" s="81">
        <v>320</v>
      </c>
      <c r="W173" s="81">
        <v>142</v>
      </c>
      <c r="X173" s="81">
        <v>2067</v>
      </c>
      <c r="Y173" s="81">
        <v>3606</v>
      </c>
      <c r="Z173" s="81">
        <v>4361</v>
      </c>
      <c r="AA173" s="81">
        <v>1917</v>
      </c>
      <c r="AB173" s="81">
        <v>7761</v>
      </c>
      <c r="AC173" s="81">
        <v>0</v>
      </c>
      <c r="AD173" s="81">
        <v>0.40616660130465421</v>
      </c>
      <c r="AE173" s="82"/>
      <c r="AF173" s="81">
        <v>2699722.372824451</v>
      </c>
      <c r="AG173" s="81">
        <v>559604.15081469051</v>
      </c>
      <c r="AH173" s="81">
        <v>500649.11162573053</v>
      </c>
      <c r="AI173" s="81">
        <v>13832351.04846946</v>
      </c>
      <c r="AJ173" s="81">
        <v>20559247.457358871</v>
      </c>
      <c r="AK173" s="81">
        <v>0</v>
      </c>
      <c r="AL173" s="81">
        <v>0</v>
      </c>
      <c r="AM173" s="81">
        <v>1064438.816376444</v>
      </c>
      <c r="AN173" s="81">
        <v>0</v>
      </c>
      <c r="AO173" s="81">
        <v>0</v>
      </c>
      <c r="AP173" s="82"/>
      <c r="AQ173" s="81">
        <v>45</v>
      </c>
      <c r="AR173" s="81">
        <v>13</v>
      </c>
      <c r="AS173" s="81">
        <v>0</v>
      </c>
      <c r="AT173" s="81">
        <v>0</v>
      </c>
      <c r="AU173" s="81">
        <v>0</v>
      </c>
      <c r="AV173" s="81">
        <v>0</v>
      </c>
      <c r="AW173" s="81" t="s">
        <v>564</v>
      </c>
      <c r="AX173" s="82"/>
      <c r="AY173" s="81">
        <v>237.4</v>
      </c>
      <c r="AZ173" s="81">
        <v>199.8</v>
      </c>
      <c r="BA173" s="81">
        <v>0</v>
      </c>
      <c r="BB173" s="81">
        <v>0</v>
      </c>
      <c r="BC173" s="81">
        <v>0</v>
      </c>
      <c r="BD173" s="81">
        <v>0</v>
      </c>
      <c r="BE173" s="81" t="s">
        <v>564</v>
      </c>
      <c r="BF173" s="82"/>
      <c r="BG173" s="81">
        <v>0</v>
      </c>
      <c r="BH173" s="81">
        <v>0</v>
      </c>
      <c r="BI173" s="81">
        <v>0</v>
      </c>
      <c r="BJ173" s="81">
        <v>0</v>
      </c>
      <c r="BK173" s="81">
        <v>0</v>
      </c>
      <c r="BL173" s="81">
        <v>0</v>
      </c>
      <c r="BM173" s="82"/>
      <c r="BN173" s="81">
        <v>0</v>
      </c>
      <c r="BO173" s="81">
        <v>0</v>
      </c>
      <c r="BP173" s="81">
        <v>0</v>
      </c>
      <c r="BQ173" s="81">
        <v>0</v>
      </c>
      <c r="BR173" s="81">
        <v>0</v>
      </c>
      <c r="BS173" s="81">
        <v>0</v>
      </c>
      <c r="BT173"/>
      <c r="BU173" s="80">
        <v>0</v>
      </c>
      <c r="BV173" s="80">
        <v>0</v>
      </c>
      <c r="BW173" s="80">
        <v>0</v>
      </c>
      <c r="BX173" s="80">
        <v>0</v>
      </c>
      <c r="BY173" s="80">
        <v>0</v>
      </c>
      <c r="BZ173" s="80">
        <v>0</v>
      </c>
      <c r="CA173" s="80">
        <v>0</v>
      </c>
      <c r="CB173" s="80">
        <v>0</v>
      </c>
      <c r="CC173" s="80">
        <v>0</v>
      </c>
    </row>
    <row r="174" spans="1:81">
      <c r="A174" s="80" t="s">
        <v>1885</v>
      </c>
      <c r="B174" s="80">
        <v>48</v>
      </c>
      <c r="C174" s="80">
        <v>14</v>
      </c>
      <c r="D174" s="80">
        <v>3</v>
      </c>
      <c r="E174" s="80">
        <v>2017</v>
      </c>
      <c r="F174" s="80" t="s">
        <v>71</v>
      </c>
      <c r="G174" s="80" t="s">
        <v>1871</v>
      </c>
      <c r="H174" s="80" t="s">
        <v>1872</v>
      </c>
      <c r="I174" s="177"/>
      <c r="J174" s="81">
        <v>2.0460297703366388</v>
      </c>
      <c r="K174" s="81">
        <v>0.8792758516243635</v>
      </c>
      <c r="L174" s="81">
        <v>8.8193559274458551</v>
      </c>
      <c r="M174" s="81">
        <v>10.819358534650007</v>
      </c>
      <c r="N174" s="81">
        <v>18.540709273451149</v>
      </c>
      <c r="O174" s="81">
        <v>7.1651913133655203</v>
      </c>
      <c r="P174" s="81">
        <v>9.2696518379430657</v>
      </c>
      <c r="Q174" s="81">
        <v>0.51990461528380305</v>
      </c>
      <c r="R174" s="81">
        <v>0</v>
      </c>
      <c r="S174" s="81">
        <v>0.37543664721930797</v>
      </c>
      <c r="T174" s="82"/>
      <c r="U174" s="81">
        <v>134160</v>
      </c>
      <c r="V174" s="81">
        <v>320</v>
      </c>
      <c r="W174" s="81">
        <v>142</v>
      </c>
      <c r="X174" s="81">
        <v>2067</v>
      </c>
      <c r="Y174" s="81">
        <v>3573</v>
      </c>
      <c r="Z174" s="81">
        <v>4284</v>
      </c>
      <c r="AA174" s="81">
        <v>1920</v>
      </c>
      <c r="AB174" s="81">
        <v>7612</v>
      </c>
      <c r="AC174" s="81">
        <v>0</v>
      </c>
      <c r="AD174" s="81">
        <v>0.37543664721930797</v>
      </c>
      <c r="AE174" s="82"/>
      <c r="AF174" s="81">
        <v>2236823.5502286232</v>
      </c>
      <c r="AG174" s="81">
        <v>561881.38573867432</v>
      </c>
      <c r="AH174" s="81">
        <v>1042054.61970831</v>
      </c>
      <c r="AI174" s="81">
        <v>13125869.641879531</v>
      </c>
      <c r="AJ174" s="81">
        <v>23240030.026893511</v>
      </c>
      <c r="AK174" s="81">
        <v>0</v>
      </c>
      <c r="AL174" s="81">
        <v>0</v>
      </c>
      <c r="AM174" s="81">
        <v>1045636.707119366</v>
      </c>
      <c r="AN174" s="81">
        <v>0</v>
      </c>
      <c r="AO174" s="81">
        <v>0</v>
      </c>
      <c r="AP174" s="82"/>
      <c r="AQ174" s="81">
        <v>49</v>
      </c>
      <c r="AR174" s="81">
        <v>16</v>
      </c>
      <c r="AS174" s="81">
        <v>0</v>
      </c>
      <c r="AT174" s="81">
        <v>0</v>
      </c>
      <c r="AU174" s="81">
        <v>0</v>
      </c>
      <c r="AV174" s="81">
        <v>0</v>
      </c>
      <c r="AW174" s="81" t="s">
        <v>564</v>
      </c>
      <c r="AX174" s="82"/>
      <c r="AY174" s="81">
        <v>263.39999999999998</v>
      </c>
      <c r="AZ174" s="81">
        <v>231.9</v>
      </c>
      <c r="BA174" s="81">
        <v>0</v>
      </c>
      <c r="BB174" s="81">
        <v>0</v>
      </c>
      <c r="BC174" s="81">
        <v>0</v>
      </c>
      <c r="BD174" s="81">
        <v>0</v>
      </c>
      <c r="BE174" s="81" t="s">
        <v>564</v>
      </c>
      <c r="BF174" s="82"/>
      <c r="BG174" s="81">
        <v>0</v>
      </c>
      <c r="BH174" s="81">
        <v>0</v>
      </c>
      <c r="BI174" s="81">
        <v>0</v>
      </c>
      <c r="BJ174" s="81">
        <v>0</v>
      </c>
      <c r="BK174" s="81">
        <v>0</v>
      </c>
      <c r="BL174" s="81">
        <v>0</v>
      </c>
      <c r="BM174" s="82"/>
      <c r="BN174" s="81">
        <v>0</v>
      </c>
      <c r="BO174" s="81">
        <v>0</v>
      </c>
      <c r="BP174" s="81">
        <v>0</v>
      </c>
      <c r="BQ174" s="81">
        <v>0</v>
      </c>
      <c r="BR174" s="81">
        <v>0</v>
      </c>
      <c r="BS174" s="81">
        <v>0</v>
      </c>
      <c r="BT174"/>
      <c r="BU174" s="80">
        <v>0</v>
      </c>
      <c r="BV174" s="80">
        <v>0</v>
      </c>
      <c r="BW174" s="80">
        <v>0</v>
      </c>
      <c r="BX174" s="80">
        <v>0</v>
      </c>
      <c r="BY174" s="80">
        <v>0</v>
      </c>
      <c r="BZ174" s="80">
        <v>0</v>
      </c>
      <c r="CA174" s="80">
        <v>0</v>
      </c>
      <c r="CB174" s="80">
        <v>0</v>
      </c>
      <c r="CC174" s="80">
        <v>0</v>
      </c>
    </row>
    <row r="175" spans="1:81">
      <c r="A175" s="80" t="s">
        <v>1886</v>
      </c>
      <c r="B175" s="80">
        <v>49</v>
      </c>
      <c r="C175" s="80">
        <v>15</v>
      </c>
      <c r="D175" s="80">
        <v>3</v>
      </c>
      <c r="E175" s="80">
        <v>2018</v>
      </c>
      <c r="F175" s="80" t="s">
        <v>93</v>
      </c>
      <c r="G175" s="80" t="s">
        <v>1871</v>
      </c>
      <c r="H175" s="80" t="s">
        <v>1872</v>
      </c>
      <c r="I175" s="177"/>
      <c r="J175" s="81">
        <v>1.672980366259194</v>
      </c>
      <c r="K175" s="81">
        <v>0.8084446492559485</v>
      </c>
      <c r="L175" s="81">
        <v>8.0269064863198825</v>
      </c>
      <c r="M175" s="81">
        <v>10.165197914621409</v>
      </c>
      <c r="N175" s="81">
        <v>14.605857104262052</v>
      </c>
      <c r="O175" s="81">
        <v>6.9255411032250418</v>
      </c>
      <c r="P175" s="81">
        <v>9.1295806716483572</v>
      </c>
      <c r="Q175" s="81">
        <v>0.47033974870541995</v>
      </c>
      <c r="R175" s="81">
        <v>0</v>
      </c>
      <c r="S175" s="81">
        <v>0.47255610389561192</v>
      </c>
      <c r="T175" s="82"/>
      <c r="U175" s="81">
        <v>126367</v>
      </c>
      <c r="V175" s="81">
        <v>320</v>
      </c>
      <c r="W175" s="81">
        <v>142</v>
      </c>
      <c r="X175" s="81">
        <v>2067</v>
      </c>
      <c r="Y175" s="81">
        <v>3541</v>
      </c>
      <c r="Z175" s="81">
        <v>4220</v>
      </c>
      <c r="AA175" s="81">
        <v>1910</v>
      </c>
      <c r="AB175" s="81">
        <v>7421</v>
      </c>
      <c r="AC175" s="81">
        <v>0</v>
      </c>
      <c r="AD175" s="81">
        <v>0.47255610389561192</v>
      </c>
      <c r="AE175" s="82"/>
      <c r="AF175" s="81">
        <v>1931513.7882517721</v>
      </c>
      <c r="AG175" s="81">
        <v>501306.64393898501</v>
      </c>
      <c r="AH175" s="81">
        <v>998975.96586521505</v>
      </c>
      <c r="AI175" s="81">
        <v>12670299.63272967</v>
      </c>
      <c r="AJ175" s="81">
        <v>18680620.923587039</v>
      </c>
      <c r="AK175" s="81">
        <v>0</v>
      </c>
      <c r="AL175" s="81">
        <v>0</v>
      </c>
      <c r="AM175" s="81">
        <v>1021508.8925911461</v>
      </c>
      <c r="AN175" s="81">
        <v>0</v>
      </c>
      <c r="AO175" s="81">
        <v>0</v>
      </c>
      <c r="AP175" s="82"/>
      <c r="AQ175" s="81">
        <v>52</v>
      </c>
      <c r="AR175" s="81">
        <v>17</v>
      </c>
      <c r="AS175" s="81">
        <v>0</v>
      </c>
      <c r="AT175" s="81">
        <v>0</v>
      </c>
      <c r="AU175" s="81">
        <v>0</v>
      </c>
      <c r="AV175" s="81">
        <v>0</v>
      </c>
      <c r="AW175" s="81" t="s">
        <v>564</v>
      </c>
      <c r="AX175" s="82"/>
      <c r="AY175" s="81">
        <v>277</v>
      </c>
      <c r="AZ175" s="81">
        <v>243</v>
      </c>
      <c r="BA175" s="81">
        <v>0</v>
      </c>
      <c r="BB175" s="81">
        <v>0</v>
      </c>
      <c r="BC175" s="81">
        <v>0</v>
      </c>
      <c r="BD175" s="81">
        <v>0</v>
      </c>
      <c r="BE175" s="81" t="s">
        <v>564</v>
      </c>
      <c r="BF175" s="82"/>
      <c r="BG175" s="81">
        <v>0</v>
      </c>
      <c r="BH175" s="81">
        <v>0</v>
      </c>
      <c r="BI175" s="81">
        <v>0</v>
      </c>
      <c r="BJ175" s="81">
        <v>0</v>
      </c>
      <c r="BK175" s="81">
        <v>0</v>
      </c>
      <c r="BL175" s="81">
        <v>0</v>
      </c>
      <c r="BM175" s="82"/>
      <c r="BN175" s="81">
        <v>0</v>
      </c>
      <c r="BO175" s="81">
        <v>0</v>
      </c>
      <c r="BP175" s="81">
        <v>0</v>
      </c>
      <c r="BQ175" s="81">
        <v>0</v>
      </c>
      <c r="BR175" s="81">
        <v>0</v>
      </c>
      <c r="BS175" s="81">
        <v>0</v>
      </c>
      <c r="BT175"/>
      <c r="BU175" s="80">
        <v>0</v>
      </c>
      <c r="BV175" s="80">
        <v>0</v>
      </c>
      <c r="BW175" s="80">
        <v>0</v>
      </c>
      <c r="BX175" s="80">
        <v>0</v>
      </c>
      <c r="BY175" s="80">
        <v>0</v>
      </c>
      <c r="BZ175" s="80">
        <v>0</v>
      </c>
      <c r="CA175" s="80">
        <v>0</v>
      </c>
      <c r="CB175" s="80">
        <v>0</v>
      </c>
      <c r="CC175" s="80">
        <v>0</v>
      </c>
    </row>
    <row r="176" spans="1:81">
      <c r="A176" s="80" t="s">
        <v>1887</v>
      </c>
      <c r="B176" s="80">
        <v>50</v>
      </c>
      <c r="C176" s="80">
        <v>16</v>
      </c>
      <c r="D176" s="80">
        <v>3</v>
      </c>
      <c r="E176" s="80">
        <v>2019</v>
      </c>
      <c r="F176" s="80" t="s">
        <v>73</v>
      </c>
      <c r="G176" s="80" t="s">
        <v>1871</v>
      </c>
      <c r="H176" s="80" t="s">
        <v>1872</v>
      </c>
      <c r="I176" s="177"/>
      <c r="J176" s="81">
        <v>1.3292861765906552</v>
      </c>
      <c r="K176" s="81">
        <v>0.72430859685901483</v>
      </c>
      <c r="L176" s="81">
        <v>8.0531757352013571</v>
      </c>
      <c r="M176" s="81">
        <v>10.166621592850182</v>
      </c>
      <c r="N176" s="81">
        <v>13.361821758006476</v>
      </c>
      <c r="O176" s="81">
        <v>6.7261008194056302</v>
      </c>
      <c r="P176" s="81">
        <v>8.9528133978953495</v>
      </c>
      <c r="Q176" s="81">
        <v>0.44745043571566023</v>
      </c>
      <c r="R176" s="81">
        <v>0</v>
      </c>
      <c r="S176" s="81">
        <v>0.66988722223923813</v>
      </c>
      <c r="T176" s="82"/>
      <c r="U176" s="81">
        <v>113472</v>
      </c>
      <c r="V176" s="81">
        <v>320</v>
      </c>
      <c r="W176" s="81">
        <v>142</v>
      </c>
      <c r="X176" s="81">
        <v>2067</v>
      </c>
      <c r="Y176" s="81">
        <v>3489</v>
      </c>
      <c r="Z176" s="81">
        <v>4211</v>
      </c>
      <c r="AA176" s="81">
        <v>1859</v>
      </c>
      <c r="AB176" s="81">
        <v>7251</v>
      </c>
      <c r="AC176" s="81">
        <v>0</v>
      </c>
      <c r="AD176" s="81">
        <v>0.66988722223923813</v>
      </c>
      <c r="AE176" s="82"/>
      <c r="AF176" s="81">
        <v>1687474.91118911</v>
      </c>
      <c r="AG176" s="81">
        <v>485472.68143303553</v>
      </c>
      <c r="AH176" s="81">
        <v>1047973.2139290021</v>
      </c>
      <c r="AI176" s="81">
        <v>14428629.049251519</v>
      </c>
      <c r="AJ176" s="81">
        <v>19932427.282785382</v>
      </c>
      <c r="AK176" s="81">
        <v>0</v>
      </c>
      <c r="AL176" s="81">
        <v>0</v>
      </c>
      <c r="AM176" s="81">
        <v>987531.61450122495</v>
      </c>
      <c r="AN176" s="81">
        <v>0</v>
      </c>
      <c r="AO176" s="81">
        <v>0</v>
      </c>
      <c r="AP176" s="82"/>
      <c r="AQ176" s="81">
        <v>53</v>
      </c>
      <c r="AR176" s="81">
        <v>18</v>
      </c>
      <c r="AS176" s="81">
        <v>0</v>
      </c>
      <c r="AT176" s="81">
        <v>0</v>
      </c>
      <c r="AU176" s="81">
        <v>0</v>
      </c>
      <c r="AV176" s="81">
        <v>0</v>
      </c>
      <c r="AW176" s="81" t="s">
        <v>564</v>
      </c>
      <c r="AX176" s="82"/>
      <c r="AY176" s="81">
        <v>285.30000000000013</v>
      </c>
      <c r="AZ176" s="81">
        <v>264.10000000000002</v>
      </c>
      <c r="BA176" s="81">
        <v>0</v>
      </c>
      <c r="BB176" s="81">
        <v>0</v>
      </c>
      <c r="BC176" s="81">
        <v>0</v>
      </c>
      <c r="BD176" s="81">
        <v>0</v>
      </c>
      <c r="BE176" s="81" t="s">
        <v>564</v>
      </c>
      <c r="BF176" s="82"/>
      <c r="BG176" s="81">
        <v>0</v>
      </c>
      <c r="BH176" s="81">
        <v>0</v>
      </c>
      <c r="BI176" s="81">
        <v>0</v>
      </c>
      <c r="BJ176" s="81">
        <v>0</v>
      </c>
      <c r="BK176" s="81">
        <v>0</v>
      </c>
      <c r="BL176" s="81">
        <v>0</v>
      </c>
      <c r="BM176" s="82"/>
      <c r="BN176" s="81">
        <v>0</v>
      </c>
      <c r="BO176" s="81">
        <v>0</v>
      </c>
      <c r="BP176" s="81">
        <v>0</v>
      </c>
      <c r="BQ176" s="81">
        <v>0</v>
      </c>
      <c r="BR176" s="81">
        <v>0</v>
      </c>
      <c r="BS176" s="81">
        <v>0</v>
      </c>
      <c r="BT176"/>
      <c r="BU176" s="80">
        <v>0</v>
      </c>
      <c r="BV176" s="80">
        <v>0</v>
      </c>
      <c r="BW176" s="80">
        <v>0</v>
      </c>
      <c r="BX176" s="80">
        <v>0</v>
      </c>
      <c r="BY176" s="80">
        <v>0</v>
      </c>
      <c r="BZ176" s="80">
        <v>0</v>
      </c>
      <c r="CA176" s="80">
        <v>0</v>
      </c>
      <c r="CB176" s="80">
        <v>0</v>
      </c>
      <c r="CC176" s="80">
        <v>0</v>
      </c>
    </row>
    <row r="177" spans="1:81">
      <c r="A177" s="80" t="s">
        <v>1888</v>
      </c>
      <c r="B177" s="80">
        <v>51</v>
      </c>
      <c r="C177" s="80">
        <v>17</v>
      </c>
      <c r="D177" s="80">
        <v>3</v>
      </c>
      <c r="E177" s="80">
        <v>2020</v>
      </c>
      <c r="F177" s="80" t="s">
        <v>218</v>
      </c>
      <c r="G177" s="80" t="s">
        <v>1871</v>
      </c>
      <c r="H177" s="80" t="s">
        <v>1872</v>
      </c>
      <c r="I177" s="177"/>
      <c r="J177" s="81">
        <v>1.146631712703297</v>
      </c>
      <c r="K177" s="81">
        <v>0.71251739345938836</v>
      </c>
      <c r="L177" s="81">
        <v>7.9658675588821355</v>
      </c>
      <c r="M177" s="81">
        <v>9.3563992352426055</v>
      </c>
      <c r="N177" s="81">
        <v>12.759304240067806</v>
      </c>
      <c r="O177" s="81">
        <v>5.8482341870771979</v>
      </c>
      <c r="P177" s="81">
        <v>8.3243965591897044</v>
      </c>
      <c r="Q177" s="81">
        <v>0.41651584031272704</v>
      </c>
      <c r="R177" s="81">
        <v>0</v>
      </c>
      <c r="S177" s="81">
        <v>0.60926036760708546</v>
      </c>
      <c r="T177" s="82"/>
      <c r="U177" s="81">
        <v>102593</v>
      </c>
      <c r="V177" s="81">
        <v>277</v>
      </c>
      <c r="W177" s="81">
        <v>177</v>
      </c>
      <c r="X177" s="81">
        <v>2010</v>
      </c>
      <c r="Y177" s="81">
        <v>3442</v>
      </c>
      <c r="Z177" s="81">
        <v>4179</v>
      </c>
      <c r="AA177" s="81">
        <v>1878</v>
      </c>
      <c r="AB177" s="81">
        <v>7064</v>
      </c>
      <c r="AC177" s="81">
        <v>0</v>
      </c>
      <c r="AD177" s="81">
        <v>0.60926036760708546</v>
      </c>
      <c r="AE177" s="82"/>
      <c r="AF177" s="81">
        <v>1529268.349433427</v>
      </c>
      <c r="AG177" s="81">
        <v>463601.58240209904</v>
      </c>
      <c r="AH177" s="81">
        <v>949005.24797675258</v>
      </c>
      <c r="AI177" s="81">
        <v>14023743.635503486</v>
      </c>
      <c r="AJ177" s="81">
        <v>19983475.802879166</v>
      </c>
      <c r="AK177" s="81"/>
      <c r="AL177" s="81"/>
      <c r="AM177" s="81">
        <v>921930.48267691676</v>
      </c>
      <c r="AN177" s="81"/>
      <c r="AO177" s="81"/>
      <c r="AP177" s="82"/>
      <c r="AQ177" s="81">
        <v>57</v>
      </c>
      <c r="AR177" s="81">
        <v>18</v>
      </c>
      <c r="AS177" s="81">
        <v>0</v>
      </c>
      <c r="AT177" s="81">
        <v>0</v>
      </c>
      <c r="AU177" s="81">
        <v>0</v>
      </c>
      <c r="AV177" s="81">
        <v>0</v>
      </c>
      <c r="AW177" s="81">
        <v>0</v>
      </c>
      <c r="AX177" s="82"/>
      <c r="AY177" s="81">
        <v>300.49999999999989</v>
      </c>
      <c r="AZ177" s="81">
        <v>264.10000000000002</v>
      </c>
      <c r="BA177" s="81">
        <v>0</v>
      </c>
      <c r="BB177" s="81">
        <v>0</v>
      </c>
      <c r="BC177" s="81">
        <v>0</v>
      </c>
      <c r="BD177" s="81">
        <v>0</v>
      </c>
      <c r="BE177" s="81">
        <v>0</v>
      </c>
      <c r="BF177" s="82"/>
      <c r="BG177" s="81">
        <v>0</v>
      </c>
      <c r="BH177" s="81">
        <v>0</v>
      </c>
      <c r="BI177" s="81">
        <v>0</v>
      </c>
      <c r="BJ177" s="81">
        <v>0</v>
      </c>
      <c r="BK177" s="81">
        <v>0</v>
      </c>
      <c r="BL177" s="81">
        <v>0</v>
      </c>
      <c r="BM177" s="82"/>
      <c r="BN177" s="81">
        <v>0</v>
      </c>
      <c r="BO177" s="81">
        <v>0</v>
      </c>
      <c r="BP177" s="81">
        <v>0</v>
      </c>
      <c r="BQ177" s="81">
        <v>0</v>
      </c>
      <c r="BR177" s="81">
        <v>0</v>
      </c>
      <c r="BS177" s="81">
        <v>0</v>
      </c>
      <c r="BT177"/>
      <c r="BU177" s="80">
        <v>0</v>
      </c>
      <c r="BV177" s="80">
        <v>0</v>
      </c>
      <c r="BW177" s="80">
        <v>0</v>
      </c>
      <c r="BX177" s="80">
        <v>0</v>
      </c>
      <c r="BY177" s="80">
        <v>0</v>
      </c>
      <c r="BZ177" s="80">
        <v>0</v>
      </c>
      <c r="CA177" s="80">
        <v>0</v>
      </c>
      <c r="CB177" s="80">
        <v>0</v>
      </c>
      <c r="CC177" s="80">
        <v>0</v>
      </c>
    </row>
    <row r="178" spans="1:81">
      <c r="A178" s="80" t="s">
        <v>1889</v>
      </c>
      <c r="B178" s="80">
        <v>51</v>
      </c>
      <c r="C178" s="80">
        <v>18</v>
      </c>
      <c r="D178" s="80">
        <v>3</v>
      </c>
      <c r="E178" s="80">
        <v>2021</v>
      </c>
      <c r="F178" s="80" t="s">
        <v>75</v>
      </c>
      <c r="G178" s="174" t="s">
        <v>1871</v>
      </c>
      <c r="H178" s="80" t="s">
        <v>1872</v>
      </c>
      <c r="I178" s="177"/>
      <c r="J178" s="81">
        <v>1.1219324583954202</v>
      </c>
      <c r="K178" s="81">
        <v>0.72323164091471137</v>
      </c>
      <c r="L178" s="81">
        <v>7.0302209608722155</v>
      </c>
      <c r="M178" s="81">
        <v>9.2213620743650022</v>
      </c>
      <c r="N178" s="81">
        <v>12.070395339879882</v>
      </c>
      <c r="O178" s="81">
        <v>5.610319071200216</v>
      </c>
      <c r="P178" s="81">
        <v>8.4724241235590672</v>
      </c>
      <c r="Q178" s="81">
        <v>0.41554729045643229</v>
      </c>
      <c r="R178" s="81">
        <v>0</v>
      </c>
      <c r="S178" s="81">
        <v>0.55555658742624392</v>
      </c>
      <c r="T178" s="82"/>
      <c r="U178" s="81">
        <v>108210</v>
      </c>
      <c r="V178" s="81">
        <v>277</v>
      </c>
      <c r="W178" s="81">
        <v>177</v>
      </c>
      <c r="X178" s="81">
        <v>2010</v>
      </c>
      <c r="Y178" s="81">
        <v>3408</v>
      </c>
      <c r="Z178" s="81">
        <v>4128</v>
      </c>
      <c r="AA178" s="81">
        <v>1864</v>
      </c>
      <c r="AB178" s="81">
        <v>6964</v>
      </c>
      <c r="AC178" s="81">
        <v>0</v>
      </c>
      <c r="AD178" s="81">
        <v>0.55555658742624392</v>
      </c>
      <c r="AE178" s="82"/>
      <c r="AF178" s="81">
        <v>1514190.7910773747</v>
      </c>
      <c r="AG178" s="81">
        <v>460487.66812281427</v>
      </c>
      <c r="AH178" s="81">
        <v>828287.71387361363</v>
      </c>
      <c r="AI178" s="81">
        <v>13529322.693911126</v>
      </c>
      <c r="AJ178" s="81">
        <v>17997529.247028027</v>
      </c>
      <c r="AK178" s="81">
        <v>0</v>
      </c>
      <c r="AL178" s="81">
        <v>0</v>
      </c>
      <c r="AM178" s="81">
        <v>914121.71469353954</v>
      </c>
      <c r="AN178" s="81">
        <v>0</v>
      </c>
      <c r="AO178" s="81">
        <v>0</v>
      </c>
      <c r="AP178" s="82"/>
      <c r="AQ178" s="81">
        <v>65</v>
      </c>
      <c r="AR178" s="81">
        <v>18</v>
      </c>
      <c r="AS178" s="81">
        <v>0</v>
      </c>
      <c r="AT178" s="81">
        <v>0</v>
      </c>
      <c r="AU178" s="81">
        <v>0</v>
      </c>
      <c r="AV178" s="81">
        <v>0</v>
      </c>
      <c r="AW178" s="81"/>
      <c r="AX178" s="82"/>
      <c r="AY178" s="81">
        <v>343.4</v>
      </c>
      <c r="AZ178" s="81">
        <v>264.10000000000002</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1890</v>
      </c>
      <c r="B179" s="80">
        <v>51</v>
      </c>
      <c r="C179" s="80">
        <v>19</v>
      </c>
      <c r="D179" s="80">
        <v>3</v>
      </c>
      <c r="E179" s="80">
        <v>2022</v>
      </c>
      <c r="F179" s="80" t="s">
        <v>568</v>
      </c>
      <c r="G179" s="174" t="s">
        <v>1871</v>
      </c>
      <c r="H179" s="80" t="s">
        <v>1872</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73</v>
      </c>
      <c r="AR179" s="81">
        <v>18</v>
      </c>
      <c r="AS179" s="81">
        <v>0</v>
      </c>
      <c r="AT179" s="81">
        <v>0</v>
      </c>
      <c r="AU179" s="81">
        <v>0</v>
      </c>
      <c r="AV179" s="81">
        <v>1</v>
      </c>
      <c r="AW179" s="81"/>
      <c r="AX179" s="82"/>
      <c r="AY179" s="81">
        <v>378.90000000000003</v>
      </c>
      <c r="AZ179" s="81">
        <v>264.10000000000002</v>
      </c>
      <c r="BA179" s="81">
        <v>0</v>
      </c>
      <c r="BB179" s="81">
        <v>0</v>
      </c>
      <c r="BC179" s="81">
        <v>0</v>
      </c>
      <c r="BD179" s="81">
        <v>480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1891</v>
      </c>
      <c r="B180" s="80">
        <v>290</v>
      </c>
      <c r="C180" s="80">
        <v>1</v>
      </c>
      <c r="D180" s="80">
        <v>18</v>
      </c>
      <c r="E180" s="80">
        <v>1990</v>
      </c>
      <c r="F180" s="80" t="s">
        <v>562</v>
      </c>
      <c r="G180" s="80" t="s">
        <v>1691</v>
      </c>
      <c r="H180" s="80" t="s">
        <v>1692</v>
      </c>
      <c r="I180" s="177"/>
      <c r="J180" s="81">
        <v>12.217533853176777</v>
      </c>
      <c r="K180" s="81">
        <v>3.1589860814018431</v>
      </c>
      <c r="L180" s="81">
        <v>4.9587413043063853</v>
      </c>
      <c r="M180" s="81">
        <v>7.3450958960870416</v>
      </c>
      <c r="N180" s="81">
        <v>12.896968265664809</v>
      </c>
      <c r="O180" s="81">
        <v>9.2557543535065729</v>
      </c>
      <c r="P180" s="81">
        <v>16.55196203541616</v>
      </c>
      <c r="Q180" s="81">
        <v>0.56896136997340996</v>
      </c>
      <c r="R180" s="81">
        <v>0</v>
      </c>
      <c r="S180" s="81">
        <v>0.46331218962490034</v>
      </c>
      <c r="T180" s="82"/>
      <c r="U180" s="81">
        <v>343025</v>
      </c>
      <c r="V180" s="81">
        <v>578</v>
      </c>
      <c r="W180" s="81">
        <v>58</v>
      </c>
      <c r="X180" s="81">
        <v>2463</v>
      </c>
      <c r="Y180" s="81">
        <v>2759</v>
      </c>
      <c r="Z180" s="81">
        <v>3807</v>
      </c>
      <c r="AA180" s="81">
        <v>4019</v>
      </c>
      <c r="AB180" s="81">
        <v>9238</v>
      </c>
      <c r="AC180" s="81">
        <v>0</v>
      </c>
      <c r="AD180" s="81">
        <v>0.46331218962490034</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1892</v>
      </c>
      <c r="B181" s="80">
        <v>291</v>
      </c>
      <c r="C181" s="80">
        <v>2</v>
      </c>
      <c r="D181" s="80">
        <v>18</v>
      </c>
      <c r="E181" s="80">
        <v>2005</v>
      </c>
      <c r="F181" s="80" t="s">
        <v>565</v>
      </c>
      <c r="G181" s="80" t="s">
        <v>1691</v>
      </c>
      <c r="H181" s="80" t="s">
        <v>1692</v>
      </c>
      <c r="I181" s="177"/>
      <c r="J181" s="81">
        <v>6.5619728839755069</v>
      </c>
      <c r="K181" s="81">
        <v>1.3703263326527684</v>
      </c>
      <c r="L181" s="81">
        <v>10.247879864249471</v>
      </c>
      <c r="M181" s="81">
        <v>10.652898469063015</v>
      </c>
      <c r="N181" s="81">
        <v>15.440579260514893</v>
      </c>
      <c r="O181" s="81">
        <v>11.37476075934635</v>
      </c>
      <c r="P181" s="81">
        <v>15.04576121603839</v>
      </c>
      <c r="Q181" s="81">
        <v>0.50878823778883142</v>
      </c>
      <c r="R181" s="81">
        <v>0</v>
      </c>
      <c r="S181" s="81">
        <v>0.45459151999999997</v>
      </c>
      <c r="T181" s="82"/>
      <c r="U181" s="81">
        <v>202669</v>
      </c>
      <c r="V181" s="81">
        <v>418</v>
      </c>
      <c r="W181" s="81">
        <v>91</v>
      </c>
      <c r="X181" s="81">
        <v>1730</v>
      </c>
      <c r="Y181" s="81">
        <v>3148</v>
      </c>
      <c r="Z181" s="81">
        <v>5414</v>
      </c>
      <c r="AA181" s="81">
        <v>2992</v>
      </c>
      <c r="AB181" s="81">
        <v>8636</v>
      </c>
      <c r="AC181" s="81">
        <v>0</v>
      </c>
      <c r="AD181" s="81">
        <v>0.45459151999999997</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1893</v>
      </c>
      <c r="B182" s="80">
        <v>292</v>
      </c>
      <c r="C182" s="80">
        <v>3</v>
      </c>
      <c r="D182" s="80">
        <v>18</v>
      </c>
      <c r="E182" s="80">
        <v>2006</v>
      </c>
      <c r="F182" s="80" t="s">
        <v>566</v>
      </c>
      <c r="G182" s="80" t="s">
        <v>1691</v>
      </c>
      <c r="H182" s="80" t="s">
        <v>1692</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1894</v>
      </c>
      <c r="B183" s="80">
        <v>293</v>
      </c>
      <c r="C183" s="80">
        <v>4</v>
      </c>
      <c r="D183" s="80">
        <v>18</v>
      </c>
      <c r="E183" s="80">
        <v>2007</v>
      </c>
      <c r="F183" s="80" t="s">
        <v>567</v>
      </c>
      <c r="G183" s="80" t="s">
        <v>1691</v>
      </c>
      <c r="H183" s="80" t="s">
        <v>1692</v>
      </c>
      <c r="I183" s="177"/>
      <c r="J183" s="81">
        <v>6.9573541016257092</v>
      </c>
      <c r="K183" s="81">
        <v>1.0729874213048693</v>
      </c>
      <c r="L183" s="81">
        <v>9.9303268055849099</v>
      </c>
      <c r="M183" s="81">
        <v>11.956115767358623</v>
      </c>
      <c r="N183" s="81">
        <v>15.488109783372481</v>
      </c>
      <c r="O183" s="81">
        <v>11.222914035288877</v>
      </c>
      <c r="P183" s="81">
        <v>14.900771115511553</v>
      </c>
      <c r="Q183" s="81">
        <v>0.52488162709767006</v>
      </c>
      <c r="R183" s="81">
        <v>0</v>
      </c>
      <c r="S183" s="81">
        <v>0.19684172799999999</v>
      </c>
      <c r="T183" s="82"/>
      <c r="U183" s="81">
        <v>228481</v>
      </c>
      <c r="V183" s="81">
        <v>357</v>
      </c>
      <c r="W183" s="81">
        <v>121</v>
      </c>
      <c r="X183" s="81">
        <v>2432</v>
      </c>
      <c r="Y183" s="81">
        <v>3166</v>
      </c>
      <c r="Z183" s="81">
        <v>5553</v>
      </c>
      <c r="AA183" s="81">
        <v>2918</v>
      </c>
      <c r="AB183" s="81">
        <v>8438</v>
      </c>
      <c r="AC183" s="81">
        <v>0</v>
      </c>
      <c r="AD183" s="81">
        <v>0.19684172799999999</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1895</v>
      </c>
      <c r="B184" s="80">
        <v>294</v>
      </c>
      <c r="C184" s="80">
        <v>5</v>
      </c>
      <c r="D184" s="80">
        <v>18</v>
      </c>
      <c r="E184" s="80">
        <v>2008</v>
      </c>
      <c r="F184" s="80" t="s">
        <v>84</v>
      </c>
      <c r="G184" s="80" t="s">
        <v>1691</v>
      </c>
      <c r="H184" s="80" t="s">
        <v>1692</v>
      </c>
      <c r="I184" s="177"/>
      <c r="J184" s="81">
        <v>7.2319633018213807</v>
      </c>
      <c r="K184" s="81">
        <v>0.94171543027738669</v>
      </c>
      <c r="L184" s="81">
        <v>8.5744624069277489</v>
      </c>
      <c r="M184" s="81">
        <v>13.989813223961109</v>
      </c>
      <c r="N184" s="81">
        <v>15.642042572838129</v>
      </c>
      <c r="O184" s="81">
        <v>10.734977167933209</v>
      </c>
      <c r="P184" s="81">
        <v>14.491036982895093</v>
      </c>
      <c r="Q184" s="81">
        <v>0.51156140967803798</v>
      </c>
      <c r="R184" s="81">
        <v>0</v>
      </c>
      <c r="S184" s="81">
        <v>0.33911347200000003</v>
      </c>
      <c r="T184" s="82"/>
      <c r="U184" s="81">
        <v>249538</v>
      </c>
      <c r="V184" s="81">
        <v>357</v>
      </c>
      <c r="W184" s="81">
        <v>121</v>
      </c>
      <c r="X184" s="81">
        <v>2432</v>
      </c>
      <c r="Y184" s="81">
        <v>3155</v>
      </c>
      <c r="Z184" s="81">
        <v>5498</v>
      </c>
      <c r="AA184" s="81">
        <v>2841</v>
      </c>
      <c r="AB184" s="81">
        <v>8359</v>
      </c>
      <c r="AC184" s="81">
        <v>0</v>
      </c>
      <c r="AD184" s="81">
        <v>0.33911347200000003</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1896</v>
      </c>
      <c r="B185" s="80">
        <v>295</v>
      </c>
      <c r="C185" s="80">
        <v>6</v>
      </c>
      <c r="D185" s="80">
        <v>18</v>
      </c>
      <c r="E185" s="80">
        <v>2009</v>
      </c>
      <c r="F185" s="80" t="s">
        <v>85</v>
      </c>
      <c r="G185" s="80" t="s">
        <v>1691</v>
      </c>
      <c r="H185" s="80" t="s">
        <v>1692</v>
      </c>
      <c r="I185" s="177"/>
      <c r="J185" s="81">
        <v>6.4626910100248196</v>
      </c>
      <c r="K185" s="81">
        <v>0.5642885672837139</v>
      </c>
      <c r="L185" s="81">
        <v>39.762795902799731</v>
      </c>
      <c r="M185" s="81">
        <v>11.22779197833299</v>
      </c>
      <c r="N185" s="81">
        <v>13.371530639436314</v>
      </c>
      <c r="O185" s="81">
        <v>11.172556123653742</v>
      </c>
      <c r="P185" s="81">
        <v>14.050796052055734</v>
      </c>
      <c r="Q185" s="81">
        <v>0.47903645449368509</v>
      </c>
      <c r="R185" s="81">
        <v>0</v>
      </c>
      <c r="S185" s="81">
        <v>0.36347507200000007</v>
      </c>
      <c r="T185" s="82"/>
      <c r="U185" s="81">
        <v>225193</v>
      </c>
      <c r="V185" s="81">
        <v>262</v>
      </c>
      <c r="W185" s="81">
        <v>643</v>
      </c>
      <c r="X185" s="81">
        <v>2465</v>
      </c>
      <c r="Y185" s="81">
        <v>3140</v>
      </c>
      <c r="Z185" s="81">
        <v>5648</v>
      </c>
      <c r="AA185" s="81">
        <v>2828</v>
      </c>
      <c r="AB185" s="81">
        <v>8217</v>
      </c>
      <c r="AC185" s="81">
        <v>0</v>
      </c>
      <c r="AD185" s="81">
        <v>0.36347507200000007</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0</v>
      </c>
      <c r="BL185" s="81">
        <v>0</v>
      </c>
      <c r="BM185" s="82"/>
      <c r="BN185" s="81">
        <v>0</v>
      </c>
      <c r="BO185" s="81">
        <v>0</v>
      </c>
      <c r="BP185" s="81">
        <v>0</v>
      </c>
      <c r="BQ185" s="81">
        <v>0</v>
      </c>
      <c r="BR185" s="81">
        <v>0</v>
      </c>
      <c r="BS185" s="81">
        <v>0</v>
      </c>
      <c r="BT185"/>
      <c r="BU185" s="80"/>
      <c r="BV185" s="80"/>
      <c r="BW185" s="80"/>
      <c r="BX185" s="80"/>
      <c r="BY185" s="80"/>
      <c r="BZ185" s="80"/>
      <c r="CA185" s="80"/>
      <c r="CB185" s="80"/>
      <c r="CC185" s="80"/>
    </row>
    <row r="186" spans="1:81">
      <c r="A186" s="80" t="s">
        <v>1897</v>
      </c>
      <c r="B186" s="80">
        <v>296</v>
      </c>
      <c r="C186" s="80">
        <v>7</v>
      </c>
      <c r="D186" s="80">
        <v>18</v>
      </c>
      <c r="E186" s="80">
        <v>2010</v>
      </c>
      <c r="F186" s="80" t="s">
        <v>86</v>
      </c>
      <c r="G186" s="80" t="s">
        <v>1691</v>
      </c>
      <c r="H186" s="80" t="s">
        <v>1692</v>
      </c>
      <c r="I186" s="177"/>
      <c r="J186" s="81">
        <v>5.8927340968565645</v>
      </c>
      <c r="K186" s="81">
        <v>0.58850005929886018</v>
      </c>
      <c r="L186" s="81">
        <v>36.200138980026594</v>
      </c>
      <c r="M186" s="81">
        <v>10.050439736519225</v>
      </c>
      <c r="N186" s="81">
        <v>13.135043510948869</v>
      </c>
      <c r="O186" s="81">
        <v>10.953515112628281</v>
      </c>
      <c r="P186" s="81">
        <v>14.420875431233931</v>
      </c>
      <c r="Q186" s="81">
        <v>0.49512628439813317</v>
      </c>
      <c r="R186" s="81">
        <v>0</v>
      </c>
      <c r="S186" s="81">
        <v>0.49040784000000004</v>
      </c>
      <c r="T186" s="82"/>
      <c r="U186" s="81">
        <v>229853</v>
      </c>
      <c r="V186" s="81">
        <v>262</v>
      </c>
      <c r="W186" s="81">
        <v>643</v>
      </c>
      <c r="X186" s="81">
        <v>2465</v>
      </c>
      <c r="Y186" s="81">
        <v>3137</v>
      </c>
      <c r="Z186" s="81">
        <v>5563</v>
      </c>
      <c r="AA186" s="81">
        <v>2830</v>
      </c>
      <c r="AB186" s="81">
        <v>8138</v>
      </c>
      <c r="AC186" s="81">
        <v>0</v>
      </c>
      <c r="AD186" s="81">
        <v>0.49040784000000004</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0</v>
      </c>
      <c r="BL186" s="81">
        <v>0</v>
      </c>
      <c r="BM186" s="82"/>
      <c r="BN186" s="81">
        <v>0</v>
      </c>
      <c r="BO186" s="81">
        <v>0</v>
      </c>
      <c r="BP186" s="81">
        <v>0</v>
      </c>
      <c r="BQ186" s="81">
        <v>0</v>
      </c>
      <c r="BR186" s="81">
        <v>0</v>
      </c>
      <c r="BS186" s="81">
        <v>0</v>
      </c>
      <c r="BT186"/>
      <c r="BU186" s="80">
        <v>0</v>
      </c>
      <c r="BV186" s="80">
        <v>0</v>
      </c>
      <c r="BW186" s="80">
        <v>0</v>
      </c>
      <c r="BX186" s="80">
        <v>0</v>
      </c>
      <c r="BY186" s="80">
        <v>0</v>
      </c>
      <c r="BZ186" s="80">
        <v>0</v>
      </c>
      <c r="CA186" s="80">
        <v>0</v>
      </c>
      <c r="CB186" s="80">
        <v>0</v>
      </c>
      <c r="CC186" s="80">
        <v>0</v>
      </c>
    </row>
    <row r="187" spans="1:81">
      <c r="A187" s="80" t="s">
        <v>1898</v>
      </c>
      <c r="B187" s="80">
        <v>297</v>
      </c>
      <c r="C187" s="80">
        <v>8</v>
      </c>
      <c r="D187" s="80">
        <v>18</v>
      </c>
      <c r="E187" s="80">
        <v>2011</v>
      </c>
      <c r="F187" s="80" t="s">
        <v>87</v>
      </c>
      <c r="G187" s="80" t="s">
        <v>1691</v>
      </c>
      <c r="H187" s="80" t="s">
        <v>1692</v>
      </c>
      <c r="I187" s="177"/>
      <c r="J187" s="81">
        <v>6.7400880917786283</v>
      </c>
      <c r="K187" s="81">
        <v>0.82459804795627967</v>
      </c>
      <c r="L187" s="81">
        <v>33.777367385739687</v>
      </c>
      <c r="M187" s="81">
        <v>12.696531012725158</v>
      </c>
      <c r="N187" s="81">
        <v>15.639014201899451</v>
      </c>
      <c r="O187" s="81">
        <v>10.747589606834122</v>
      </c>
      <c r="P187" s="81">
        <v>13.667639569363395</v>
      </c>
      <c r="Q187" s="81">
        <v>0.56107563458988863</v>
      </c>
      <c r="R187" s="81">
        <v>0</v>
      </c>
      <c r="S187" s="81">
        <v>0.48307268000000009</v>
      </c>
      <c r="T187" s="82"/>
      <c r="U187" s="81">
        <v>247603</v>
      </c>
      <c r="V187" s="81">
        <v>262</v>
      </c>
      <c r="W187" s="81">
        <v>643</v>
      </c>
      <c r="X187" s="81">
        <v>2465</v>
      </c>
      <c r="Y187" s="81">
        <v>3103</v>
      </c>
      <c r="Z187" s="81">
        <v>5577</v>
      </c>
      <c r="AA187" s="81">
        <v>2762</v>
      </c>
      <c r="AB187" s="81">
        <v>7995</v>
      </c>
      <c r="AC187" s="81">
        <v>0</v>
      </c>
      <c r="AD187" s="81">
        <v>0.48307268000000009</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0</v>
      </c>
      <c r="BK187" s="81">
        <v>0</v>
      </c>
      <c r="BL187" s="81">
        <v>0</v>
      </c>
      <c r="BM187" s="82"/>
      <c r="BN187" s="81">
        <v>0</v>
      </c>
      <c r="BO187" s="81">
        <v>0</v>
      </c>
      <c r="BP187" s="81">
        <v>0</v>
      </c>
      <c r="BQ187" s="81">
        <v>0</v>
      </c>
      <c r="BR187" s="81">
        <v>0</v>
      </c>
      <c r="BS187" s="81">
        <v>0</v>
      </c>
      <c r="BT187"/>
      <c r="BU187" s="80">
        <v>0</v>
      </c>
      <c r="BV187" s="80">
        <v>0</v>
      </c>
      <c r="BW187" s="80">
        <v>0</v>
      </c>
      <c r="BX187" s="80">
        <v>0</v>
      </c>
      <c r="BY187" s="80">
        <v>0</v>
      </c>
      <c r="BZ187" s="80">
        <v>0</v>
      </c>
      <c r="CA187" s="80">
        <v>0</v>
      </c>
      <c r="CB187" s="80">
        <v>0</v>
      </c>
      <c r="CC187" s="80">
        <v>0</v>
      </c>
    </row>
    <row r="188" spans="1:81">
      <c r="A188" s="80" t="s">
        <v>1899</v>
      </c>
      <c r="B188" s="80">
        <v>298</v>
      </c>
      <c r="C188" s="80">
        <v>9</v>
      </c>
      <c r="D188" s="80">
        <v>18</v>
      </c>
      <c r="E188" s="80">
        <v>2012</v>
      </c>
      <c r="F188" s="80" t="s">
        <v>88</v>
      </c>
      <c r="G188" s="80" t="s">
        <v>1691</v>
      </c>
      <c r="H188" s="80" t="s">
        <v>1692</v>
      </c>
      <c r="I188" s="177"/>
      <c r="J188" s="81">
        <v>6.7468929204751475</v>
      </c>
      <c r="K188" s="81">
        <v>0.92894159319752301</v>
      </c>
      <c r="L188" s="81">
        <v>34.080359295378223</v>
      </c>
      <c r="M188" s="81">
        <v>15.769051176647816</v>
      </c>
      <c r="N188" s="81">
        <v>17.207291573467309</v>
      </c>
      <c r="O188" s="81">
        <v>10.837003345209284</v>
      </c>
      <c r="P188" s="81">
        <v>13.670754125694403</v>
      </c>
      <c r="Q188" s="81">
        <v>0.60479170125721782</v>
      </c>
      <c r="R188" s="81">
        <v>0</v>
      </c>
      <c r="S188" s="81">
        <v>0.46473477999999996</v>
      </c>
      <c r="T188" s="82"/>
      <c r="U188" s="81">
        <v>237477</v>
      </c>
      <c r="V188" s="81">
        <v>262</v>
      </c>
      <c r="W188" s="81">
        <v>643</v>
      </c>
      <c r="X188" s="81">
        <v>2465</v>
      </c>
      <c r="Y188" s="81">
        <v>3108</v>
      </c>
      <c r="Z188" s="81">
        <v>5668</v>
      </c>
      <c r="AA188" s="81">
        <v>2747</v>
      </c>
      <c r="AB188" s="81">
        <v>7932</v>
      </c>
      <c r="AC188" s="81">
        <v>0</v>
      </c>
      <c r="AD188" s="81">
        <v>0.46473477999999996</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v>
      </c>
      <c r="BK188" s="81">
        <v>0</v>
      </c>
      <c r="BL188" s="81">
        <v>0</v>
      </c>
      <c r="BM188" s="82"/>
      <c r="BN188" s="81">
        <v>0</v>
      </c>
      <c r="BO188" s="81">
        <v>0</v>
      </c>
      <c r="BP188" s="81">
        <v>0</v>
      </c>
      <c r="BQ188" s="81">
        <v>0</v>
      </c>
      <c r="BR188" s="81">
        <v>0</v>
      </c>
      <c r="BS188" s="81">
        <v>0</v>
      </c>
      <c r="BT188"/>
      <c r="BU188" s="80">
        <v>0</v>
      </c>
      <c r="BV188" s="80">
        <v>0</v>
      </c>
      <c r="BW188" s="80">
        <v>0</v>
      </c>
      <c r="BX188" s="80">
        <v>0</v>
      </c>
      <c r="BY188" s="80">
        <v>0</v>
      </c>
      <c r="BZ188" s="80">
        <v>0</v>
      </c>
      <c r="CA188" s="80">
        <v>0</v>
      </c>
      <c r="CB188" s="80">
        <v>0</v>
      </c>
      <c r="CC188" s="80">
        <v>0</v>
      </c>
    </row>
    <row r="189" spans="1:81">
      <c r="A189" s="80" t="s">
        <v>1900</v>
      </c>
      <c r="B189" s="80">
        <v>299</v>
      </c>
      <c r="C189" s="80">
        <v>10</v>
      </c>
      <c r="D189" s="80">
        <v>18</v>
      </c>
      <c r="E189" s="80">
        <v>2013</v>
      </c>
      <c r="F189" s="80" t="s">
        <v>89</v>
      </c>
      <c r="G189" s="80" t="s">
        <v>1691</v>
      </c>
      <c r="H189" s="80" t="s">
        <v>1692</v>
      </c>
      <c r="I189" s="177"/>
      <c r="J189" s="81">
        <v>4.6530887872326767</v>
      </c>
      <c r="K189" s="81">
        <v>0.76777339536649403</v>
      </c>
      <c r="L189" s="81">
        <v>30.095644549421333</v>
      </c>
      <c r="M189" s="81">
        <v>14.665594603929959</v>
      </c>
      <c r="N189" s="81">
        <v>16.62249869182077</v>
      </c>
      <c r="O189" s="81">
        <v>10.428738236615965</v>
      </c>
      <c r="P189" s="81">
        <v>13.97702760504696</v>
      </c>
      <c r="Q189" s="81">
        <v>0.6065500867613548</v>
      </c>
      <c r="R189" s="81">
        <v>0</v>
      </c>
      <c r="S189" s="81">
        <v>0.47940509999999997</v>
      </c>
      <c r="T189" s="82"/>
      <c r="U189" s="81">
        <v>166761</v>
      </c>
      <c r="V189" s="81">
        <v>262</v>
      </c>
      <c r="W189" s="81">
        <v>643</v>
      </c>
      <c r="X189" s="81">
        <v>2465</v>
      </c>
      <c r="Y189" s="81">
        <v>3098</v>
      </c>
      <c r="Z189" s="81">
        <v>5698</v>
      </c>
      <c r="AA189" s="81">
        <v>2798</v>
      </c>
      <c r="AB189" s="81">
        <v>7841</v>
      </c>
      <c r="AC189" s="81">
        <v>0</v>
      </c>
      <c r="AD189" s="81">
        <v>0.47940509999999997</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v>
      </c>
      <c r="BK189" s="81">
        <v>0</v>
      </c>
      <c r="BL189" s="81">
        <v>0</v>
      </c>
      <c r="BM189" s="82"/>
      <c r="BN189" s="81">
        <v>0</v>
      </c>
      <c r="BO189" s="81">
        <v>0</v>
      </c>
      <c r="BP189" s="81">
        <v>0</v>
      </c>
      <c r="BQ189" s="81">
        <v>0</v>
      </c>
      <c r="BR189" s="81">
        <v>0</v>
      </c>
      <c r="BS189" s="81">
        <v>0</v>
      </c>
      <c r="BT189"/>
      <c r="BU189" s="80">
        <v>0</v>
      </c>
      <c r="BV189" s="80">
        <v>0</v>
      </c>
      <c r="BW189" s="80">
        <v>0</v>
      </c>
      <c r="BX189" s="80">
        <v>0</v>
      </c>
      <c r="BY189" s="80">
        <v>0</v>
      </c>
      <c r="BZ189" s="80">
        <v>0</v>
      </c>
      <c r="CA189" s="80">
        <v>0</v>
      </c>
      <c r="CB189" s="80">
        <v>0</v>
      </c>
      <c r="CC189" s="80">
        <v>0</v>
      </c>
    </row>
    <row r="190" spans="1:81">
      <c r="A190" s="80" t="s">
        <v>1901</v>
      </c>
      <c r="B190" s="80">
        <v>300</v>
      </c>
      <c r="C190" s="80">
        <v>11</v>
      </c>
      <c r="D190" s="80">
        <v>18</v>
      </c>
      <c r="E190" s="80">
        <v>2014</v>
      </c>
      <c r="F190" s="80" t="s">
        <v>90</v>
      </c>
      <c r="G190" s="80" t="s">
        <v>1691</v>
      </c>
      <c r="H190" s="80" t="s">
        <v>1692</v>
      </c>
      <c r="I190" s="177"/>
      <c r="J190" s="81">
        <v>4.6352643981495412</v>
      </c>
      <c r="K190" s="81">
        <v>1.0522735787778317</v>
      </c>
      <c r="L190" s="81">
        <v>43.835527207568902</v>
      </c>
      <c r="M190" s="81">
        <v>13.686343382951064</v>
      </c>
      <c r="N190" s="81">
        <v>17.453363118721374</v>
      </c>
      <c r="O190" s="81">
        <v>9.9348665216289049</v>
      </c>
      <c r="P190" s="81">
        <v>14.190320971853932</v>
      </c>
      <c r="Q190" s="81">
        <v>0.57208618616911677</v>
      </c>
      <c r="R190" s="81">
        <v>0</v>
      </c>
      <c r="S190" s="81">
        <v>0.48412055999999998</v>
      </c>
      <c r="T190" s="82"/>
      <c r="U190" s="81">
        <v>184498</v>
      </c>
      <c r="V190" s="81">
        <v>312</v>
      </c>
      <c r="W190" s="81">
        <v>956</v>
      </c>
      <c r="X190" s="81">
        <v>2187</v>
      </c>
      <c r="Y190" s="81">
        <v>3072</v>
      </c>
      <c r="Z190" s="81">
        <v>5717</v>
      </c>
      <c r="AA190" s="81">
        <v>2826</v>
      </c>
      <c r="AB190" s="81">
        <v>7708</v>
      </c>
      <c r="AC190" s="81">
        <v>0</v>
      </c>
      <c r="AD190" s="81">
        <v>0.48412055999999998</v>
      </c>
      <c r="AE190" s="82"/>
      <c r="AF190" s="81">
        <v>1502580.0140454832</v>
      </c>
      <c r="AG190" s="81">
        <v>738374.73071007326</v>
      </c>
      <c r="AH190" s="81">
        <v>7129853.0272352826</v>
      </c>
      <c r="AI190" s="81">
        <v>14402299.886300448</v>
      </c>
      <c r="AJ190" s="81">
        <v>13212597.886643076</v>
      </c>
      <c r="AK190" s="81">
        <v>0</v>
      </c>
      <c r="AL190" s="81">
        <v>0</v>
      </c>
      <c r="AM190" s="81">
        <v>1058193.2176990302</v>
      </c>
      <c r="AN190" s="81">
        <v>0</v>
      </c>
      <c r="AO190" s="81">
        <v>0</v>
      </c>
      <c r="AP190" s="82"/>
      <c r="AQ190" s="81">
        <v>86</v>
      </c>
      <c r="AR190" s="81">
        <v>44</v>
      </c>
      <c r="AS190" s="81">
        <v>0</v>
      </c>
      <c r="AT190" s="81">
        <v>0</v>
      </c>
      <c r="AU190" s="81">
        <v>0</v>
      </c>
      <c r="AV190" s="81">
        <v>0</v>
      </c>
      <c r="AW190" s="81" t="s">
        <v>564</v>
      </c>
      <c r="AX190" s="82"/>
      <c r="AY190" s="81">
        <v>676.97900000000004</v>
      </c>
      <c r="AZ190" s="81">
        <v>4059.9</v>
      </c>
      <c r="BA190" s="81">
        <v>0</v>
      </c>
      <c r="BB190" s="81">
        <v>0</v>
      </c>
      <c r="BC190" s="81">
        <v>0</v>
      </c>
      <c r="BD190" s="81">
        <v>0</v>
      </c>
      <c r="BE190" s="81" t="s">
        <v>564</v>
      </c>
      <c r="BF190" s="82"/>
      <c r="BG190" s="81">
        <v>0</v>
      </c>
      <c r="BH190" s="81">
        <v>0</v>
      </c>
      <c r="BI190" s="81">
        <v>0</v>
      </c>
      <c r="BJ190" s="81">
        <v>0</v>
      </c>
      <c r="BK190" s="81">
        <v>0</v>
      </c>
      <c r="BL190" s="81">
        <v>0</v>
      </c>
      <c r="BM190" s="82"/>
      <c r="BN190" s="81">
        <v>0</v>
      </c>
      <c r="BO190" s="81">
        <v>0</v>
      </c>
      <c r="BP190" s="81">
        <v>0</v>
      </c>
      <c r="BQ190" s="81">
        <v>0</v>
      </c>
      <c r="BR190" s="81">
        <v>0</v>
      </c>
      <c r="BS190" s="81">
        <v>0</v>
      </c>
      <c r="BT190"/>
      <c r="BU190" s="80">
        <v>0</v>
      </c>
      <c r="BV190" s="80">
        <v>0</v>
      </c>
      <c r="BW190" s="80">
        <v>0</v>
      </c>
      <c r="BX190" s="80">
        <v>0</v>
      </c>
      <c r="BY190" s="80">
        <v>0</v>
      </c>
      <c r="BZ190" s="80">
        <v>0</v>
      </c>
      <c r="CA190" s="80">
        <v>0</v>
      </c>
      <c r="CB190" s="80">
        <v>0</v>
      </c>
      <c r="CC190" s="80">
        <v>0</v>
      </c>
    </row>
    <row r="191" spans="1:81">
      <c r="A191" s="80" t="s">
        <v>1902</v>
      </c>
      <c r="B191" s="80">
        <v>301</v>
      </c>
      <c r="C191" s="80">
        <v>12</v>
      </c>
      <c r="D191" s="80">
        <v>18</v>
      </c>
      <c r="E191" s="80">
        <v>2015</v>
      </c>
      <c r="F191" s="80" t="s">
        <v>91</v>
      </c>
      <c r="G191" s="80" t="s">
        <v>1691</v>
      </c>
      <c r="H191" s="80" t="s">
        <v>1692</v>
      </c>
      <c r="I191" s="177"/>
      <c r="J191" s="81">
        <v>4.8613487698080133</v>
      </c>
      <c r="K191" s="81">
        <v>1.0090209752757013</v>
      </c>
      <c r="L191" s="81">
        <v>46.141465471806015</v>
      </c>
      <c r="M191" s="81">
        <v>13.242534158010377</v>
      </c>
      <c r="N191" s="81">
        <v>16.05883346776789</v>
      </c>
      <c r="O191" s="81">
        <v>9.5853233474875132</v>
      </c>
      <c r="P191" s="81">
        <v>14.126106716347895</v>
      </c>
      <c r="Q191" s="81">
        <v>0.54892737910089429</v>
      </c>
      <c r="R191" s="81">
        <v>0</v>
      </c>
      <c r="S191" s="81">
        <v>0.47730934000000003</v>
      </c>
      <c r="T191" s="82"/>
      <c r="U191" s="81">
        <v>194002</v>
      </c>
      <c r="V191" s="81">
        <v>312</v>
      </c>
      <c r="W191" s="81">
        <v>956</v>
      </c>
      <c r="X191" s="81">
        <v>2187</v>
      </c>
      <c r="Y191" s="81">
        <v>3071</v>
      </c>
      <c r="Z191" s="81">
        <v>5569</v>
      </c>
      <c r="AA191" s="81">
        <v>2811</v>
      </c>
      <c r="AB191" s="81">
        <v>7555</v>
      </c>
      <c r="AC191" s="81">
        <v>0</v>
      </c>
      <c r="AD191" s="81">
        <v>0.47730934000000003</v>
      </c>
      <c r="AE191" s="82"/>
      <c r="AF191" s="81">
        <v>1497171.7448311402</v>
      </c>
      <c r="AG191" s="81">
        <v>672229.82075026259</v>
      </c>
      <c r="AH191" s="81">
        <v>5966177.5109803509</v>
      </c>
      <c r="AI191" s="81">
        <v>13909497.506152179</v>
      </c>
      <c r="AJ191" s="81">
        <v>12675720.520511586</v>
      </c>
      <c r="AK191" s="81">
        <v>0</v>
      </c>
      <c r="AL191" s="81">
        <v>0</v>
      </c>
      <c r="AM191" s="81">
        <v>1035381.0579669601</v>
      </c>
      <c r="AN191" s="81">
        <v>0</v>
      </c>
      <c r="AO191" s="81">
        <v>0</v>
      </c>
      <c r="AP191" s="82"/>
      <c r="AQ191" s="81">
        <v>110</v>
      </c>
      <c r="AR191" s="81">
        <v>44</v>
      </c>
      <c r="AS191" s="81">
        <v>0</v>
      </c>
      <c r="AT191" s="81">
        <v>0</v>
      </c>
      <c r="AU191" s="81">
        <v>0</v>
      </c>
      <c r="AV191" s="81">
        <v>0</v>
      </c>
      <c r="AW191" s="81" t="s">
        <v>564</v>
      </c>
      <c r="AX191" s="82"/>
      <c r="AY191" s="81">
        <v>878.23900000000003</v>
      </c>
      <c r="AZ191" s="81">
        <v>4553.3999999999996</v>
      </c>
      <c r="BA191" s="81">
        <v>0</v>
      </c>
      <c r="BB191" s="81">
        <v>0</v>
      </c>
      <c r="BC191" s="81">
        <v>0</v>
      </c>
      <c r="BD191" s="81">
        <v>0</v>
      </c>
      <c r="BE191" s="81" t="s">
        <v>564</v>
      </c>
      <c r="BF191" s="82"/>
      <c r="BG191" s="81">
        <v>0</v>
      </c>
      <c r="BH191" s="81">
        <v>0</v>
      </c>
      <c r="BI191" s="81">
        <v>0</v>
      </c>
      <c r="BJ191" s="81">
        <v>0</v>
      </c>
      <c r="BK191" s="81">
        <v>0</v>
      </c>
      <c r="BL191" s="81">
        <v>0</v>
      </c>
      <c r="BM191" s="82"/>
      <c r="BN191" s="81">
        <v>0</v>
      </c>
      <c r="BO191" s="81">
        <v>0</v>
      </c>
      <c r="BP191" s="81">
        <v>0</v>
      </c>
      <c r="BQ191" s="81">
        <v>0</v>
      </c>
      <c r="BR191" s="81">
        <v>0</v>
      </c>
      <c r="BS191" s="81">
        <v>0</v>
      </c>
      <c r="BT191"/>
      <c r="BU191" s="80">
        <v>0</v>
      </c>
      <c r="BV191" s="80">
        <v>0</v>
      </c>
      <c r="BW191" s="80">
        <v>0</v>
      </c>
      <c r="BX191" s="80">
        <v>0</v>
      </c>
      <c r="BY191" s="80">
        <v>0</v>
      </c>
      <c r="BZ191" s="80">
        <v>0</v>
      </c>
      <c r="CA191" s="80">
        <v>0</v>
      </c>
      <c r="CB191" s="80">
        <v>0</v>
      </c>
      <c r="CC191" s="80">
        <v>0</v>
      </c>
    </row>
    <row r="192" spans="1:81">
      <c r="A192" s="80" t="s">
        <v>1903</v>
      </c>
      <c r="B192" s="80">
        <v>302</v>
      </c>
      <c r="C192" s="80">
        <v>13</v>
      </c>
      <c r="D192" s="80">
        <v>18</v>
      </c>
      <c r="E192" s="80">
        <v>2016</v>
      </c>
      <c r="F192" s="80" t="s">
        <v>92</v>
      </c>
      <c r="G192" s="80" t="s">
        <v>1691</v>
      </c>
      <c r="H192" s="80" t="s">
        <v>1692</v>
      </c>
      <c r="I192" s="177"/>
      <c r="J192" s="81">
        <v>7.4280583572422456</v>
      </c>
      <c r="K192" s="81">
        <v>0.95178734612279337</v>
      </c>
      <c r="L192" s="81">
        <v>49.618140637928221</v>
      </c>
      <c r="M192" s="81">
        <v>11.353937254740728</v>
      </c>
      <c r="N192" s="81">
        <v>16.165922787798728</v>
      </c>
      <c r="O192" s="81">
        <v>9.5624405270881212</v>
      </c>
      <c r="P192" s="81">
        <v>15.236951985214411</v>
      </c>
      <c r="Q192" s="81">
        <v>0.5231007982667728</v>
      </c>
      <c r="R192" s="81">
        <v>0</v>
      </c>
      <c r="S192" s="81">
        <v>0.49617118000000004</v>
      </c>
      <c r="T192" s="82"/>
      <c r="U192" s="81">
        <v>282163</v>
      </c>
      <c r="V192" s="81">
        <v>312</v>
      </c>
      <c r="W192" s="81">
        <v>956</v>
      </c>
      <c r="X192" s="81">
        <v>2187</v>
      </c>
      <c r="Y192" s="81">
        <v>3040</v>
      </c>
      <c r="Z192" s="81">
        <v>5624</v>
      </c>
      <c r="AA192" s="81">
        <v>3136</v>
      </c>
      <c r="AB192" s="81">
        <v>7406</v>
      </c>
      <c r="AC192" s="81">
        <v>0</v>
      </c>
      <c r="AD192" s="81">
        <v>0.49617117999999999</v>
      </c>
      <c r="AE192" s="82"/>
      <c r="AF192" s="81">
        <v>2327702.5101665049</v>
      </c>
      <c r="AG192" s="81">
        <v>640772.49739606481</v>
      </c>
      <c r="AH192" s="81">
        <v>5056629.427549826</v>
      </c>
      <c r="AI192" s="81">
        <v>13884451.75251865</v>
      </c>
      <c r="AJ192" s="81">
        <v>13060433.411949281</v>
      </c>
      <c r="AK192" s="81">
        <v>0</v>
      </c>
      <c r="AL192" s="81">
        <v>0</v>
      </c>
      <c r="AM192" s="81">
        <v>1015749.758289389</v>
      </c>
      <c r="AN192" s="81">
        <v>0</v>
      </c>
      <c r="AO192" s="81">
        <v>0</v>
      </c>
      <c r="AP192" s="82"/>
      <c r="AQ192" s="81">
        <v>123</v>
      </c>
      <c r="AR192" s="81">
        <v>47</v>
      </c>
      <c r="AS192" s="81">
        <v>0</v>
      </c>
      <c r="AT192" s="81">
        <v>0</v>
      </c>
      <c r="AU192" s="81">
        <v>0</v>
      </c>
      <c r="AV192" s="81">
        <v>0</v>
      </c>
      <c r="AW192" s="81" t="s">
        <v>564</v>
      </c>
      <c r="AX192" s="82"/>
      <c r="AY192" s="81">
        <v>975.33899999999994</v>
      </c>
      <c r="AZ192" s="81">
        <v>4775.8999999999996</v>
      </c>
      <c r="BA192" s="81">
        <v>0</v>
      </c>
      <c r="BB192" s="81">
        <v>0</v>
      </c>
      <c r="BC192" s="81">
        <v>0</v>
      </c>
      <c r="BD192" s="81">
        <v>0</v>
      </c>
      <c r="BE192" s="81" t="s">
        <v>564</v>
      </c>
      <c r="BF192" s="82"/>
      <c r="BG192" s="81">
        <v>0</v>
      </c>
      <c r="BH192" s="81">
        <v>0</v>
      </c>
      <c r="BI192" s="81">
        <v>0</v>
      </c>
      <c r="BJ192" s="81">
        <v>0</v>
      </c>
      <c r="BK192" s="81">
        <v>0</v>
      </c>
      <c r="BL192" s="81">
        <v>0</v>
      </c>
      <c r="BM192" s="82"/>
      <c r="BN192" s="81">
        <v>0</v>
      </c>
      <c r="BO192" s="81">
        <v>0</v>
      </c>
      <c r="BP192" s="81">
        <v>0</v>
      </c>
      <c r="BQ192" s="81">
        <v>0</v>
      </c>
      <c r="BR192" s="81">
        <v>0</v>
      </c>
      <c r="BS192" s="81">
        <v>0</v>
      </c>
      <c r="BT192"/>
      <c r="BU192" s="80">
        <v>0</v>
      </c>
      <c r="BV192" s="80">
        <v>0</v>
      </c>
      <c r="BW192" s="80">
        <v>0</v>
      </c>
      <c r="BX192" s="80">
        <v>0</v>
      </c>
      <c r="BY192" s="80">
        <v>0</v>
      </c>
      <c r="BZ192" s="80">
        <v>0</v>
      </c>
      <c r="CA192" s="80">
        <v>0</v>
      </c>
      <c r="CB192" s="80">
        <v>0</v>
      </c>
      <c r="CC192" s="80">
        <v>0</v>
      </c>
    </row>
    <row r="193" spans="1:81">
      <c r="A193" s="80" t="s">
        <v>1904</v>
      </c>
      <c r="B193" s="80">
        <v>303</v>
      </c>
      <c r="C193" s="80">
        <v>14</v>
      </c>
      <c r="D193" s="80">
        <v>18</v>
      </c>
      <c r="E193" s="80">
        <v>2017</v>
      </c>
      <c r="F193" s="80" t="s">
        <v>71</v>
      </c>
      <c r="G193" s="80" t="s">
        <v>1691</v>
      </c>
      <c r="H193" s="80" t="s">
        <v>1692</v>
      </c>
      <c r="I193" s="177"/>
      <c r="J193" s="81">
        <v>5.097007757382733</v>
      </c>
      <c r="K193" s="81">
        <v>0.97258415850652791</v>
      </c>
      <c r="L193" s="81">
        <v>44.79079446697623</v>
      </c>
      <c r="M193" s="81">
        <v>11.384479010857609</v>
      </c>
      <c r="N193" s="81">
        <v>15.73602924798827</v>
      </c>
      <c r="O193" s="81">
        <v>9.4783238031845016</v>
      </c>
      <c r="P193" s="81">
        <v>15.299753476271652</v>
      </c>
      <c r="Q193" s="81">
        <v>0.49736539785820466</v>
      </c>
      <c r="R193" s="81">
        <v>0</v>
      </c>
      <c r="S193" s="81">
        <v>0.49774300000000005</v>
      </c>
      <c r="T193" s="82"/>
      <c r="U193" s="81">
        <v>190514</v>
      </c>
      <c r="V193" s="81">
        <v>312</v>
      </c>
      <c r="W193" s="81">
        <v>956</v>
      </c>
      <c r="X193" s="81">
        <v>2187</v>
      </c>
      <c r="Y193" s="81">
        <v>3024</v>
      </c>
      <c r="Z193" s="81">
        <v>5667</v>
      </c>
      <c r="AA193" s="81">
        <v>3169</v>
      </c>
      <c r="AB193" s="81">
        <v>7282</v>
      </c>
      <c r="AC193" s="81">
        <v>0</v>
      </c>
      <c r="AD193" s="81">
        <v>0.49774299999999999</v>
      </c>
      <c r="AE193" s="82"/>
      <c r="AF193" s="81">
        <v>1544358.5681486989</v>
      </c>
      <c r="AG193" s="81">
        <v>642634.29275101668</v>
      </c>
      <c r="AH193" s="81">
        <v>6177207.8531961143</v>
      </c>
      <c r="AI193" s="81">
        <v>13540941.676401891</v>
      </c>
      <c r="AJ193" s="81">
        <v>11385121.76721652</v>
      </c>
      <c r="AK193" s="81">
        <v>0</v>
      </c>
      <c r="AL193" s="81">
        <v>0</v>
      </c>
      <c r="AM193" s="81">
        <v>1000305.636001475</v>
      </c>
      <c r="AN193" s="81">
        <v>0</v>
      </c>
      <c r="AO193" s="81">
        <v>0</v>
      </c>
      <c r="AP193" s="82"/>
      <c r="AQ193" s="81">
        <v>131</v>
      </c>
      <c r="AR193" s="81">
        <v>59</v>
      </c>
      <c r="AS193" s="81">
        <v>0</v>
      </c>
      <c r="AT193" s="81">
        <v>0</v>
      </c>
      <c r="AU193" s="81">
        <v>0</v>
      </c>
      <c r="AV193" s="81">
        <v>0</v>
      </c>
      <c r="AW193" s="81" t="s">
        <v>564</v>
      </c>
      <c r="AX193" s="82"/>
      <c r="AY193" s="81">
        <v>1034.039</v>
      </c>
      <c r="AZ193" s="81">
        <v>5699.7</v>
      </c>
      <c r="BA193" s="81">
        <v>0</v>
      </c>
      <c r="BB193" s="81">
        <v>0</v>
      </c>
      <c r="BC193" s="81">
        <v>0</v>
      </c>
      <c r="BD193" s="81">
        <v>0</v>
      </c>
      <c r="BE193" s="81" t="s">
        <v>564</v>
      </c>
      <c r="BF193" s="82"/>
      <c r="BG193" s="81">
        <v>0</v>
      </c>
      <c r="BH193" s="81">
        <v>0</v>
      </c>
      <c r="BI193" s="81">
        <v>0</v>
      </c>
      <c r="BJ193" s="81">
        <v>0</v>
      </c>
      <c r="BK193" s="81">
        <v>0</v>
      </c>
      <c r="BL193" s="81">
        <v>0</v>
      </c>
      <c r="BM193" s="82"/>
      <c r="BN193" s="81">
        <v>0</v>
      </c>
      <c r="BO193" s="81">
        <v>0</v>
      </c>
      <c r="BP193" s="81">
        <v>0</v>
      </c>
      <c r="BQ193" s="81">
        <v>0</v>
      </c>
      <c r="BR193" s="81">
        <v>0</v>
      </c>
      <c r="BS193" s="81">
        <v>0</v>
      </c>
      <c r="BT193"/>
      <c r="BU193" s="80">
        <v>0</v>
      </c>
      <c r="BV193" s="80">
        <v>0</v>
      </c>
      <c r="BW193" s="80">
        <v>0</v>
      </c>
      <c r="BX193" s="80">
        <v>0</v>
      </c>
      <c r="BY193" s="80">
        <v>0</v>
      </c>
      <c r="BZ193" s="80">
        <v>0</v>
      </c>
      <c r="CA193" s="80">
        <v>0</v>
      </c>
      <c r="CB193" s="80">
        <v>0</v>
      </c>
      <c r="CC193" s="80">
        <v>0</v>
      </c>
    </row>
    <row r="194" spans="1:81">
      <c r="A194" s="80" t="s">
        <v>1905</v>
      </c>
      <c r="B194" s="80">
        <v>304</v>
      </c>
      <c r="C194" s="80">
        <v>15</v>
      </c>
      <c r="D194" s="80">
        <v>18</v>
      </c>
      <c r="E194" s="80">
        <v>2018</v>
      </c>
      <c r="F194" s="80" t="s">
        <v>93</v>
      </c>
      <c r="G194" s="80" t="s">
        <v>1691</v>
      </c>
      <c r="H194" s="80" t="s">
        <v>1692</v>
      </c>
      <c r="I194" s="177"/>
      <c r="J194" s="81">
        <v>4.8842164364848815</v>
      </c>
      <c r="K194" s="81">
        <v>0.90521242314824324</v>
      </c>
      <c r="L194" s="81">
        <v>41.089784711306812</v>
      </c>
      <c r="M194" s="81">
        <v>11.440628130886836</v>
      </c>
      <c r="N194" s="81">
        <v>14.6891171054825</v>
      </c>
      <c r="O194" s="81">
        <v>9.4627180097619874</v>
      </c>
      <c r="P194" s="81">
        <v>15.386450357086943</v>
      </c>
      <c r="Q194" s="81">
        <v>0.45855114969461164</v>
      </c>
      <c r="R194" s="81">
        <v>0</v>
      </c>
      <c r="S194" s="81">
        <v>0.47259388000000002</v>
      </c>
      <c r="T194" s="82"/>
      <c r="U194" s="81">
        <v>190754</v>
      </c>
      <c r="V194" s="81">
        <v>312</v>
      </c>
      <c r="W194" s="81">
        <v>956</v>
      </c>
      <c r="X194" s="81">
        <v>2187</v>
      </c>
      <c r="Y194" s="81">
        <v>3066</v>
      </c>
      <c r="Z194" s="81">
        <v>5766</v>
      </c>
      <c r="AA194" s="81">
        <v>3219</v>
      </c>
      <c r="AB194" s="81">
        <v>7235</v>
      </c>
      <c r="AC194" s="81">
        <v>0</v>
      </c>
      <c r="AD194" s="81">
        <v>0.47259388000000002</v>
      </c>
      <c r="AE194" s="82"/>
      <c r="AF194" s="81">
        <v>1552217.4991997001</v>
      </c>
      <c r="AG194" s="81">
        <v>581430.30276312528</v>
      </c>
      <c r="AH194" s="81">
        <v>5822019.1617089817</v>
      </c>
      <c r="AI194" s="81">
        <v>13841608.32724558</v>
      </c>
      <c r="AJ194" s="81">
        <v>11187457.896893449</v>
      </c>
      <c r="AK194" s="81">
        <v>0</v>
      </c>
      <c r="AL194" s="81">
        <v>0</v>
      </c>
      <c r="AM194" s="81">
        <v>995905.78599877947</v>
      </c>
      <c r="AN194" s="81">
        <v>0</v>
      </c>
      <c r="AO194" s="81">
        <v>0</v>
      </c>
      <c r="AP194" s="82"/>
      <c r="AQ194" s="81">
        <v>137</v>
      </c>
      <c r="AR194" s="81">
        <v>68</v>
      </c>
      <c r="AS194" s="81">
        <v>0</v>
      </c>
      <c r="AT194" s="81">
        <v>0</v>
      </c>
      <c r="AU194" s="81">
        <v>0</v>
      </c>
      <c r="AV194" s="81">
        <v>0</v>
      </c>
      <c r="AW194" s="81" t="s">
        <v>564</v>
      </c>
      <c r="AX194" s="82"/>
      <c r="AY194" s="81">
        <v>1077.489</v>
      </c>
      <c r="AZ194" s="81">
        <v>6054</v>
      </c>
      <c r="BA194" s="81">
        <v>0</v>
      </c>
      <c r="BB194" s="81">
        <v>0</v>
      </c>
      <c r="BC194" s="81">
        <v>0</v>
      </c>
      <c r="BD194" s="81">
        <v>0</v>
      </c>
      <c r="BE194" s="81" t="s">
        <v>564</v>
      </c>
      <c r="BF194" s="82"/>
      <c r="BG194" s="81">
        <v>0</v>
      </c>
      <c r="BH194" s="81">
        <v>0</v>
      </c>
      <c r="BI194" s="81">
        <v>0</v>
      </c>
      <c r="BJ194" s="81">
        <v>0</v>
      </c>
      <c r="BK194" s="81">
        <v>0</v>
      </c>
      <c r="BL194" s="81">
        <v>0</v>
      </c>
      <c r="BM194" s="82"/>
      <c r="BN194" s="81">
        <v>0</v>
      </c>
      <c r="BO194" s="81">
        <v>0</v>
      </c>
      <c r="BP194" s="81">
        <v>0</v>
      </c>
      <c r="BQ194" s="81">
        <v>0</v>
      </c>
      <c r="BR194" s="81">
        <v>0</v>
      </c>
      <c r="BS194" s="81">
        <v>0</v>
      </c>
      <c r="BT194"/>
      <c r="BU194" s="80">
        <v>0</v>
      </c>
      <c r="BV194" s="80">
        <v>0</v>
      </c>
      <c r="BW194" s="80">
        <v>0</v>
      </c>
      <c r="BX194" s="80">
        <v>0</v>
      </c>
      <c r="BY194" s="80">
        <v>0</v>
      </c>
      <c r="BZ194" s="80">
        <v>0</v>
      </c>
      <c r="CA194" s="80">
        <v>0</v>
      </c>
      <c r="CB194" s="80">
        <v>0</v>
      </c>
      <c r="CC194" s="80">
        <v>0</v>
      </c>
    </row>
    <row r="195" spans="1:81">
      <c r="A195" s="80" t="s">
        <v>1906</v>
      </c>
      <c r="B195" s="80">
        <v>305</v>
      </c>
      <c r="C195" s="80">
        <v>16</v>
      </c>
      <c r="D195" s="80">
        <v>18</v>
      </c>
      <c r="E195" s="80">
        <v>2019</v>
      </c>
      <c r="F195" s="80" t="s">
        <v>73</v>
      </c>
      <c r="G195" s="80" t="s">
        <v>1691</v>
      </c>
      <c r="H195" s="80" t="s">
        <v>1692</v>
      </c>
      <c r="I195" s="177"/>
      <c r="J195" s="81">
        <v>4.7677813975725538</v>
      </c>
      <c r="K195" s="81">
        <v>0.83997047316945939</v>
      </c>
      <c r="L195" s="81">
        <v>41.273880967102237</v>
      </c>
      <c r="M195" s="81">
        <v>10.263282276181604</v>
      </c>
      <c r="N195" s="81">
        <v>14.822027850195619</v>
      </c>
      <c r="O195" s="81">
        <v>9.1635336976799113</v>
      </c>
      <c r="P195" s="81">
        <v>13.701320127494496</v>
      </c>
      <c r="Q195" s="81">
        <v>0.43998367213524447</v>
      </c>
      <c r="R195" s="81">
        <v>0</v>
      </c>
      <c r="S195" s="81">
        <v>0.46840235999999996</v>
      </c>
      <c r="T195" s="82"/>
      <c r="U195" s="81">
        <v>195880</v>
      </c>
      <c r="V195" s="81">
        <v>312</v>
      </c>
      <c r="W195" s="81">
        <v>956</v>
      </c>
      <c r="X195" s="81">
        <v>2187</v>
      </c>
      <c r="Y195" s="81">
        <v>3056</v>
      </c>
      <c r="Z195" s="81">
        <v>5737</v>
      </c>
      <c r="AA195" s="81">
        <v>2845</v>
      </c>
      <c r="AB195" s="81">
        <v>7130</v>
      </c>
      <c r="AC195" s="81">
        <v>0</v>
      </c>
      <c r="AD195" s="81">
        <v>0.46840236000000002</v>
      </c>
      <c r="AE195" s="82"/>
      <c r="AF195" s="81">
        <v>1564068.52123413</v>
      </c>
      <c r="AG195" s="81">
        <v>581258.12493276689</v>
      </c>
      <c r="AH195" s="81">
        <v>6286041.6449984079</v>
      </c>
      <c r="AI195" s="81">
        <v>13563627.096395761</v>
      </c>
      <c r="AJ195" s="81">
        <v>11341007.564320663</v>
      </c>
      <c r="AK195" s="81">
        <v>0</v>
      </c>
      <c r="AL195" s="81">
        <v>0</v>
      </c>
      <c r="AM195" s="81">
        <v>971052.32538873726</v>
      </c>
      <c r="AN195" s="81">
        <v>0</v>
      </c>
      <c r="AO195" s="81">
        <v>0</v>
      </c>
      <c r="AP195" s="82"/>
      <c r="AQ195" s="81">
        <v>148</v>
      </c>
      <c r="AR195" s="81">
        <v>73</v>
      </c>
      <c r="AS195" s="81">
        <v>0</v>
      </c>
      <c r="AT195" s="81">
        <v>0</v>
      </c>
      <c r="AU195" s="81">
        <v>0</v>
      </c>
      <c r="AV195" s="81">
        <v>0</v>
      </c>
      <c r="AW195" s="81" t="s">
        <v>564</v>
      </c>
      <c r="AX195" s="82"/>
      <c r="AY195" s="81">
        <v>1137.289</v>
      </c>
      <c r="AZ195" s="81">
        <v>6268.9000000000005</v>
      </c>
      <c r="BA195" s="81">
        <v>0</v>
      </c>
      <c r="BB195" s="81">
        <v>0</v>
      </c>
      <c r="BC195" s="81">
        <v>0</v>
      </c>
      <c r="BD195" s="81">
        <v>0</v>
      </c>
      <c r="BE195" s="81" t="s">
        <v>564</v>
      </c>
      <c r="BF195" s="82"/>
      <c r="BG195" s="81">
        <v>0</v>
      </c>
      <c r="BH195" s="81">
        <v>0</v>
      </c>
      <c r="BI195" s="81">
        <v>0</v>
      </c>
      <c r="BJ195" s="81">
        <v>0</v>
      </c>
      <c r="BK195" s="81">
        <v>0</v>
      </c>
      <c r="BL195" s="81">
        <v>0</v>
      </c>
      <c r="BM195" s="82"/>
      <c r="BN195" s="81">
        <v>0</v>
      </c>
      <c r="BO195" s="81">
        <v>0</v>
      </c>
      <c r="BP195" s="81">
        <v>0</v>
      </c>
      <c r="BQ195" s="81">
        <v>0</v>
      </c>
      <c r="BR195" s="81">
        <v>0</v>
      </c>
      <c r="BS195" s="81">
        <v>0</v>
      </c>
      <c r="BT195"/>
      <c r="BU195" s="80">
        <v>0</v>
      </c>
      <c r="BV195" s="80">
        <v>0</v>
      </c>
      <c r="BW195" s="80">
        <v>0</v>
      </c>
      <c r="BX195" s="80">
        <v>0</v>
      </c>
      <c r="BY195" s="80">
        <v>0</v>
      </c>
      <c r="BZ195" s="80">
        <v>0</v>
      </c>
      <c r="CA195" s="80">
        <v>0</v>
      </c>
      <c r="CB195" s="80">
        <v>0</v>
      </c>
      <c r="CC195" s="80">
        <v>0</v>
      </c>
    </row>
    <row r="196" spans="1:81">
      <c r="A196" s="80" t="s">
        <v>1907</v>
      </c>
      <c r="B196" s="80">
        <v>306</v>
      </c>
      <c r="C196" s="80">
        <v>17</v>
      </c>
      <c r="D196" s="80">
        <v>18</v>
      </c>
      <c r="E196" s="80">
        <v>2020</v>
      </c>
      <c r="F196" s="80" t="s">
        <v>218</v>
      </c>
      <c r="G196" s="80" t="s">
        <v>1691</v>
      </c>
      <c r="H196" s="80" t="s">
        <v>1692</v>
      </c>
      <c r="I196" s="177"/>
      <c r="J196" s="81">
        <v>4.1290079260682759</v>
      </c>
      <c r="K196" s="81">
        <v>0.78567525406476557</v>
      </c>
      <c r="L196" s="81">
        <v>20.309705134773839</v>
      </c>
      <c r="M196" s="81">
        <v>9.2824458542343127</v>
      </c>
      <c r="N196" s="81">
        <v>13.456307948252613</v>
      </c>
      <c r="O196" s="81">
        <v>7.7150789838134948</v>
      </c>
      <c r="P196" s="81">
        <v>14.361578728314507</v>
      </c>
      <c r="Q196" s="81">
        <v>0.41056056003645497</v>
      </c>
      <c r="R196" s="81">
        <v>0</v>
      </c>
      <c r="S196" s="81">
        <v>0.44901658</v>
      </c>
      <c r="T196" s="82"/>
      <c r="U196" s="81">
        <v>192298</v>
      </c>
      <c r="V196" s="81">
        <v>270</v>
      </c>
      <c r="W196" s="81">
        <v>418</v>
      </c>
      <c r="X196" s="81">
        <v>2080</v>
      </c>
      <c r="Y196" s="81">
        <v>3027</v>
      </c>
      <c r="Z196" s="81">
        <v>5513</v>
      </c>
      <c r="AA196" s="81">
        <v>3240</v>
      </c>
      <c r="AB196" s="81">
        <v>6963</v>
      </c>
      <c r="AC196" s="81">
        <v>0</v>
      </c>
      <c r="AD196" s="81">
        <v>0.44901658</v>
      </c>
      <c r="AE196" s="82"/>
      <c r="AF196" s="81">
        <v>1501444.9837813061</v>
      </c>
      <c r="AG196" s="81">
        <v>503382.60349353979</v>
      </c>
      <c r="AH196" s="81">
        <v>2978383.4894296252</v>
      </c>
      <c r="AI196" s="81">
        <v>11942697.848773805</v>
      </c>
      <c r="AJ196" s="81">
        <v>11468150.390437784</v>
      </c>
      <c r="AK196" s="81"/>
      <c r="AL196" s="81"/>
      <c r="AM196" s="81">
        <v>908748.86054351251</v>
      </c>
      <c r="AN196" s="81"/>
      <c r="AO196" s="81"/>
      <c r="AP196" s="82"/>
      <c r="AQ196" s="81">
        <v>156</v>
      </c>
      <c r="AR196" s="81">
        <v>75</v>
      </c>
      <c r="AS196" s="81">
        <v>0</v>
      </c>
      <c r="AT196" s="81">
        <v>0</v>
      </c>
      <c r="AU196" s="81">
        <v>0</v>
      </c>
      <c r="AV196" s="81">
        <v>0</v>
      </c>
      <c r="AW196" s="81">
        <v>0</v>
      </c>
      <c r="AX196" s="82"/>
      <c r="AY196" s="81">
        <v>1205.888999999999</v>
      </c>
      <c r="AZ196" s="81">
        <v>6369.9999999999991</v>
      </c>
      <c r="BA196" s="81">
        <v>0</v>
      </c>
      <c r="BB196" s="81">
        <v>0</v>
      </c>
      <c r="BC196" s="81">
        <v>0</v>
      </c>
      <c r="BD196" s="81">
        <v>0</v>
      </c>
      <c r="BE196" s="81">
        <v>0</v>
      </c>
      <c r="BF196" s="82"/>
      <c r="BG196" s="81">
        <v>0</v>
      </c>
      <c r="BH196" s="81">
        <v>0</v>
      </c>
      <c r="BI196" s="81">
        <v>0</v>
      </c>
      <c r="BJ196" s="81">
        <v>0</v>
      </c>
      <c r="BK196" s="81">
        <v>0</v>
      </c>
      <c r="BL196" s="81">
        <v>0</v>
      </c>
      <c r="BM196" s="82"/>
      <c r="BN196" s="81">
        <v>0</v>
      </c>
      <c r="BO196" s="81">
        <v>0</v>
      </c>
      <c r="BP196" s="81">
        <v>0</v>
      </c>
      <c r="BQ196" s="81">
        <v>0</v>
      </c>
      <c r="BR196" s="81">
        <v>0</v>
      </c>
      <c r="BS196" s="81">
        <v>0</v>
      </c>
      <c r="BT196"/>
      <c r="BU196" s="80">
        <v>0</v>
      </c>
      <c r="BV196" s="80">
        <v>0</v>
      </c>
      <c r="BW196" s="80">
        <v>0</v>
      </c>
      <c r="BX196" s="80">
        <v>0</v>
      </c>
      <c r="BY196" s="80">
        <v>0</v>
      </c>
      <c r="BZ196" s="80">
        <v>0</v>
      </c>
      <c r="CA196" s="80">
        <v>0</v>
      </c>
      <c r="CB196" s="80">
        <v>0</v>
      </c>
      <c r="CC196" s="80">
        <v>0</v>
      </c>
    </row>
    <row r="197" spans="1:81">
      <c r="A197" s="80" t="s">
        <v>1696</v>
      </c>
      <c r="B197" s="80">
        <v>306</v>
      </c>
      <c r="C197" s="80">
        <v>18</v>
      </c>
      <c r="D197" s="80">
        <v>18</v>
      </c>
      <c r="E197" s="80">
        <v>2021</v>
      </c>
      <c r="F197" s="80" t="s">
        <v>75</v>
      </c>
      <c r="G197" s="174" t="s">
        <v>1691</v>
      </c>
      <c r="H197" s="80" t="s">
        <v>1692</v>
      </c>
      <c r="I197" s="177"/>
      <c r="J197" s="81">
        <v>6.1187569959307426</v>
      </c>
      <c r="K197" s="81">
        <v>0.75682335970610215</v>
      </c>
      <c r="L197" s="81">
        <v>18.534412356893718</v>
      </c>
      <c r="M197" s="81">
        <v>9.3755654458030762</v>
      </c>
      <c r="N197" s="81">
        <v>12.778028816439583</v>
      </c>
      <c r="O197" s="81">
        <v>7.2969484237582263</v>
      </c>
      <c r="P197" s="81">
        <v>14.92673863828754</v>
      </c>
      <c r="Q197" s="81">
        <v>0.40832712644936331</v>
      </c>
      <c r="R197" s="81">
        <v>0</v>
      </c>
      <c r="S197" s="81">
        <v>0.43072149432000012</v>
      </c>
      <c r="T197" s="82"/>
      <c r="U197" s="81">
        <v>292640</v>
      </c>
      <c r="V197" s="81">
        <v>270</v>
      </c>
      <c r="W197" s="81">
        <v>418</v>
      </c>
      <c r="X197" s="81">
        <v>2080</v>
      </c>
      <c r="Y197" s="81">
        <v>3026</v>
      </c>
      <c r="Z197" s="81">
        <v>5369</v>
      </c>
      <c r="AA197" s="81">
        <v>3284</v>
      </c>
      <c r="AB197" s="81">
        <v>6843</v>
      </c>
      <c r="AC197" s="81">
        <v>0</v>
      </c>
      <c r="AD197" s="81">
        <v>0.43072149432000012</v>
      </c>
      <c r="AE197" s="82"/>
      <c r="AF197" s="81">
        <v>2241496.4373375452</v>
      </c>
      <c r="AG197" s="81">
        <v>512075.23091409478</v>
      </c>
      <c r="AH197" s="81">
        <v>2670294.1294136867</v>
      </c>
      <c r="AI197" s="81">
        <v>13031247.703220332</v>
      </c>
      <c r="AJ197" s="81">
        <v>11172290.66861432</v>
      </c>
      <c r="AK197" s="81">
        <v>0</v>
      </c>
      <c r="AL197" s="81">
        <v>0</v>
      </c>
      <c r="AM197" s="81">
        <v>898238.7842687954</v>
      </c>
      <c r="AN197" s="81">
        <v>0</v>
      </c>
      <c r="AO197" s="81">
        <v>0</v>
      </c>
      <c r="AP197" s="82"/>
      <c r="AQ197" s="81">
        <v>170</v>
      </c>
      <c r="AR197" s="81">
        <v>77</v>
      </c>
      <c r="AS197" s="81">
        <v>0</v>
      </c>
      <c r="AT197" s="81">
        <v>0</v>
      </c>
      <c r="AU197" s="81">
        <v>0</v>
      </c>
      <c r="AV197" s="81">
        <v>0</v>
      </c>
      <c r="AW197" s="81"/>
      <c r="AX197" s="82"/>
      <c r="AY197" s="81">
        <v>1316.504999999999</v>
      </c>
      <c r="AZ197" s="81">
        <v>6469.7999999999984</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1690</v>
      </c>
      <c r="B198" s="80">
        <v>306</v>
      </c>
      <c r="C198" s="80">
        <v>19</v>
      </c>
      <c r="D198" s="80">
        <v>18</v>
      </c>
      <c r="E198" s="80">
        <v>2022</v>
      </c>
      <c r="F198" s="80" t="s">
        <v>568</v>
      </c>
      <c r="G198" s="174" t="s">
        <v>1691</v>
      </c>
      <c r="H198" s="80" t="s">
        <v>1692</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191</v>
      </c>
      <c r="AR198" s="81">
        <v>81</v>
      </c>
      <c r="AS198" s="81">
        <v>0</v>
      </c>
      <c r="AT198" s="81">
        <v>0</v>
      </c>
      <c r="AU198" s="81">
        <v>0</v>
      </c>
      <c r="AV198" s="81">
        <v>0</v>
      </c>
      <c r="AW198" s="81"/>
      <c r="AX198" s="82"/>
      <c r="AY198" s="81">
        <v>1510.9209999999991</v>
      </c>
      <c r="AZ198" s="81">
        <v>6667.7999999999984</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1908</v>
      </c>
      <c r="B199" s="80">
        <v>1</v>
      </c>
      <c r="C199" s="80">
        <v>1</v>
      </c>
      <c r="D199" s="80">
        <v>1</v>
      </c>
      <c r="E199" s="80">
        <v>1990</v>
      </c>
      <c r="F199" s="80" t="s">
        <v>562</v>
      </c>
      <c r="G199" s="80" t="s">
        <v>1909</v>
      </c>
      <c r="H199" s="80" t="s">
        <v>1910</v>
      </c>
      <c r="I199" s="177" t="s">
        <v>563</v>
      </c>
      <c r="J199" s="81">
        <v>67.559215536238739</v>
      </c>
      <c r="K199" s="81">
        <v>0.76823043314904338</v>
      </c>
      <c r="L199" s="81">
        <v>4.4461377356058396</v>
      </c>
      <c r="M199" s="81">
        <v>3.6481453635767549</v>
      </c>
      <c r="N199" s="81">
        <v>4.4905090727216983</v>
      </c>
      <c r="O199" s="81">
        <v>6.7807457031599245</v>
      </c>
      <c r="P199" s="81">
        <v>7.7344077388682626</v>
      </c>
      <c r="Q199" s="81">
        <v>0.49000396833821708</v>
      </c>
      <c r="R199" s="81">
        <v>0</v>
      </c>
      <c r="S199" s="81">
        <v>0.52301522055632421</v>
      </c>
      <c r="T199" s="82"/>
      <c r="U199" s="81">
        <v>1634131</v>
      </c>
      <c r="V199" s="81">
        <v>261</v>
      </c>
      <c r="W199" s="81">
        <v>43</v>
      </c>
      <c r="X199" s="81">
        <v>1229</v>
      </c>
      <c r="Y199" s="81">
        <v>2021</v>
      </c>
      <c r="Z199" s="81">
        <v>2789</v>
      </c>
      <c r="AA199" s="81">
        <v>1878</v>
      </c>
      <c r="AB199" s="81">
        <v>7956</v>
      </c>
      <c r="AC199" s="81">
        <v>0</v>
      </c>
      <c r="AD199" s="81">
        <v>0.52301522055632421</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1911</v>
      </c>
      <c r="B200" s="80">
        <v>2</v>
      </c>
      <c r="C200" s="80">
        <v>2</v>
      </c>
      <c r="D200" s="80">
        <v>1</v>
      </c>
      <c r="E200" s="80">
        <v>2005</v>
      </c>
      <c r="F200" s="80" t="s">
        <v>565</v>
      </c>
      <c r="G200" s="80" t="s">
        <v>1909</v>
      </c>
      <c r="H200" s="80" t="s">
        <v>1910</v>
      </c>
      <c r="I200" s="177"/>
      <c r="J200" s="81">
        <v>30.909863666003861</v>
      </c>
      <c r="K200" s="81">
        <v>0.5441569353118838</v>
      </c>
      <c r="L200" s="81">
        <v>6.2845787375188698</v>
      </c>
      <c r="M200" s="81">
        <v>5.9620932204958148</v>
      </c>
      <c r="N200" s="81">
        <v>6.6112301567356608</v>
      </c>
      <c r="O200" s="81">
        <v>9.912471603730344</v>
      </c>
      <c r="P200" s="81">
        <v>9.0717089684937342</v>
      </c>
      <c r="Q200" s="81">
        <v>0.4699633826819718</v>
      </c>
      <c r="R200" s="81">
        <v>0</v>
      </c>
      <c r="S200" s="81">
        <v>0.68376769376168434</v>
      </c>
      <c r="T200" s="82"/>
      <c r="U200" s="81">
        <v>784642</v>
      </c>
      <c r="V200" s="81">
        <v>230</v>
      </c>
      <c r="W200" s="81">
        <v>67</v>
      </c>
      <c r="X200" s="81">
        <v>1116</v>
      </c>
      <c r="Y200" s="81">
        <v>2518</v>
      </c>
      <c r="Z200" s="81">
        <v>4718</v>
      </c>
      <c r="AA200" s="81">
        <v>1804</v>
      </c>
      <c r="AB200" s="81">
        <v>7977</v>
      </c>
      <c r="AC200" s="81">
        <v>0</v>
      </c>
      <c r="AD200" s="81">
        <v>0.68376769376168434</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1912</v>
      </c>
      <c r="B201" s="80">
        <v>3</v>
      </c>
      <c r="C201" s="80">
        <v>3</v>
      </c>
      <c r="D201" s="80">
        <v>1</v>
      </c>
      <c r="E201" s="80">
        <v>2006</v>
      </c>
      <c r="F201" s="80" t="s">
        <v>566</v>
      </c>
      <c r="G201" s="80" t="s">
        <v>1909</v>
      </c>
      <c r="H201" s="80" t="s">
        <v>1910</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1913</v>
      </c>
      <c r="B202" s="80">
        <v>4</v>
      </c>
      <c r="C202" s="80">
        <v>4</v>
      </c>
      <c r="D202" s="80">
        <v>1</v>
      </c>
      <c r="E202" s="80">
        <v>2007</v>
      </c>
      <c r="F202" s="80" t="s">
        <v>567</v>
      </c>
      <c r="G202" s="80" t="s">
        <v>1909</v>
      </c>
      <c r="H202" s="80" t="s">
        <v>1910</v>
      </c>
      <c r="I202" s="177"/>
      <c r="J202" s="81">
        <v>30.568378245676985</v>
      </c>
      <c r="K202" s="81">
        <v>0.47060958528236146</v>
      </c>
      <c r="L202" s="81">
        <v>1.466802149005799</v>
      </c>
      <c r="M202" s="81">
        <v>6.4515724957219946</v>
      </c>
      <c r="N202" s="81">
        <v>7.9918877176321681</v>
      </c>
      <c r="O202" s="81">
        <v>9.7192497020897175</v>
      </c>
      <c r="P202" s="81">
        <v>9.1865960372876252</v>
      </c>
      <c r="Q202" s="81">
        <v>0.48388885721649383</v>
      </c>
      <c r="R202" s="81">
        <v>0</v>
      </c>
      <c r="S202" s="81">
        <v>0.82943805489446332</v>
      </c>
      <c r="T202" s="82"/>
      <c r="U202" s="81">
        <v>871860</v>
      </c>
      <c r="V202" s="81">
        <v>194</v>
      </c>
      <c r="W202" s="81">
        <v>18</v>
      </c>
      <c r="X202" s="81">
        <v>1446</v>
      </c>
      <c r="Y202" s="81">
        <v>2551</v>
      </c>
      <c r="Z202" s="81">
        <v>4809</v>
      </c>
      <c r="AA202" s="81">
        <v>1799</v>
      </c>
      <c r="AB202" s="81">
        <v>7779</v>
      </c>
      <c r="AC202" s="81">
        <v>0</v>
      </c>
      <c r="AD202" s="81">
        <v>0.82943805489446332</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1914</v>
      </c>
      <c r="B203" s="80">
        <v>5</v>
      </c>
      <c r="C203" s="80">
        <v>5</v>
      </c>
      <c r="D203" s="80">
        <v>1</v>
      </c>
      <c r="E203" s="80">
        <v>2008</v>
      </c>
      <c r="F203" s="80" t="s">
        <v>84</v>
      </c>
      <c r="G203" s="80" t="s">
        <v>1909</v>
      </c>
      <c r="H203" s="80" t="s">
        <v>1910</v>
      </c>
      <c r="I203" s="177"/>
      <c r="J203" s="81">
        <v>28.318243092326824</v>
      </c>
      <c r="K203" s="81">
        <v>0.37033928674988909</v>
      </c>
      <c r="L203" s="81">
        <v>1.2870872767597965</v>
      </c>
      <c r="M203" s="81">
        <v>7.283092395995296</v>
      </c>
      <c r="N203" s="81">
        <v>7.6555522405749254</v>
      </c>
      <c r="O203" s="81">
        <v>9.3896881048728265</v>
      </c>
      <c r="P203" s="81">
        <v>9.1608245059062252</v>
      </c>
      <c r="Q203" s="81">
        <v>0.47147614549104022</v>
      </c>
      <c r="R203" s="81">
        <v>0</v>
      </c>
      <c r="S203" s="81">
        <v>0.69134508218674662</v>
      </c>
      <c r="T203" s="82"/>
      <c r="U203" s="81">
        <v>933051</v>
      </c>
      <c r="V203" s="81">
        <v>194</v>
      </c>
      <c r="W203" s="81">
        <v>18</v>
      </c>
      <c r="X203" s="81">
        <v>1446</v>
      </c>
      <c r="Y203" s="81">
        <v>2578</v>
      </c>
      <c r="Z203" s="81">
        <v>4809</v>
      </c>
      <c r="AA203" s="81">
        <v>1796</v>
      </c>
      <c r="AB203" s="81">
        <v>7704</v>
      </c>
      <c r="AC203" s="81">
        <v>0</v>
      </c>
      <c r="AD203" s="81">
        <v>0.69134508218674662</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1915</v>
      </c>
      <c r="B204" s="80">
        <v>6</v>
      </c>
      <c r="C204" s="80">
        <v>6</v>
      </c>
      <c r="D204" s="80">
        <v>1</v>
      </c>
      <c r="E204" s="80">
        <v>2009</v>
      </c>
      <c r="F204" s="80" t="s">
        <v>85</v>
      </c>
      <c r="G204" s="80" t="s">
        <v>1909</v>
      </c>
      <c r="H204" s="80" t="s">
        <v>1910</v>
      </c>
      <c r="I204" s="177"/>
      <c r="J204" s="81">
        <v>30.55219682291332</v>
      </c>
      <c r="K204" s="81">
        <v>0.32228140173767461</v>
      </c>
      <c r="L204" s="81">
        <v>2.106984399115996</v>
      </c>
      <c r="M204" s="81">
        <v>7.1156512856543079</v>
      </c>
      <c r="N204" s="81">
        <v>7.0977044595268577</v>
      </c>
      <c r="O204" s="81">
        <v>9.5148716279699901</v>
      </c>
      <c r="P204" s="81">
        <v>8.6649887958929277</v>
      </c>
      <c r="Q204" s="81">
        <v>0.44359113815777651</v>
      </c>
      <c r="R204" s="81">
        <v>0</v>
      </c>
      <c r="S204" s="81">
        <v>0.50291787908275498</v>
      </c>
      <c r="T204" s="82"/>
      <c r="U204" s="81">
        <v>869869</v>
      </c>
      <c r="V204" s="81">
        <v>217</v>
      </c>
      <c r="W204" s="81">
        <v>38</v>
      </c>
      <c r="X204" s="81">
        <v>1608</v>
      </c>
      <c r="Y204" s="81">
        <v>2594</v>
      </c>
      <c r="Z204" s="81">
        <v>4810</v>
      </c>
      <c r="AA204" s="81">
        <v>1744</v>
      </c>
      <c r="AB204" s="81">
        <v>7609</v>
      </c>
      <c r="AC204" s="81">
        <v>0</v>
      </c>
      <c r="AD204" s="81">
        <v>0.50291787908275498</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0</v>
      </c>
      <c r="BJ204" s="81">
        <v>0</v>
      </c>
      <c r="BK204" s="81">
        <v>0</v>
      </c>
      <c r="BL204" s="81">
        <v>0</v>
      </c>
      <c r="BM204" s="82"/>
      <c r="BN204" s="81">
        <v>0</v>
      </c>
      <c r="BO204" s="81">
        <v>0</v>
      </c>
      <c r="BP204" s="81">
        <v>0</v>
      </c>
      <c r="BQ204" s="81">
        <v>0</v>
      </c>
      <c r="BR204" s="81">
        <v>0</v>
      </c>
      <c r="BS204" s="81">
        <v>0</v>
      </c>
      <c r="BT204"/>
      <c r="BU204" s="80"/>
      <c r="BV204" s="80"/>
      <c r="BW204" s="80"/>
      <c r="BX204" s="80"/>
      <c r="BY204" s="80"/>
      <c r="BZ204" s="80"/>
      <c r="CA204" s="80"/>
      <c r="CB204" s="80"/>
      <c r="CC204" s="80"/>
    </row>
    <row r="205" spans="1:81">
      <c r="A205" s="80" t="s">
        <v>1916</v>
      </c>
      <c r="B205" s="80">
        <v>7</v>
      </c>
      <c r="C205" s="80">
        <v>7</v>
      </c>
      <c r="D205" s="80">
        <v>1</v>
      </c>
      <c r="E205" s="80">
        <v>2010</v>
      </c>
      <c r="F205" s="80" t="s">
        <v>86</v>
      </c>
      <c r="G205" s="80" t="s">
        <v>1909</v>
      </c>
      <c r="H205" s="80" t="s">
        <v>1910</v>
      </c>
      <c r="I205" s="177"/>
      <c r="J205" s="81">
        <v>23.046874154291839</v>
      </c>
      <c r="K205" s="81">
        <v>0.3434634190682383</v>
      </c>
      <c r="L205" s="81">
        <v>1.9948015240158388</v>
      </c>
      <c r="M205" s="81">
        <v>7.1028659725699557</v>
      </c>
      <c r="N205" s="81">
        <v>7.3007793948942696</v>
      </c>
      <c r="O205" s="81">
        <v>9.4531414804473091</v>
      </c>
      <c r="P205" s="81">
        <v>8.8665453181438298</v>
      </c>
      <c r="Q205" s="81">
        <v>0.45764805987254342</v>
      </c>
      <c r="R205" s="81">
        <v>0</v>
      </c>
      <c r="S205" s="81">
        <v>0.76492527655495413</v>
      </c>
      <c r="T205" s="82"/>
      <c r="U205" s="81">
        <v>595455</v>
      </c>
      <c r="V205" s="81">
        <v>217</v>
      </c>
      <c r="W205" s="81">
        <v>38</v>
      </c>
      <c r="X205" s="81">
        <v>1608</v>
      </c>
      <c r="Y205" s="81">
        <v>2612</v>
      </c>
      <c r="Z205" s="81">
        <v>4801</v>
      </c>
      <c r="AA205" s="81">
        <v>1740</v>
      </c>
      <c r="AB205" s="81">
        <v>7522</v>
      </c>
      <c r="AC205" s="81">
        <v>0</v>
      </c>
      <c r="AD205" s="81">
        <v>0.76492527655495413</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0</v>
      </c>
      <c r="BJ205" s="81">
        <v>0</v>
      </c>
      <c r="BK205" s="81">
        <v>0</v>
      </c>
      <c r="BL205" s="81">
        <v>0</v>
      </c>
      <c r="BM205" s="82"/>
      <c r="BN205" s="81">
        <v>0</v>
      </c>
      <c r="BO205" s="81">
        <v>0</v>
      </c>
      <c r="BP205" s="81">
        <v>0</v>
      </c>
      <c r="BQ205" s="81">
        <v>0</v>
      </c>
      <c r="BR205" s="81">
        <v>0</v>
      </c>
      <c r="BS205" s="81">
        <v>0</v>
      </c>
      <c r="BT205"/>
      <c r="BU205" s="80">
        <v>0</v>
      </c>
      <c r="BV205" s="80">
        <v>0</v>
      </c>
      <c r="BW205" s="80">
        <v>0</v>
      </c>
      <c r="BX205" s="80">
        <v>0</v>
      </c>
      <c r="BY205" s="80">
        <v>0</v>
      </c>
      <c r="BZ205" s="80">
        <v>0</v>
      </c>
      <c r="CA205" s="80">
        <v>0</v>
      </c>
      <c r="CB205" s="80">
        <v>0</v>
      </c>
      <c r="CC205" s="80">
        <v>0</v>
      </c>
    </row>
    <row r="206" spans="1:81">
      <c r="A206" s="80" t="s">
        <v>1917</v>
      </c>
      <c r="B206" s="80">
        <v>8</v>
      </c>
      <c r="C206" s="80">
        <v>8</v>
      </c>
      <c r="D206" s="80">
        <v>1</v>
      </c>
      <c r="E206" s="80">
        <v>2011</v>
      </c>
      <c r="F206" s="80" t="s">
        <v>87</v>
      </c>
      <c r="G206" s="80" t="s">
        <v>1909</v>
      </c>
      <c r="H206" s="80" t="s">
        <v>1910</v>
      </c>
      <c r="I206" s="177"/>
      <c r="J206" s="81">
        <v>26.683946072537669</v>
      </c>
      <c r="K206" s="81">
        <v>0.5421900942083725</v>
      </c>
      <c r="L206" s="81">
        <v>1.9448154612711386</v>
      </c>
      <c r="M206" s="81">
        <v>8.2290232251660083</v>
      </c>
      <c r="N206" s="81">
        <v>7.7067952672767932</v>
      </c>
      <c r="O206" s="81">
        <v>9.3041711712022845</v>
      </c>
      <c r="P206" s="81">
        <v>8.5855737338325451</v>
      </c>
      <c r="Q206" s="81">
        <v>0.52163542112653427</v>
      </c>
      <c r="R206" s="81">
        <v>0</v>
      </c>
      <c r="S206" s="81">
        <v>0.99320605027484465</v>
      </c>
      <c r="T206" s="82"/>
      <c r="U206" s="81">
        <v>721785</v>
      </c>
      <c r="V206" s="81">
        <v>217</v>
      </c>
      <c r="W206" s="81">
        <v>38</v>
      </c>
      <c r="X206" s="81">
        <v>1608</v>
      </c>
      <c r="Y206" s="81">
        <v>2624</v>
      </c>
      <c r="Z206" s="81">
        <v>4828</v>
      </c>
      <c r="AA206" s="81">
        <v>1735</v>
      </c>
      <c r="AB206" s="81">
        <v>7433</v>
      </c>
      <c r="AC206" s="81">
        <v>0</v>
      </c>
      <c r="AD206" s="81">
        <v>0.99320605027484465</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0</v>
      </c>
      <c r="BJ206" s="81">
        <v>0</v>
      </c>
      <c r="BK206" s="81">
        <v>0</v>
      </c>
      <c r="BL206" s="81">
        <v>0</v>
      </c>
      <c r="BM206" s="82"/>
      <c r="BN206" s="81">
        <v>0</v>
      </c>
      <c r="BO206" s="81">
        <v>0</v>
      </c>
      <c r="BP206" s="81">
        <v>0</v>
      </c>
      <c r="BQ206" s="81">
        <v>0</v>
      </c>
      <c r="BR206" s="81">
        <v>0</v>
      </c>
      <c r="BS206" s="81">
        <v>0</v>
      </c>
      <c r="BT206"/>
      <c r="BU206" s="80">
        <v>0</v>
      </c>
      <c r="BV206" s="80">
        <v>0</v>
      </c>
      <c r="BW206" s="80">
        <v>0</v>
      </c>
      <c r="BX206" s="80">
        <v>0</v>
      </c>
      <c r="BY206" s="80">
        <v>0</v>
      </c>
      <c r="BZ206" s="80">
        <v>0</v>
      </c>
      <c r="CA206" s="80">
        <v>0</v>
      </c>
      <c r="CB206" s="80">
        <v>0</v>
      </c>
      <c r="CC206" s="80">
        <v>0</v>
      </c>
    </row>
    <row r="207" spans="1:81">
      <c r="A207" s="80" t="s">
        <v>1918</v>
      </c>
      <c r="B207" s="80">
        <v>9</v>
      </c>
      <c r="C207" s="80">
        <v>9</v>
      </c>
      <c r="D207" s="80">
        <v>1</v>
      </c>
      <c r="E207" s="80">
        <v>2012</v>
      </c>
      <c r="F207" s="80" t="s">
        <v>88</v>
      </c>
      <c r="G207" s="80" t="s">
        <v>1909</v>
      </c>
      <c r="H207" s="80" t="s">
        <v>1910</v>
      </c>
      <c r="I207" s="177"/>
      <c r="J207" s="81">
        <v>20.449212117293545</v>
      </c>
      <c r="K207" s="81">
        <v>0.53794696946869824</v>
      </c>
      <c r="L207" s="81">
        <v>1.9525767188845811</v>
      </c>
      <c r="M207" s="81">
        <v>9.1959565699251176</v>
      </c>
      <c r="N207" s="81">
        <v>8.5691905473615311</v>
      </c>
      <c r="O207" s="81">
        <v>9.2768419602955969</v>
      </c>
      <c r="P207" s="81">
        <v>8.6244692027041854</v>
      </c>
      <c r="Q207" s="81">
        <v>0.56735439347641925</v>
      </c>
      <c r="R207" s="81">
        <v>0</v>
      </c>
      <c r="S207" s="81">
        <v>0.86836696167626481</v>
      </c>
      <c r="T207" s="82"/>
      <c r="U207" s="81">
        <v>555800</v>
      </c>
      <c r="V207" s="81">
        <v>217</v>
      </c>
      <c r="W207" s="81">
        <v>38</v>
      </c>
      <c r="X207" s="81">
        <v>1608</v>
      </c>
      <c r="Y207" s="81">
        <v>2654</v>
      </c>
      <c r="Z207" s="81">
        <v>4852</v>
      </c>
      <c r="AA207" s="81">
        <v>1733</v>
      </c>
      <c r="AB207" s="81">
        <v>7441</v>
      </c>
      <c r="AC207" s="81">
        <v>0</v>
      </c>
      <c r="AD207" s="81">
        <v>0.86836696167626481</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0</v>
      </c>
      <c r="BJ207" s="81">
        <v>0</v>
      </c>
      <c r="BK207" s="81">
        <v>0</v>
      </c>
      <c r="BL207" s="81">
        <v>0</v>
      </c>
      <c r="BM207" s="82"/>
      <c r="BN207" s="81">
        <v>0</v>
      </c>
      <c r="BO207" s="81">
        <v>0</v>
      </c>
      <c r="BP207" s="81">
        <v>0</v>
      </c>
      <c r="BQ207" s="81">
        <v>0</v>
      </c>
      <c r="BR207" s="81">
        <v>0</v>
      </c>
      <c r="BS207" s="81">
        <v>0</v>
      </c>
      <c r="BT207"/>
      <c r="BU207" s="80">
        <v>0</v>
      </c>
      <c r="BV207" s="80">
        <v>0</v>
      </c>
      <c r="BW207" s="80">
        <v>0</v>
      </c>
      <c r="BX207" s="80">
        <v>0</v>
      </c>
      <c r="BY207" s="80">
        <v>0</v>
      </c>
      <c r="BZ207" s="80">
        <v>0</v>
      </c>
      <c r="CA207" s="80">
        <v>0</v>
      </c>
      <c r="CB207" s="80">
        <v>0</v>
      </c>
      <c r="CC207" s="80">
        <v>0</v>
      </c>
    </row>
    <row r="208" spans="1:81">
      <c r="A208" s="80" t="s">
        <v>1919</v>
      </c>
      <c r="B208" s="80">
        <v>10</v>
      </c>
      <c r="C208" s="80">
        <v>10</v>
      </c>
      <c r="D208" s="80">
        <v>1</v>
      </c>
      <c r="E208" s="80">
        <v>2013</v>
      </c>
      <c r="F208" s="80" t="s">
        <v>89</v>
      </c>
      <c r="G208" s="80" t="s">
        <v>1909</v>
      </c>
      <c r="H208" s="80" t="s">
        <v>1910</v>
      </c>
      <c r="I208" s="177"/>
      <c r="J208" s="81">
        <v>20.554481985445086</v>
      </c>
      <c r="K208" s="81">
        <v>0.47946518261163507</v>
      </c>
      <c r="L208" s="81">
        <v>1.9530725487685898</v>
      </c>
      <c r="M208" s="81">
        <v>9.1176675811000667</v>
      </c>
      <c r="N208" s="81">
        <v>9.063795837080125</v>
      </c>
      <c r="O208" s="81">
        <v>8.9132950530571673</v>
      </c>
      <c r="P208" s="81">
        <v>8.5071043643298676</v>
      </c>
      <c r="Q208" s="81">
        <v>0.57251335188378871</v>
      </c>
      <c r="R208" s="81">
        <v>0</v>
      </c>
      <c r="S208" s="81">
        <v>0.92359845058038437</v>
      </c>
      <c r="T208" s="82"/>
      <c r="U208" s="81">
        <v>544198</v>
      </c>
      <c r="V208" s="81">
        <v>217</v>
      </c>
      <c r="W208" s="81">
        <v>38</v>
      </c>
      <c r="X208" s="81">
        <v>1608</v>
      </c>
      <c r="Y208" s="81">
        <v>2671</v>
      </c>
      <c r="Z208" s="81">
        <v>4870</v>
      </c>
      <c r="AA208" s="81">
        <v>1703</v>
      </c>
      <c r="AB208" s="81">
        <v>7401</v>
      </c>
      <c r="AC208" s="81">
        <v>0</v>
      </c>
      <c r="AD208" s="81">
        <v>0.92359845058038437</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0</v>
      </c>
      <c r="BJ208" s="81">
        <v>0</v>
      </c>
      <c r="BK208" s="81">
        <v>0</v>
      </c>
      <c r="BL208" s="81">
        <v>0</v>
      </c>
      <c r="BM208" s="82"/>
      <c r="BN208" s="81">
        <v>0</v>
      </c>
      <c r="BO208" s="81">
        <v>0</v>
      </c>
      <c r="BP208" s="81">
        <v>0</v>
      </c>
      <c r="BQ208" s="81">
        <v>0</v>
      </c>
      <c r="BR208" s="81">
        <v>0</v>
      </c>
      <c r="BS208" s="81">
        <v>0</v>
      </c>
      <c r="BT208"/>
      <c r="BU208" s="80">
        <v>0</v>
      </c>
      <c r="BV208" s="80">
        <v>0</v>
      </c>
      <c r="BW208" s="80">
        <v>0</v>
      </c>
      <c r="BX208" s="80">
        <v>0</v>
      </c>
      <c r="BY208" s="80">
        <v>0</v>
      </c>
      <c r="BZ208" s="80">
        <v>0</v>
      </c>
      <c r="CA208" s="80">
        <v>0</v>
      </c>
      <c r="CB208" s="80">
        <v>0</v>
      </c>
      <c r="CC208" s="80">
        <v>0</v>
      </c>
    </row>
    <row r="209" spans="1:81">
      <c r="A209" s="80" t="s">
        <v>1920</v>
      </c>
      <c r="B209" s="80">
        <v>11</v>
      </c>
      <c r="C209" s="80">
        <v>11</v>
      </c>
      <c r="D209" s="80">
        <v>1</v>
      </c>
      <c r="E209" s="80">
        <v>2014</v>
      </c>
      <c r="F209" s="80" t="s">
        <v>90</v>
      </c>
      <c r="G209" s="80" t="s">
        <v>1909</v>
      </c>
      <c r="H209" s="80" t="s">
        <v>1910</v>
      </c>
      <c r="I209" s="177"/>
      <c r="J209" s="81">
        <v>17.603665929529182</v>
      </c>
      <c r="K209" s="81">
        <v>0.38733003854699943</v>
      </c>
      <c r="L209" s="81">
        <v>1.6618913520199214</v>
      </c>
      <c r="M209" s="81">
        <v>8.0565784415707125</v>
      </c>
      <c r="N209" s="81">
        <v>7.5906516713711971</v>
      </c>
      <c r="O209" s="81">
        <v>8.5081522634065276</v>
      </c>
      <c r="P209" s="81">
        <v>8.4358596011021252</v>
      </c>
      <c r="Q209" s="81">
        <v>0.5495975880361067</v>
      </c>
      <c r="R209" s="81">
        <v>0</v>
      </c>
      <c r="S209" s="81">
        <v>0.84660299949490847</v>
      </c>
      <c r="T209" s="82"/>
      <c r="U209" s="81">
        <v>513074</v>
      </c>
      <c r="V209" s="81">
        <v>162</v>
      </c>
      <c r="W209" s="81">
        <v>29</v>
      </c>
      <c r="X209" s="81">
        <v>1545</v>
      </c>
      <c r="Y209" s="81">
        <v>2719</v>
      </c>
      <c r="Z209" s="81">
        <v>4896</v>
      </c>
      <c r="AA209" s="81">
        <v>1680</v>
      </c>
      <c r="AB209" s="81">
        <v>7405</v>
      </c>
      <c r="AC209" s="81">
        <v>0</v>
      </c>
      <c r="AD209" s="81">
        <v>0.84660299949490847</v>
      </c>
      <c r="AE209" s="82"/>
      <c r="AF209" s="81">
        <v>5537128.0341259483</v>
      </c>
      <c r="AG209" s="81">
        <v>373305.1068343707</v>
      </c>
      <c r="AH209" s="81">
        <v>413088.439908067</v>
      </c>
      <c r="AI209" s="81">
        <v>11201535.160965137</v>
      </c>
      <c r="AJ209" s="81">
        <v>10450000.510952985</v>
      </c>
      <c r="AK209" s="81">
        <v>0</v>
      </c>
      <c r="AL209" s="81">
        <v>0</v>
      </c>
      <c r="AM209" s="81">
        <v>1016595.8454931655</v>
      </c>
      <c r="AN209" s="81">
        <v>0</v>
      </c>
      <c r="AO209" s="81">
        <v>0</v>
      </c>
      <c r="AP209" s="82"/>
      <c r="AQ209" s="81">
        <v>69</v>
      </c>
      <c r="AR209" s="81">
        <v>22</v>
      </c>
      <c r="AS209" s="81">
        <v>0</v>
      </c>
      <c r="AT209" s="81">
        <v>0</v>
      </c>
      <c r="AU209" s="81">
        <v>0</v>
      </c>
      <c r="AV209" s="81">
        <v>0</v>
      </c>
      <c r="AW209" s="81" t="s">
        <v>564</v>
      </c>
      <c r="AX209" s="82"/>
      <c r="AY209" s="81">
        <v>335.6</v>
      </c>
      <c r="AZ209" s="81">
        <v>3204.5</v>
      </c>
      <c r="BA209" s="81">
        <v>0</v>
      </c>
      <c r="BB209" s="81">
        <v>0</v>
      </c>
      <c r="BC209" s="81">
        <v>0</v>
      </c>
      <c r="BD209" s="81">
        <v>0</v>
      </c>
      <c r="BE209" s="81" t="s">
        <v>564</v>
      </c>
      <c r="BF209" s="82"/>
      <c r="BG209" s="81">
        <v>0</v>
      </c>
      <c r="BH209" s="81">
        <v>0</v>
      </c>
      <c r="BI209" s="81">
        <v>0</v>
      </c>
      <c r="BJ209" s="81">
        <v>0</v>
      </c>
      <c r="BK209" s="81">
        <v>0</v>
      </c>
      <c r="BL209" s="81">
        <v>0</v>
      </c>
      <c r="BM209" s="82"/>
      <c r="BN209" s="81">
        <v>0</v>
      </c>
      <c r="BO209" s="81">
        <v>0</v>
      </c>
      <c r="BP209" s="81">
        <v>0</v>
      </c>
      <c r="BQ209" s="81">
        <v>0</v>
      </c>
      <c r="BR209" s="81">
        <v>0</v>
      </c>
      <c r="BS209" s="81">
        <v>0</v>
      </c>
      <c r="BT209"/>
      <c r="BU209" s="80">
        <v>0</v>
      </c>
      <c r="BV209" s="80">
        <v>0</v>
      </c>
      <c r="BW209" s="80">
        <v>0</v>
      </c>
      <c r="BX209" s="80">
        <v>0</v>
      </c>
      <c r="BY209" s="80">
        <v>0</v>
      </c>
      <c r="BZ209" s="80">
        <v>0</v>
      </c>
      <c r="CA209" s="80">
        <v>0</v>
      </c>
      <c r="CB209" s="80">
        <v>0</v>
      </c>
      <c r="CC209" s="80">
        <v>0</v>
      </c>
    </row>
    <row r="210" spans="1:81">
      <c r="A210" s="80" t="s">
        <v>1921</v>
      </c>
      <c r="B210" s="80">
        <v>12</v>
      </c>
      <c r="C210" s="80">
        <v>12</v>
      </c>
      <c r="D210" s="80">
        <v>1</v>
      </c>
      <c r="E210" s="80">
        <v>2015</v>
      </c>
      <c r="F210" s="80" t="s">
        <v>91</v>
      </c>
      <c r="G210" s="80" t="s">
        <v>1909</v>
      </c>
      <c r="H210" s="80" t="s">
        <v>1910</v>
      </c>
      <c r="I210" s="177"/>
      <c r="J210" s="81">
        <v>16.363184369738846</v>
      </c>
      <c r="K210" s="81">
        <v>0.38465091788779426</v>
      </c>
      <c r="L210" s="81">
        <v>1.7456792169827438</v>
      </c>
      <c r="M210" s="81">
        <v>8.185194135822135</v>
      </c>
      <c r="N210" s="81">
        <v>7.0913162808047536</v>
      </c>
      <c r="O210" s="81">
        <v>8.3977002356601869</v>
      </c>
      <c r="P210" s="81">
        <v>8.4374717811270425</v>
      </c>
      <c r="Q210" s="81">
        <v>0.53512245494084543</v>
      </c>
      <c r="R210" s="81">
        <v>0</v>
      </c>
      <c r="S210" s="81">
        <v>1.0989793091632061</v>
      </c>
      <c r="T210" s="82"/>
      <c r="U210" s="81">
        <v>471521</v>
      </c>
      <c r="V210" s="81">
        <v>162</v>
      </c>
      <c r="W210" s="81">
        <v>29</v>
      </c>
      <c r="X210" s="81">
        <v>1545</v>
      </c>
      <c r="Y210" s="81">
        <v>2733</v>
      </c>
      <c r="Z210" s="81">
        <v>4879</v>
      </c>
      <c r="AA210" s="81">
        <v>1679</v>
      </c>
      <c r="AB210" s="81">
        <v>7365</v>
      </c>
      <c r="AC210" s="81">
        <v>0</v>
      </c>
      <c r="AD210" s="81">
        <v>1.0989793091632061</v>
      </c>
      <c r="AE210" s="82"/>
      <c r="AF210" s="81">
        <v>5064135.7236630376</v>
      </c>
      <c r="AG210" s="81">
        <v>331009.27280814847</v>
      </c>
      <c r="AH210" s="81">
        <v>364799.29603800009</v>
      </c>
      <c r="AI210" s="81">
        <v>11613353.344940817</v>
      </c>
      <c r="AJ210" s="81">
        <v>9516782.9709128495</v>
      </c>
      <c r="AK210" s="81">
        <v>0</v>
      </c>
      <c r="AL210" s="81">
        <v>0</v>
      </c>
      <c r="AM210" s="81">
        <v>1009342.3549869836</v>
      </c>
      <c r="AN210" s="81">
        <v>0</v>
      </c>
      <c r="AO210" s="81">
        <v>0</v>
      </c>
      <c r="AP210" s="82"/>
      <c r="AQ210" s="81">
        <v>82</v>
      </c>
      <c r="AR210" s="81">
        <v>47</v>
      </c>
      <c r="AS210" s="81">
        <v>0</v>
      </c>
      <c r="AT210" s="81">
        <v>0</v>
      </c>
      <c r="AU210" s="81">
        <v>0</v>
      </c>
      <c r="AV210" s="81">
        <v>0</v>
      </c>
      <c r="AW210" s="81" t="s">
        <v>564</v>
      </c>
      <c r="AX210" s="82"/>
      <c r="AY210" s="81">
        <v>412.29999999999995</v>
      </c>
      <c r="AZ210" s="81">
        <v>8926.5</v>
      </c>
      <c r="BA210" s="81">
        <v>0</v>
      </c>
      <c r="BB210" s="81">
        <v>0</v>
      </c>
      <c r="BC210" s="81">
        <v>0</v>
      </c>
      <c r="BD210" s="81">
        <v>0</v>
      </c>
      <c r="BE210" s="81" t="s">
        <v>564</v>
      </c>
      <c r="BF210" s="82"/>
      <c r="BG210" s="81">
        <v>0</v>
      </c>
      <c r="BH210" s="81">
        <v>0</v>
      </c>
      <c r="BI210" s="81">
        <v>0</v>
      </c>
      <c r="BJ210" s="81">
        <v>0</v>
      </c>
      <c r="BK210" s="81">
        <v>0</v>
      </c>
      <c r="BL210" s="81">
        <v>0</v>
      </c>
      <c r="BM210" s="82"/>
      <c r="BN210" s="81">
        <v>0</v>
      </c>
      <c r="BO210" s="81">
        <v>0</v>
      </c>
      <c r="BP210" s="81">
        <v>0</v>
      </c>
      <c r="BQ210" s="81">
        <v>0</v>
      </c>
      <c r="BR210" s="81">
        <v>0</v>
      </c>
      <c r="BS210" s="81">
        <v>0</v>
      </c>
      <c r="BT210"/>
      <c r="BU210" s="80">
        <v>0</v>
      </c>
      <c r="BV210" s="80">
        <v>0</v>
      </c>
      <c r="BW210" s="80">
        <v>0</v>
      </c>
      <c r="BX210" s="80">
        <v>0</v>
      </c>
      <c r="BY210" s="80">
        <v>0</v>
      </c>
      <c r="BZ210" s="80">
        <v>0</v>
      </c>
      <c r="CA210" s="80">
        <v>0</v>
      </c>
      <c r="CB210" s="80">
        <v>0</v>
      </c>
      <c r="CC210" s="80">
        <v>0</v>
      </c>
    </row>
    <row r="211" spans="1:81">
      <c r="A211" s="80" t="s">
        <v>1922</v>
      </c>
      <c r="B211" s="80">
        <v>13</v>
      </c>
      <c r="C211" s="80">
        <v>13</v>
      </c>
      <c r="D211" s="80">
        <v>1</v>
      </c>
      <c r="E211" s="80">
        <v>2016</v>
      </c>
      <c r="F211" s="80" t="s">
        <v>92</v>
      </c>
      <c r="G211" s="80" t="s">
        <v>1909</v>
      </c>
      <c r="H211" s="80" t="s">
        <v>1910</v>
      </c>
      <c r="I211" s="177"/>
      <c r="J211" s="81">
        <v>18.683678338776577</v>
      </c>
      <c r="K211" s="81">
        <v>0.37069003598493272</v>
      </c>
      <c r="L211" s="81">
        <v>2.0305330246516262</v>
      </c>
      <c r="M211" s="81">
        <v>7.0394669889579173</v>
      </c>
      <c r="N211" s="81">
        <v>7.4945073360599572</v>
      </c>
      <c r="O211" s="81">
        <v>8.2413138753193671</v>
      </c>
      <c r="P211" s="81">
        <v>8.2306749562988557</v>
      </c>
      <c r="Q211" s="81">
        <v>0.5117290417827125</v>
      </c>
      <c r="R211" s="81">
        <v>0</v>
      </c>
      <c r="S211" s="81">
        <v>0.88255827362791539</v>
      </c>
      <c r="T211" s="82"/>
      <c r="U211" s="81">
        <v>508656.00000000012</v>
      </c>
      <c r="V211" s="81">
        <v>162</v>
      </c>
      <c r="W211" s="81">
        <v>29</v>
      </c>
      <c r="X211" s="81">
        <v>1545</v>
      </c>
      <c r="Y211" s="81">
        <v>2756</v>
      </c>
      <c r="Z211" s="81">
        <v>4847</v>
      </c>
      <c r="AA211" s="81">
        <v>1694</v>
      </c>
      <c r="AB211" s="81">
        <v>7245</v>
      </c>
      <c r="AC211" s="81">
        <v>0</v>
      </c>
      <c r="AD211" s="81">
        <v>0.88255827362791539</v>
      </c>
      <c r="AE211" s="82"/>
      <c r="AF211" s="81">
        <v>6000663.2147623543</v>
      </c>
      <c r="AG211" s="81">
        <v>315399.60182673758</v>
      </c>
      <c r="AH211" s="81">
        <v>335916.60828447237</v>
      </c>
      <c r="AI211" s="81">
        <v>10806847.76986878</v>
      </c>
      <c r="AJ211" s="81">
        <v>10200452.809270579</v>
      </c>
      <c r="AK211" s="81">
        <v>0</v>
      </c>
      <c r="AL211" s="81">
        <v>0</v>
      </c>
      <c r="AM211" s="81">
        <v>993668.24180483678</v>
      </c>
      <c r="AN211" s="81">
        <v>0</v>
      </c>
      <c r="AO211" s="81">
        <v>0</v>
      </c>
      <c r="AP211" s="82"/>
      <c r="AQ211" s="81">
        <v>96</v>
      </c>
      <c r="AR211" s="81">
        <v>61</v>
      </c>
      <c r="AS211" s="81">
        <v>0</v>
      </c>
      <c r="AT211" s="81">
        <v>0</v>
      </c>
      <c r="AU211" s="81">
        <v>0</v>
      </c>
      <c r="AV211" s="81">
        <v>0</v>
      </c>
      <c r="AW211" s="81" t="s">
        <v>564</v>
      </c>
      <c r="AX211" s="82"/>
      <c r="AY211" s="81">
        <v>482.3</v>
      </c>
      <c r="AZ211" s="81">
        <v>11418.4</v>
      </c>
      <c r="BA211" s="81">
        <v>0</v>
      </c>
      <c r="BB211" s="81">
        <v>0</v>
      </c>
      <c r="BC211" s="81">
        <v>0</v>
      </c>
      <c r="BD211" s="81">
        <v>0</v>
      </c>
      <c r="BE211" s="81" t="s">
        <v>564</v>
      </c>
      <c r="BF211" s="82"/>
      <c r="BG211" s="81">
        <v>0</v>
      </c>
      <c r="BH211" s="81">
        <v>0</v>
      </c>
      <c r="BI211" s="81">
        <v>0</v>
      </c>
      <c r="BJ211" s="81">
        <v>0</v>
      </c>
      <c r="BK211" s="81">
        <v>0</v>
      </c>
      <c r="BL211" s="81">
        <v>0</v>
      </c>
      <c r="BM211" s="82"/>
      <c r="BN211" s="81">
        <v>0</v>
      </c>
      <c r="BO211" s="81">
        <v>0</v>
      </c>
      <c r="BP211" s="81">
        <v>0</v>
      </c>
      <c r="BQ211" s="81">
        <v>0</v>
      </c>
      <c r="BR211" s="81">
        <v>0</v>
      </c>
      <c r="BS211" s="81">
        <v>0</v>
      </c>
      <c r="BT211"/>
      <c r="BU211" s="80">
        <v>0</v>
      </c>
      <c r="BV211" s="80">
        <v>0</v>
      </c>
      <c r="BW211" s="80">
        <v>0</v>
      </c>
      <c r="BX211" s="80">
        <v>0</v>
      </c>
      <c r="BY211" s="80">
        <v>0</v>
      </c>
      <c r="BZ211" s="80">
        <v>0</v>
      </c>
      <c r="CA211" s="80">
        <v>0</v>
      </c>
      <c r="CB211" s="80">
        <v>0</v>
      </c>
      <c r="CC211" s="80">
        <v>0</v>
      </c>
    </row>
    <row r="212" spans="1:81">
      <c r="A212" s="80" t="s">
        <v>1923</v>
      </c>
      <c r="B212" s="80">
        <v>14</v>
      </c>
      <c r="C212" s="80">
        <v>14</v>
      </c>
      <c r="D212" s="80">
        <v>1</v>
      </c>
      <c r="E212" s="80">
        <v>2017</v>
      </c>
      <c r="F212" s="80" t="s">
        <v>71</v>
      </c>
      <c r="G212" s="80" t="s">
        <v>1909</v>
      </c>
      <c r="H212" s="80" t="s">
        <v>1910</v>
      </c>
      <c r="I212" s="177"/>
      <c r="J212" s="81">
        <v>18.136055117983076</v>
      </c>
      <c r="K212" s="81">
        <v>0.37105058646602523</v>
      </c>
      <c r="L212" s="81">
        <v>1.8625471136511209</v>
      </c>
      <c r="M212" s="81">
        <v>7.1423509747257734</v>
      </c>
      <c r="N212" s="81">
        <v>8.2978567184859511</v>
      </c>
      <c r="O212" s="81">
        <v>8.0984725348543058</v>
      </c>
      <c r="P212" s="81">
        <v>8.0385262032162519</v>
      </c>
      <c r="Q212" s="81">
        <v>0.48732520100498361</v>
      </c>
      <c r="R212" s="81">
        <v>0</v>
      </c>
      <c r="S212" s="81">
        <v>1.0096293994832146</v>
      </c>
      <c r="T212" s="82"/>
      <c r="U212" s="81">
        <v>526006</v>
      </c>
      <c r="V212" s="81">
        <v>162</v>
      </c>
      <c r="W212" s="81">
        <v>29</v>
      </c>
      <c r="X212" s="81">
        <v>1545</v>
      </c>
      <c r="Y212" s="81">
        <v>2758</v>
      </c>
      <c r="Z212" s="81">
        <v>4842</v>
      </c>
      <c r="AA212" s="81">
        <v>1665</v>
      </c>
      <c r="AB212" s="81">
        <v>7135</v>
      </c>
      <c r="AC212" s="81">
        <v>0</v>
      </c>
      <c r="AD212" s="81">
        <v>1.0096293994832151</v>
      </c>
      <c r="AE212" s="82"/>
      <c r="AF212" s="81">
        <v>5818057.8964637322</v>
      </c>
      <c r="AG212" s="81">
        <v>318713.27154769411</v>
      </c>
      <c r="AH212" s="81">
        <v>413051.25506895588</v>
      </c>
      <c r="AI212" s="81">
        <v>11493910.63773619</v>
      </c>
      <c r="AJ212" s="81">
        <v>11542010.966241181</v>
      </c>
      <c r="AK212" s="81">
        <v>0</v>
      </c>
      <c r="AL212" s="81">
        <v>0</v>
      </c>
      <c r="AM212" s="81">
        <v>980112.70432168664</v>
      </c>
      <c r="AN212" s="81">
        <v>0</v>
      </c>
      <c r="AO212" s="81">
        <v>0</v>
      </c>
      <c r="AP212" s="82"/>
      <c r="AQ212" s="81">
        <v>114</v>
      </c>
      <c r="AR212" s="81">
        <v>69</v>
      </c>
      <c r="AS212" s="81">
        <v>0</v>
      </c>
      <c r="AT212" s="81">
        <v>0</v>
      </c>
      <c r="AU212" s="81">
        <v>0</v>
      </c>
      <c r="AV212" s="81">
        <v>0</v>
      </c>
      <c r="AW212" s="81" t="s">
        <v>564</v>
      </c>
      <c r="AX212" s="82"/>
      <c r="AY212" s="81">
        <v>578</v>
      </c>
      <c r="AZ212" s="81">
        <v>11691.1</v>
      </c>
      <c r="BA212" s="81">
        <v>0</v>
      </c>
      <c r="BB212" s="81">
        <v>0</v>
      </c>
      <c r="BC212" s="81">
        <v>0</v>
      </c>
      <c r="BD212" s="81">
        <v>0</v>
      </c>
      <c r="BE212" s="81" t="s">
        <v>564</v>
      </c>
      <c r="BF212" s="82"/>
      <c r="BG212" s="81">
        <v>0</v>
      </c>
      <c r="BH212" s="81">
        <v>0</v>
      </c>
      <c r="BI212" s="81">
        <v>0</v>
      </c>
      <c r="BJ212" s="81">
        <v>0</v>
      </c>
      <c r="BK212" s="81">
        <v>0</v>
      </c>
      <c r="BL212" s="81">
        <v>0</v>
      </c>
      <c r="BM212" s="82"/>
      <c r="BN212" s="81">
        <v>0</v>
      </c>
      <c r="BO212" s="81">
        <v>0</v>
      </c>
      <c r="BP212" s="81">
        <v>0</v>
      </c>
      <c r="BQ212" s="81">
        <v>0</v>
      </c>
      <c r="BR212" s="81">
        <v>0</v>
      </c>
      <c r="BS212" s="81">
        <v>0</v>
      </c>
      <c r="BT212"/>
      <c r="BU212" s="80">
        <v>0</v>
      </c>
      <c r="BV212" s="80">
        <v>0</v>
      </c>
      <c r="BW212" s="80">
        <v>0</v>
      </c>
      <c r="BX212" s="80">
        <v>0</v>
      </c>
      <c r="BY212" s="80">
        <v>0</v>
      </c>
      <c r="BZ212" s="80">
        <v>0</v>
      </c>
      <c r="CA212" s="80">
        <v>0</v>
      </c>
      <c r="CB212" s="80">
        <v>0</v>
      </c>
      <c r="CC212" s="80">
        <v>0</v>
      </c>
    </row>
    <row r="213" spans="1:81">
      <c r="A213" s="80" t="s">
        <v>1924</v>
      </c>
      <c r="B213" s="80">
        <v>15</v>
      </c>
      <c r="C213" s="80">
        <v>15</v>
      </c>
      <c r="D213" s="80">
        <v>1</v>
      </c>
      <c r="E213" s="80">
        <v>2018</v>
      </c>
      <c r="F213" s="80" t="s">
        <v>93</v>
      </c>
      <c r="G213" s="80" t="s">
        <v>1909</v>
      </c>
      <c r="H213" s="80" t="s">
        <v>1910</v>
      </c>
      <c r="I213" s="177"/>
      <c r="J213" s="81">
        <v>15.186019745192008</v>
      </c>
      <c r="K213" s="81">
        <v>0.35036689280261818</v>
      </c>
      <c r="L213" s="81">
        <v>1.7418460722132438</v>
      </c>
      <c r="M213" s="81">
        <v>7.2870333513630579</v>
      </c>
      <c r="N213" s="81">
        <v>6.9637721395816472</v>
      </c>
      <c r="O213" s="81">
        <v>7.9315497990252668</v>
      </c>
      <c r="P213" s="81">
        <v>7.8915904130321657</v>
      </c>
      <c r="Q213" s="81">
        <v>0.44828366023358512</v>
      </c>
      <c r="R213" s="81">
        <v>0</v>
      </c>
      <c r="S213" s="81">
        <v>1.0737389385124332</v>
      </c>
      <c r="T213" s="82"/>
      <c r="U213" s="81">
        <v>488614.99999999988</v>
      </c>
      <c r="V213" s="81">
        <v>162</v>
      </c>
      <c r="W213" s="81">
        <v>29</v>
      </c>
      <c r="X213" s="81">
        <v>1545</v>
      </c>
      <c r="Y213" s="81">
        <v>2764</v>
      </c>
      <c r="Z213" s="81">
        <v>4833</v>
      </c>
      <c r="AA213" s="81">
        <v>1651</v>
      </c>
      <c r="AB213" s="81">
        <v>7073</v>
      </c>
      <c r="AC213" s="81">
        <v>0</v>
      </c>
      <c r="AD213" s="81">
        <v>1.073738938512433</v>
      </c>
      <c r="AE213" s="82"/>
      <c r="AF213" s="81">
        <v>5030168.9485069932</v>
      </c>
      <c r="AG213" s="81">
        <v>290614.43560683267</v>
      </c>
      <c r="AH213" s="81">
        <v>390082.09192831942</v>
      </c>
      <c r="AI213" s="81">
        <v>11463498.34566943</v>
      </c>
      <c r="AJ213" s="81">
        <v>10195905.174027059</v>
      </c>
      <c r="AK213" s="81">
        <v>0</v>
      </c>
      <c r="AL213" s="81">
        <v>0</v>
      </c>
      <c r="AM213" s="81">
        <v>973606.30606349243</v>
      </c>
      <c r="AN213" s="81">
        <v>0</v>
      </c>
      <c r="AO213" s="81">
        <v>0</v>
      </c>
      <c r="AP213" s="82"/>
      <c r="AQ213" s="81">
        <v>120</v>
      </c>
      <c r="AR213" s="81">
        <v>85</v>
      </c>
      <c r="AS213" s="81">
        <v>0</v>
      </c>
      <c r="AT213" s="81">
        <v>0</v>
      </c>
      <c r="AU213" s="81">
        <v>0</v>
      </c>
      <c r="AV213" s="81">
        <v>0</v>
      </c>
      <c r="AW213" s="81" t="s">
        <v>564</v>
      </c>
      <c r="AX213" s="82"/>
      <c r="AY213" s="81">
        <v>607.1</v>
      </c>
      <c r="AZ213" s="81">
        <v>12436</v>
      </c>
      <c r="BA213" s="81">
        <v>0</v>
      </c>
      <c r="BB213" s="81">
        <v>0</v>
      </c>
      <c r="BC213" s="81">
        <v>0</v>
      </c>
      <c r="BD213" s="81">
        <v>0</v>
      </c>
      <c r="BE213" s="81" t="s">
        <v>564</v>
      </c>
      <c r="BF213" s="82"/>
      <c r="BG213" s="81">
        <v>0</v>
      </c>
      <c r="BH213" s="81">
        <v>0</v>
      </c>
      <c r="BI213" s="81">
        <v>0</v>
      </c>
      <c r="BJ213" s="81">
        <v>0</v>
      </c>
      <c r="BK213" s="81">
        <v>0</v>
      </c>
      <c r="BL213" s="81">
        <v>0</v>
      </c>
      <c r="BM213" s="82"/>
      <c r="BN213" s="81">
        <v>0</v>
      </c>
      <c r="BO213" s="81">
        <v>0</v>
      </c>
      <c r="BP213" s="81">
        <v>0</v>
      </c>
      <c r="BQ213" s="81">
        <v>0</v>
      </c>
      <c r="BR213" s="81">
        <v>0</v>
      </c>
      <c r="BS213" s="81">
        <v>0</v>
      </c>
      <c r="BT213"/>
      <c r="BU213" s="80">
        <v>0</v>
      </c>
      <c r="BV213" s="80">
        <v>0</v>
      </c>
      <c r="BW213" s="80">
        <v>0</v>
      </c>
      <c r="BX213" s="80">
        <v>0</v>
      </c>
      <c r="BY213" s="80">
        <v>0</v>
      </c>
      <c r="BZ213" s="80">
        <v>0</v>
      </c>
      <c r="CA213" s="80">
        <v>0</v>
      </c>
      <c r="CB213" s="80">
        <v>0</v>
      </c>
      <c r="CC213" s="80">
        <v>0</v>
      </c>
    </row>
    <row r="214" spans="1:81">
      <c r="A214" s="80" t="s">
        <v>1925</v>
      </c>
      <c r="B214" s="80">
        <v>16</v>
      </c>
      <c r="C214" s="80">
        <v>16</v>
      </c>
      <c r="D214" s="80">
        <v>1</v>
      </c>
      <c r="E214" s="80">
        <v>2019</v>
      </c>
      <c r="F214" s="80" t="s">
        <v>73</v>
      </c>
      <c r="G214" s="80" t="s">
        <v>1909</v>
      </c>
      <c r="H214" s="80" t="s">
        <v>1910</v>
      </c>
      <c r="I214" s="177"/>
      <c r="J214" s="81">
        <v>14.959031883612312</v>
      </c>
      <c r="K214" s="81">
        <v>0.31928468106178765</v>
      </c>
      <c r="L214" s="81">
        <v>1.7563244373705487</v>
      </c>
      <c r="M214" s="81">
        <v>6.6520728981574537</v>
      </c>
      <c r="N214" s="81">
        <v>6.6207354433768835</v>
      </c>
      <c r="O214" s="81">
        <v>7.6732814857337095</v>
      </c>
      <c r="P214" s="81">
        <v>7.7151194531621039</v>
      </c>
      <c r="Q214" s="81">
        <v>0.42974001300839304</v>
      </c>
      <c r="R214" s="81">
        <v>0</v>
      </c>
      <c r="S214" s="81">
        <v>1.2077764998590681</v>
      </c>
      <c r="T214" s="82"/>
      <c r="U214" s="81">
        <v>483199</v>
      </c>
      <c r="V214" s="81">
        <v>162</v>
      </c>
      <c r="W214" s="81">
        <v>29</v>
      </c>
      <c r="X214" s="81">
        <v>1545</v>
      </c>
      <c r="Y214" s="81">
        <v>2763</v>
      </c>
      <c r="Z214" s="81">
        <v>4804</v>
      </c>
      <c r="AA214" s="81">
        <v>1602</v>
      </c>
      <c r="AB214" s="81">
        <v>6964</v>
      </c>
      <c r="AC214" s="81">
        <v>0</v>
      </c>
      <c r="AD214" s="81">
        <v>1.2077764998590681</v>
      </c>
      <c r="AE214" s="82"/>
      <c r="AF214" s="81">
        <v>5014442.4930726746</v>
      </c>
      <c r="AG214" s="81">
        <v>280690.50558907131</v>
      </c>
      <c r="AH214" s="81">
        <v>406515.88420126989</v>
      </c>
      <c r="AI214" s="81">
        <v>10889653.86400776</v>
      </c>
      <c r="AJ214" s="81">
        <v>9627794.9665267095</v>
      </c>
      <c r="AK214" s="81">
        <v>0</v>
      </c>
      <c r="AL214" s="81">
        <v>0</v>
      </c>
      <c r="AM214" s="81">
        <v>948444.37503606814</v>
      </c>
      <c r="AN214" s="81">
        <v>0</v>
      </c>
      <c r="AO214" s="81">
        <v>0</v>
      </c>
      <c r="AP214" s="82"/>
      <c r="AQ214" s="81">
        <v>129</v>
      </c>
      <c r="AR214" s="81">
        <v>137</v>
      </c>
      <c r="AS214" s="81">
        <v>0</v>
      </c>
      <c r="AT214" s="81">
        <v>0</v>
      </c>
      <c r="AU214" s="81">
        <v>0</v>
      </c>
      <c r="AV214" s="81">
        <v>0</v>
      </c>
      <c r="AW214" s="81" t="s">
        <v>564</v>
      </c>
      <c r="AX214" s="82"/>
      <c r="AY214" s="81">
        <v>652.79999999999995</v>
      </c>
      <c r="AZ214" s="81">
        <v>14378.8</v>
      </c>
      <c r="BA214" s="81">
        <v>0</v>
      </c>
      <c r="BB214" s="81">
        <v>0</v>
      </c>
      <c r="BC214" s="81">
        <v>0</v>
      </c>
      <c r="BD214" s="81">
        <v>0</v>
      </c>
      <c r="BE214" s="81" t="s">
        <v>564</v>
      </c>
      <c r="BF214" s="82"/>
      <c r="BG214" s="81">
        <v>0</v>
      </c>
      <c r="BH214" s="81">
        <v>0</v>
      </c>
      <c r="BI214" s="81">
        <v>0</v>
      </c>
      <c r="BJ214" s="81">
        <v>0</v>
      </c>
      <c r="BK214" s="81">
        <v>0</v>
      </c>
      <c r="BL214" s="81">
        <v>0</v>
      </c>
      <c r="BM214" s="82"/>
      <c r="BN214" s="81">
        <v>0</v>
      </c>
      <c r="BO214" s="81">
        <v>0</v>
      </c>
      <c r="BP214" s="81">
        <v>0</v>
      </c>
      <c r="BQ214" s="81">
        <v>0</v>
      </c>
      <c r="BR214" s="81">
        <v>0</v>
      </c>
      <c r="BS214" s="81">
        <v>0</v>
      </c>
      <c r="BT214"/>
      <c r="BU214" s="80">
        <v>0</v>
      </c>
      <c r="BV214" s="80">
        <v>0</v>
      </c>
      <c r="BW214" s="80">
        <v>0</v>
      </c>
      <c r="BX214" s="80">
        <v>0</v>
      </c>
      <c r="BY214" s="80">
        <v>0</v>
      </c>
      <c r="BZ214" s="80">
        <v>0</v>
      </c>
      <c r="CA214" s="80">
        <v>0</v>
      </c>
      <c r="CB214" s="80">
        <v>0</v>
      </c>
      <c r="CC214" s="80">
        <v>0</v>
      </c>
    </row>
    <row r="215" spans="1:81">
      <c r="A215" s="80" t="s">
        <v>1926</v>
      </c>
      <c r="B215" s="80">
        <v>17</v>
      </c>
      <c r="C215" s="80">
        <v>17</v>
      </c>
      <c r="D215" s="80">
        <v>1</v>
      </c>
      <c r="E215" s="80">
        <v>2020</v>
      </c>
      <c r="F215" s="80" t="s">
        <v>218</v>
      </c>
      <c r="G215" s="80" t="s">
        <v>1909</v>
      </c>
      <c r="H215" s="80" t="s">
        <v>1910</v>
      </c>
      <c r="I215" s="177"/>
      <c r="J215" s="81">
        <v>12.79586855853672</v>
      </c>
      <c r="K215" s="81">
        <v>0.32548748822750806</v>
      </c>
      <c r="L215" s="81">
        <v>4.5587680615834074</v>
      </c>
      <c r="M215" s="81">
        <v>7.1560464655766314</v>
      </c>
      <c r="N215" s="81">
        <v>6.5495812847502002</v>
      </c>
      <c r="O215" s="81">
        <v>6.7368747012657648</v>
      </c>
      <c r="P215" s="81">
        <v>7.1674916060754814</v>
      </c>
      <c r="Q215" s="81">
        <v>0.40855581222068027</v>
      </c>
      <c r="R215" s="81">
        <v>0</v>
      </c>
      <c r="S215" s="81">
        <v>1.137805602113388</v>
      </c>
      <c r="T215" s="82"/>
      <c r="U215" s="81">
        <v>439052</v>
      </c>
      <c r="V215" s="81">
        <v>155</v>
      </c>
      <c r="W215" s="81">
        <v>80</v>
      </c>
      <c r="X215" s="81">
        <v>1744</v>
      </c>
      <c r="Y215" s="81">
        <v>2796</v>
      </c>
      <c r="Z215" s="81">
        <v>4814</v>
      </c>
      <c r="AA215" s="81">
        <v>1617</v>
      </c>
      <c r="AB215" s="81">
        <v>6929</v>
      </c>
      <c r="AC215" s="81">
        <v>0</v>
      </c>
      <c r="AD215" s="81">
        <v>1.137805602113388</v>
      </c>
      <c r="AE215" s="82"/>
      <c r="AF215" s="81">
        <v>4458905.4731336627</v>
      </c>
      <c r="AG215" s="81">
        <v>261687.13664304683</v>
      </c>
      <c r="AH215" s="81">
        <v>1116329.7722912524</v>
      </c>
      <c r="AI215" s="81">
        <v>11980602.094407134</v>
      </c>
      <c r="AJ215" s="81">
        <v>9555396.1043223348</v>
      </c>
      <c r="AK215" s="81"/>
      <c r="AL215" s="81"/>
      <c r="AM215" s="81">
        <v>904311.48279563372</v>
      </c>
      <c r="AN215" s="81"/>
      <c r="AO215" s="81"/>
      <c r="AP215" s="82"/>
      <c r="AQ215" s="81">
        <v>137</v>
      </c>
      <c r="AR215" s="81">
        <v>175</v>
      </c>
      <c r="AS215" s="81">
        <v>0</v>
      </c>
      <c r="AT215" s="81">
        <v>0</v>
      </c>
      <c r="AU215" s="81">
        <v>0</v>
      </c>
      <c r="AV215" s="81">
        <v>0</v>
      </c>
      <c r="AW215" s="81">
        <v>0</v>
      </c>
      <c r="AX215" s="82"/>
      <c r="AY215" s="81">
        <v>698.49999999999989</v>
      </c>
      <c r="AZ215" s="81">
        <v>15765.100000000029</v>
      </c>
      <c r="BA215" s="81">
        <v>0</v>
      </c>
      <c r="BB215" s="81">
        <v>0</v>
      </c>
      <c r="BC215" s="81">
        <v>0</v>
      </c>
      <c r="BD215" s="81">
        <v>0</v>
      </c>
      <c r="BE215" s="81">
        <v>0</v>
      </c>
      <c r="BF215" s="82"/>
      <c r="BG215" s="81">
        <v>0</v>
      </c>
      <c r="BH215" s="81">
        <v>0</v>
      </c>
      <c r="BI215" s="81">
        <v>0</v>
      </c>
      <c r="BJ215" s="81">
        <v>0</v>
      </c>
      <c r="BK215" s="81">
        <v>0</v>
      </c>
      <c r="BL215" s="81">
        <v>0</v>
      </c>
      <c r="BM215" s="82"/>
      <c r="BN215" s="81">
        <v>0</v>
      </c>
      <c r="BO215" s="81">
        <v>0</v>
      </c>
      <c r="BP215" s="81">
        <v>0</v>
      </c>
      <c r="BQ215" s="81">
        <v>0</v>
      </c>
      <c r="BR215" s="81">
        <v>0</v>
      </c>
      <c r="BS215" s="81">
        <v>0</v>
      </c>
      <c r="BT215"/>
      <c r="BU215" s="80">
        <v>0</v>
      </c>
      <c r="BV215" s="80">
        <v>0</v>
      </c>
      <c r="BW215" s="80">
        <v>0</v>
      </c>
      <c r="BX215" s="80">
        <v>0</v>
      </c>
      <c r="BY215" s="80">
        <v>0</v>
      </c>
      <c r="BZ215" s="80">
        <v>0</v>
      </c>
      <c r="CA215" s="80">
        <v>0</v>
      </c>
      <c r="CB215" s="80">
        <v>0</v>
      </c>
      <c r="CC215" s="80">
        <v>0</v>
      </c>
    </row>
    <row r="216" spans="1:81">
      <c r="A216" s="80" t="s">
        <v>1927</v>
      </c>
      <c r="B216" s="80">
        <v>17</v>
      </c>
      <c r="C216" s="80">
        <v>18</v>
      </c>
      <c r="D216" s="80">
        <v>1</v>
      </c>
      <c r="E216" s="80">
        <v>2021</v>
      </c>
      <c r="F216" s="80" t="s">
        <v>75</v>
      </c>
      <c r="G216" s="174" t="s">
        <v>1909</v>
      </c>
      <c r="H216" s="80" t="s">
        <v>1910</v>
      </c>
      <c r="I216" s="177"/>
      <c r="J216" s="81">
        <v>15.060699454198016</v>
      </c>
      <c r="K216" s="81">
        <v>0.35415681566715096</v>
      </c>
      <c r="L216" s="81">
        <v>4.2352012502658107</v>
      </c>
      <c r="M216" s="81">
        <v>7.8528006989782053</v>
      </c>
      <c r="N216" s="81">
        <v>6.3199707703647361</v>
      </c>
      <c r="O216" s="81">
        <v>6.4937268706866842</v>
      </c>
      <c r="P216" s="81">
        <v>7.3451917294374747</v>
      </c>
      <c r="Q216" s="81">
        <v>0.40993823742614727</v>
      </c>
      <c r="R216" s="81">
        <v>0</v>
      </c>
      <c r="S216" s="81">
        <v>1.0629258901647971</v>
      </c>
      <c r="T216" s="82"/>
      <c r="U216" s="81">
        <v>500800</v>
      </c>
      <c r="V216" s="81">
        <v>155</v>
      </c>
      <c r="W216" s="81">
        <v>80</v>
      </c>
      <c r="X216" s="81">
        <v>1744</v>
      </c>
      <c r="Y216" s="81">
        <v>2802</v>
      </c>
      <c r="Z216" s="81">
        <v>4778</v>
      </c>
      <c r="AA216" s="81">
        <v>1616</v>
      </c>
      <c r="AB216" s="81">
        <v>6870</v>
      </c>
      <c r="AC216" s="81">
        <v>0</v>
      </c>
      <c r="AD216" s="81">
        <v>1.0629258901647971</v>
      </c>
      <c r="AE216" s="82"/>
      <c r="AF216" s="81">
        <v>5007138.1120593799</v>
      </c>
      <c r="AG216" s="81">
        <v>283968.70810437563</v>
      </c>
      <c r="AH216" s="81">
        <v>910295.66906539071</v>
      </c>
      <c r="AI216" s="81">
        <v>13033124.515140958</v>
      </c>
      <c r="AJ216" s="81">
        <v>9182215.8216432352</v>
      </c>
      <c r="AK216" s="81">
        <v>0</v>
      </c>
      <c r="AL216" s="81">
        <v>0</v>
      </c>
      <c r="AM216" s="81">
        <v>901782.909239606</v>
      </c>
      <c r="AN216" s="81">
        <v>0</v>
      </c>
      <c r="AO216" s="81">
        <v>0</v>
      </c>
      <c r="AP216" s="82"/>
      <c r="AQ216" s="81">
        <v>144</v>
      </c>
      <c r="AR216" s="81">
        <v>222</v>
      </c>
      <c r="AS216" s="81">
        <v>0</v>
      </c>
      <c r="AT216" s="81">
        <v>0</v>
      </c>
      <c r="AU216" s="81">
        <v>0</v>
      </c>
      <c r="AV216" s="81">
        <v>0</v>
      </c>
      <c r="AW216" s="81"/>
      <c r="AX216" s="82"/>
      <c r="AY216" s="81">
        <v>752.49999999999989</v>
      </c>
      <c r="AZ216" s="81">
        <v>17688.500000000029</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1928</v>
      </c>
      <c r="B217" s="80">
        <v>17</v>
      </c>
      <c r="C217" s="80">
        <v>19</v>
      </c>
      <c r="D217" s="80">
        <v>1</v>
      </c>
      <c r="E217" s="80">
        <v>2022</v>
      </c>
      <c r="F217" s="80" t="s">
        <v>568</v>
      </c>
      <c r="G217" s="174" t="s">
        <v>1909</v>
      </c>
      <c r="H217" s="80" t="s">
        <v>1910</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149</v>
      </c>
      <c r="AR217" s="81">
        <v>230</v>
      </c>
      <c r="AS217" s="81">
        <v>0</v>
      </c>
      <c r="AT217" s="81">
        <v>0</v>
      </c>
      <c r="AU217" s="81">
        <v>0</v>
      </c>
      <c r="AV217" s="81">
        <v>0</v>
      </c>
      <c r="AW217" s="81"/>
      <c r="AX217" s="82"/>
      <c r="AY217" s="81">
        <v>792.09999999999991</v>
      </c>
      <c r="AZ217" s="81">
        <v>17997.70000000003</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1929</v>
      </c>
      <c r="B218" s="80">
        <v>1</v>
      </c>
      <c r="C218" s="80">
        <v>1</v>
      </c>
      <c r="D218" s="80">
        <v>1</v>
      </c>
      <c r="E218" s="80">
        <v>1990</v>
      </c>
      <c r="F218" s="80" t="s">
        <v>562</v>
      </c>
      <c r="G218" s="80" t="s">
        <v>1667</v>
      </c>
      <c r="H218" s="80" t="s">
        <v>1668</v>
      </c>
      <c r="I218" s="177" t="s">
        <v>563</v>
      </c>
      <c r="J218" s="81">
        <v>34.598745165263324</v>
      </c>
      <c r="K218" s="81">
        <v>5.5582851985911326</v>
      </c>
      <c r="L218" s="81">
        <v>21.459380472084533</v>
      </c>
      <c r="M218" s="81">
        <v>16.512300437122999</v>
      </c>
      <c r="N218" s="81">
        <v>41.09360203822375</v>
      </c>
      <c r="O218" s="81">
        <v>18.161409251561359</v>
      </c>
      <c r="P218" s="81">
        <v>11.943441130307752</v>
      </c>
      <c r="Q218" s="81">
        <v>1.291464707401216</v>
      </c>
      <c r="R218" s="81">
        <v>0</v>
      </c>
      <c r="S218" s="81">
        <v>1.05165547783552</v>
      </c>
      <c r="T218" s="82"/>
      <c r="U218" s="81">
        <v>971410</v>
      </c>
      <c r="V218" s="81">
        <v>1017</v>
      </c>
      <c r="W218" s="81">
        <v>251</v>
      </c>
      <c r="X218" s="81">
        <v>5537</v>
      </c>
      <c r="Y218" s="81">
        <v>8791</v>
      </c>
      <c r="Z218" s="81">
        <v>7470</v>
      </c>
      <c r="AA218" s="81">
        <v>2900</v>
      </c>
      <c r="AB218" s="81">
        <v>20969</v>
      </c>
      <c r="AC218" s="81">
        <v>0</v>
      </c>
      <c r="AD218" s="81">
        <v>1.05165547783552</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1930</v>
      </c>
      <c r="B219" s="80">
        <v>2</v>
      </c>
      <c r="C219" s="80">
        <v>2</v>
      </c>
      <c r="D219" s="80">
        <v>1</v>
      </c>
      <c r="E219" s="80">
        <v>2005</v>
      </c>
      <c r="F219" s="80" t="s">
        <v>565</v>
      </c>
      <c r="G219" s="80" t="s">
        <v>1667</v>
      </c>
      <c r="H219" s="80" t="s">
        <v>1668</v>
      </c>
      <c r="I219" s="177"/>
      <c r="J219" s="81">
        <v>35.308231282329125</v>
      </c>
      <c r="K219" s="81">
        <v>1.6981555988376411</v>
      </c>
      <c r="L219" s="81">
        <v>6.9820719954227162</v>
      </c>
      <c r="M219" s="81">
        <v>17.026164316161406</v>
      </c>
      <c r="N219" s="81">
        <v>33.441508703364214</v>
      </c>
      <c r="O219" s="81">
        <v>13.519871718949716</v>
      </c>
      <c r="P219" s="81">
        <v>8.2470081531761217</v>
      </c>
      <c r="Q219" s="81">
        <v>0.7816816047918268</v>
      </c>
      <c r="R219" s="81">
        <v>0</v>
      </c>
      <c r="S219" s="81">
        <v>0</v>
      </c>
      <c r="T219" s="82"/>
      <c r="U219" s="81">
        <v>1090508</v>
      </c>
      <c r="V219" s="81">
        <v>518</v>
      </c>
      <c r="W219" s="81">
        <v>62</v>
      </c>
      <c r="X219" s="81">
        <v>2765</v>
      </c>
      <c r="Y219" s="81">
        <v>6818</v>
      </c>
      <c r="Z219" s="81">
        <v>6435</v>
      </c>
      <c r="AA219" s="81">
        <v>1640</v>
      </c>
      <c r="AB219" s="81">
        <v>13268</v>
      </c>
      <c r="AC219" s="81">
        <v>0</v>
      </c>
      <c r="AD219" s="81">
        <v>0</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1931</v>
      </c>
      <c r="B220" s="80">
        <v>3</v>
      </c>
      <c r="C220" s="80">
        <v>3</v>
      </c>
      <c r="D220" s="80">
        <v>1</v>
      </c>
      <c r="E220" s="80">
        <v>2006</v>
      </c>
      <c r="F220" s="80" t="s">
        <v>566</v>
      </c>
      <c r="G220" s="80" t="s">
        <v>1667</v>
      </c>
      <c r="H220" s="80" t="s">
        <v>1668</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1932</v>
      </c>
      <c r="B221" s="80">
        <v>4</v>
      </c>
      <c r="C221" s="80">
        <v>4</v>
      </c>
      <c r="D221" s="80">
        <v>1</v>
      </c>
      <c r="E221" s="80">
        <v>2007</v>
      </c>
      <c r="F221" s="80" t="s">
        <v>567</v>
      </c>
      <c r="G221" s="80" t="s">
        <v>1667</v>
      </c>
      <c r="H221" s="80" t="s">
        <v>1668</v>
      </c>
      <c r="I221" s="177"/>
      <c r="J221" s="81">
        <v>34.123559246214391</v>
      </c>
      <c r="K221" s="81">
        <v>1.3194439158342792</v>
      </c>
      <c r="L221" s="81">
        <v>4.1034408287540955</v>
      </c>
      <c r="M221" s="81">
        <v>17.535964203194165</v>
      </c>
      <c r="N221" s="81">
        <v>31.039815721888314</v>
      </c>
      <c r="O221" s="81">
        <v>12.134409484580303</v>
      </c>
      <c r="P221" s="81">
        <v>7.7976276536621469</v>
      </c>
      <c r="Q221" s="81">
        <v>0.75068398623070431</v>
      </c>
      <c r="R221" s="81">
        <v>0</v>
      </c>
      <c r="S221" s="81">
        <v>0</v>
      </c>
      <c r="T221" s="82"/>
      <c r="U221" s="81">
        <v>1120625</v>
      </c>
      <c r="V221" s="81">
        <v>439</v>
      </c>
      <c r="W221" s="81">
        <v>50</v>
      </c>
      <c r="X221" s="81">
        <v>3567</v>
      </c>
      <c r="Y221" s="81">
        <v>6345</v>
      </c>
      <c r="Z221" s="81">
        <v>6004</v>
      </c>
      <c r="AA221" s="81">
        <v>1527</v>
      </c>
      <c r="AB221" s="81">
        <v>12068</v>
      </c>
      <c r="AC221" s="81">
        <v>0</v>
      </c>
      <c r="AD221" s="81">
        <v>0</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1933</v>
      </c>
      <c r="B222" s="80">
        <v>5</v>
      </c>
      <c r="C222" s="80">
        <v>5</v>
      </c>
      <c r="D222" s="80">
        <v>1</v>
      </c>
      <c r="E222" s="80">
        <v>2008</v>
      </c>
      <c r="F222" s="80" t="s">
        <v>84</v>
      </c>
      <c r="G222" s="80" t="s">
        <v>1667</v>
      </c>
      <c r="H222" s="80" t="s">
        <v>1668</v>
      </c>
      <c r="I222" s="177"/>
      <c r="J222" s="81">
        <v>33.357285098061574</v>
      </c>
      <c r="K222" s="81">
        <v>1.1580198148228928</v>
      </c>
      <c r="L222" s="81">
        <v>3.543166283854442</v>
      </c>
      <c r="M222" s="81">
        <v>20.518776221163353</v>
      </c>
      <c r="N222" s="81">
        <v>30.783341469018051</v>
      </c>
      <c r="O222" s="81">
        <v>11.398835341286663</v>
      </c>
      <c r="P222" s="81">
        <v>7.4724988313767371</v>
      </c>
      <c r="Q222" s="81">
        <v>0.71192653173640585</v>
      </c>
      <c r="R222" s="81">
        <v>0</v>
      </c>
      <c r="S222" s="81">
        <v>0</v>
      </c>
      <c r="T222" s="82"/>
      <c r="U222" s="81">
        <v>1150989</v>
      </c>
      <c r="V222" s="81">
        <v>439</v>
      </c>
      <c r="W222" s="81">
        <v>50</v>
      </c>
      <c r="X222" s="81">
        <v>3567</v>
      </c>
      <c r="Y222" s="81">
        <v>6209</v>
      </c>
      <c r="Z222" s="81">
        <v>5838</v>
      </c>
      <c r="AA222" s="81">
        <v>1465</v>
      </c>
      <c r="AB222" s="81">
        <v>11633</v>
      </c>
      <c r="AC222" s="81">
        <v>0</v>
      </c>
      <c r="AD222" s="81">
        <v>0</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1934</v>
      </c>
      <c r="B223" s="80">
        <v>6</v>
      </c>
      <c r="C223" s="80">
        <v>6</v>
      </c>
      <c r="D223" s="80">
        <v>1</v>
      </c>
      <c r="E223" s="80">
        <v>2009</v>
      </c>
      <c r="F223" s="80" t="s">
        <v>85</v>
      </c>
      <c r="G223" s="80" t="s">
        <v>1667</v>
      </c>
      <c r="H223" s="80" t="s">
        <v>1668</v>
      </c>
      <c r="I223" s="177"/>
      <c r="J223" s="81">
        <v>35.404450764581178</v>
      </c>
      <c r="K223" s="81">
        <v>0.60521025727757094</v>
      </c>
      <c r="L223" s="81">
        <v>3.3393327818836473</v>
      </c>
      <c r="M223" s="81">
        <v>15.636920836355841</v>
      </c>
      <c r="N223" s="81">
        <v>25.874337632234091</v>
      </c>
      <c r="O223" s="81">
        <v>11.322895051663247</v>
      </c>
      <c r="P223" s="81">
        <v>7.0899879654467943</v>
      </c>
      <c r="Q223" s="81">
        <v>0.65369791459628712</v>
      </c>
      <c r="R223" s="81">
        <v>0</v>
      </c>
      <c r="S223" s="81">
        <v>0</v>
      </c>
      <c r="T223" s="82"/>
      <c r="U223" s="81">
        <v>1233671</v>
      </c>
      <c r="V223" s="81">
        <v>281</v>
      </c>
      <c r="W223" s="81">
        <v>54</v>
      </c>
      <c r="X223" s="81">
        <v>3433</v>
      </c>
      <c r="Y223" s="81">
        <v>6076</v>
      </c>
      <c r="Z223" s="81">
        <v>5724</v>
      </c>
      <c r="AA223" s="81">
        <v>1427</v>
      </c>
      <c r="AB223" s="81">
        <v>11213</v>
      </c>
      <c r="AC223" s="81">
        <v>0</v>
      </c>
      <c r="AD223" s="81">
        <v>0</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9.5139999999999993</v>
      </c>
      <c r="BJ223" s="81">
        <v>0</v>
      </c>
      <c r="BK223" s="81">
        <v>3.97</v>
      </c>
      <c r="BL223" s="81">
        <v>0</v>
      </c>
      <c r="BM223" s="82"/>
      <c r="BN223" s="81">
        <v>0</v>
      </c>
      <c r="BO223" s="81">
        <v>0</v>
      </c>
      <c r="BP223" s="81">
        <v>2</v>
      </c>
      <c r="BQ223" s="81">
        <v>0</v>
      </c>
      <c r="BR223" s="81">
        <v>1</v>
      </c>
      <c r="BS223" s="81">
        <v>0</v>
      </c>
      <c r="BT223"/>
      <c r="BU223" s="80"/>
      <c r="BV223" s="80"/>
      <c r="BW223" s="80"/>
      <c r="BX223" s="80"/>
      <c r="BY223" s="80"/>
      <c r="BZ223" s="80"/>
      <c r="CA223" s="80"/>
      <c r="CB223" s="80"/>
      <c r="CC223" s="80"/>
    </row>
    <row r="224" spans="1:81">
      <c r="A224" s="80" t="s">
        <v>1935</v>
      </c>
      <c r="B224" s="80">
        <v>7</v>
      </c>
      <c r="C224" s="80">
        <v>7</v>
      </c>
      <c r="D224" s="80">
        <v>1</v>
      </c>
      <c r="E224" s="80">
        <v>2010</v>
      </c>
      <c r="F224" s="80" t="s">
        <v>86</v>
      </c>
      <c r="G224" s="80" t="s">
        <v>1667</v>
      </c>
      <c r="H224" s="80" t="s">
        <v>1668</v>
      </c>
      <c r="I224" s="177"/>
      <c r="J224" s="81">
        <v>29.443212183502361</v>
      </c>
      <c r="K224" s="81">
        <v>0.6311775445151897</v>
      </c>
      <c r="L224" s="81">
        <v>3.0401360885247839</v>
      </c>
      <c r="M224" s="81">
        <v>13.997224996134074</v>
      </c>
      <c r="N224" s="81">
        <v>24.884145229700071</v>
      </c>
      <c r="O224" s="81">
        <v>11.004708963595087</v>
      </c>
      <c r="P224" s="81">
        <v>7.2155334313170476</v>
      </c>
      <c r="Q224" s="81">
        <v>0.6594585643390718</v>
      </c>
      <c r="R224" s="81">
        <v>0</v>
      </c>
      <c r="S224" s="81">
        <v>0</v>
      </c>
      <c r="T224" s="82"/>
      <c r="U224" s="81">
        <v>1148467</v>
      </c>
      <c r="V224" s="81">
        <v>281</v>
      </c>
      <c r="W224" s="81">
        <v>54</v>
      </c>
      <c r="X224" s="81">
        <v>3433</v>
      </c>
      <c r="Y224" s="81">
        <v>5943</v>
      </c>
      <c r="Z224" s="81">
        <v>5589</v>
      </c>
      <c r="AA224" s="81">
        <v>1416</v>
      </c>
      <c r="AB224" s="81">
        <v>10839</v>
      </c>
      <c r="AC224" s="81">
        <v>0</v>
      </c>
      <c r="AD224" s="81">
        <v>0</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8.06</v>
      </c>
      <c r="BJ224" s="81">
        <v>0</v>
      </c>
      <c r="BK224" s="81">
        <v>3.8319999999999999</v>
      </c>
      <c r="BL224" s="81">
        <v>0</v>
      </c>
      <c r="BM224" s="82"/>
      <c r="BN224" s="81">
        <v>0</v>
      </c>
      <c r="BO224" s="81">
        <v>0</v>
      </c>
      <c r="BP224" s="81">
        <v>2</v>
      </c>
      <c r="BQ224" s="81">
        <v>0</v>
      </c>
      <c r="BR224" s="81">
        <v>1</v>
      </c>
      <c r="BS224" s="81">
        <v>0</v>
      </c>
      <c r="BT224"/>
      <c r="BU224" s="80">
        <v>11.891999999999999</v>
      </c>
      <c r="BV224" s="80">
        <v>0</v>
      </c>
      <c r="BW224" s="80">
        <v>0</v>
      </c>
      <c r="BX224" s="80">
        <v>0</v>
      </c>
      <c r="BY224" s="80">
        <v>0</v>
      </c>
      <c r="BZ224" s="80">
        <v>0</v>
      </c>
      <c r="CA224" s="80">
        <v>0</v>
      </c>
      <c r="CB224" s="80">
        <v>0</v>
      </c>
      <c r="CC224" s="80">
        <v>0</v>
      </c>
    </row>
    <row r="225" spans="1:81">
      <c r="A225" s="80" t="s">
        <v>1936</v>
      </c>
      <c r="B225" s="80">
        <v>8</v>
      </c>
      <c r="C225" s="80">
        <v>8</v>
      </c>
      <c r="D225" s="80">
        <v>1</v>
      </c>
      <c r="E225" s="80">
        <v>2011</v>
      </c>
      <c r="F225" s="80" t="s">
        <v>87</v>
      </c>
      <c r="G225" s="80" t="s">
        <v>1667</v>
      </c>
      <c r="H225" s="80" t="s">
        <v>1668</v>
      </c>
      <c r="I225" s="177"/>
      <c r="J225" s="81">
        <v>18.442601190698337</v>
      </c>
      <c r="K225" s="81">
        <v>0.88439714303707861</v>
      </c>
      <c r="L225" s="81">
        <v>2.8366684896266614</v>
      </c>
      <c r="M225" s="81">
        <v>17.682430412448468</v>
      </c>
      <c r="N225" s="81">
        <v>29.176362621590698</v>
      </c>
      <c r="O225" s="81">
        <v>10.668577382720763</v>
      </c>
      <c r="P225" s="81">
        <v>6.7645413799130196</v>
      </c>
      <c r="Q225" s="81">
        <v>0.73483714443911485</v>
      </c>
      <c r="R225" s="81">
        <v>0</v>
      </c>
      <c r="S225" s="81">
        <v>0</v>
      </c>
      <c r="T225" s="82"/>
      <c r="U225" s="81">
        <v>677505</v>
      </c>
      <c r="V225" s="81">
        <v>281</v>
      </c>
      <c r="W225" s="81">
        <v>54</v>
      </c>
      <c r="X225" s="81">
        <v>3433</v>
      </c>
      <c r="Y225" s="81">
        <v>5789</v>
      </c>
      <c r="Z225" s="81">
        <v>5536</v>
      </c>
      <c r="AA225" s="81">
        <v>1367</v>
      </c>
      <c r="AB225" s="81">
        <v>10471</v>
      </c>
      <c r="AC225" s="81">
        <v>0</v>
      </c>
      <c r="AD225" s="81">
        <v>0</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7.7</v>
      </c>
      <c r="BJ225" s="81">
        <v>0</v>
      </c>
      <c r="BK225" s="81">
        <v>3.5449999999999999</v>
      </c>
      <c r="BL225" s="81">
        <v>0</v>
      </c>
      <c r="BM225" s="82"/>
      <c r="BN225" s="81">
        <v>0</v>
      </c>
      <c r="BO225" s="81">
        <v>0</v>
      </c>
      <c r="BP225" s="81">
        <v>2</v>
      </c>
      <c r="BQ225" s="81">
        <v>0</v>
      </c>
      <c r="BR225" s="81">
        <v>1</v>
      </c>
      <c r="BS225" s="81">
        <v>0</v>
      </c>
      <c r="BT225"/>
      <c r="BU225" s="80">
        <v>11.244999999999999</v>
      </c>
      <c r="BV225" s="80">
        <v>0</v>
      </c>
      <c r="BW225" s="80">
        <v>0</v>
      </c>
      <c r="BX225" s="80">
        <v>0</v>
      </c>
      <c r="BY225" s="80">
        <v>0</v>
      </c>
      <c r="BZ225" s="80">
        <v>0</v>
      </c>
      <c r="CA225" s="80">
        <v>0</v>
      </c>
      <c r="CB225" s="80">
        <v>0</v>
      </c>
      <c r="CC225" s="80">
        <v>0</v>
      </c>
    </row>
    <row r="226" spans="1:81">
      <c r="A226" s="80" t="s">
        <v>1937</v>
      </c>
      <c r="B226" s="80">
        <v>9</v>
      </c>
      <c r="C226" s="80">
        <v>9</v>
      </c>
      <c r="D226" s="80">
        <v>1</v>
      </c>
      <c r="E226" s="80">
        <v>2012</v>
      </c>
      <c r="F226" s="80" t="s">
        <v>88</v>
      </c>
      <c r="G226" s="80" t="s">
        <v>1667</v>
      </c>
      <c r="H226" s="80" t="s">
        <v>1668</v>
      </c>
      <c r="I226" s="177"/>
      <c r="J226" s="81">
        <v>59.95736171387756</v>
      </c>
      <c r="K226" s="81">
        <v>0.99630758659734342</v>
      </c>
      <c r="L226" s="81">
        <v>2.8621141554438947</v>
      </c>
      <c r="M226" s="81">
        <v>21.961522389221887</v>
      </c>
      <c r="N226" s="81">
        <v>31.513482508422111</v>
      </c>
      <c r="O226" s="81">
        <v>10.303565812867472</v>
      </c>
      <c r="P226" s="81">
        <v>6.6238710379684207</v>
      </c>
      <c r="Q226" s="81">
        <v>0.77238274504987592</v>
      </c>
      <c r="R226" s="81">
        <v>0</v>
      </c>
      <c r="S226" s="81">
        <v>0</v>
      </c>
      <c r="T226" s="82"/>
      <c r="U226" s="81">
        <v>2110378</v>
      </c>
      <c r="V226" s="81">
        <v>281</v>
      </c>
      <c r="W226" s="81">
        <v>54</v>
      </c>
      <c r="X226" s="81">
        <v>3433</v>
      </c>
      <c r="Y226" s="81">
        <v>5692</v>
      </c>
      <c r="Z226" s="81">
        <v>5389</v>
      </c>
      <c r="AA226" s="81">
        <v>1331</v>
      </c>
      <c r="AB226" s="81">
        <v>10130</v>
      </c>
      <c r="AC226" s="81">
        <v>0</v>
      </c>
      <c r="AD226" s="81">
        <v>0</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9.2279999999999998</v>
      </c>
      <c r="BJ226" s="81">
        <v>0</v>
      </c>
      <c r="BK226" s="81">
        <v>3.8780000000000001</v>
      </c>
      <c r="BL226" s="81">
        <v>0</v>
      </c>
      <c r="BM226" s="82"/>
      <c r="BN226" s="81">
        <v>0</v>
      </c>
      <c r="BO226" s="81">
        <v>0</v>
      </c>
      <c r="BP226" s="81">
        <v>2</v>
      </c>
      <c r="BQ226" s="81">
        <v>0</v>
      </c>
      <c r="BR226" s="81">
        <v>1</v>
      </c>
      <c r="BS226" s="81">
        <v>0</v>
      </c>
      <c r="BT226"/>
      <c r="BU226" s="80">
        <v>13.106</v>
      </c>
      <c r="BV226" s="80">
        <v>0</v>
      </c>
      <c r="BW226" s="80">
        <v>0</v>
      </c>
      <c r="BX226" s="80">
        <v>0</v>
      </c>
      <c r="BY226" s="80">
        <v>0</v>
      </c>
      <c r="BZ226" s="80">
        <v>0</v>
      </c>
      <c r="CA226" s="80">
        <v>0</v>
      </c>
      <c r="CB226" s="80">
        <v>0</v>
      </c>
      <c r="CC226" s="80">
        <v>0</v>
      </c>
    </row>
    <row r="227" spans="1:81">
      <c r="A227" s="80" t="s">
        <v>1938</v>
      </c>
      <c r="B227" s="80">
        <v>10</v>
      </c>
      <c r="C227" s="80">
        <v>10</v>
      </c>
      <c r="D227" s="80">
        <v>1</v>
      </c>
      <c r="E227" s="80">
        <v>2013</v>
      </c>
      <c r="F227" s="80" t="s">
        <v>89</v>
      </c>
      <c r="G227" s="80" t="s">
        <v>1667</v>
      </c>
      <c r="H227" s="80" t="s">
        <v>1668</v>
      </c>
      <c r="I227" s="177"/>
      <c r="J227" s="81">
        <v>32.055337116614751</v>
      </c>
      <c r="K227" s="81">
        <v>0.8234516186945986</v>
      </c>
      <c r="L227" s="81">
        <v>2.5274724815999257</v>
      </c>
      <c r="M227" s="81">
        <v>20.424740882471212</v>
      </c>
      <c r="N227" s="81">
        <v>29.381795621823926</v>
      </c>
      <c r="O227" s="81">
        <v>9.6142790377226497</v>
      </c>
      <c r="P227" s="81">
        <v>6.4090516144657785</v>
      </c>
      <c r="Q227" s="81">
        <v>0.75816826939778592</v>
      </c>
      <c r="R227" s="81">
        <v>0</v>
      </c>
      <c r="S227" s="81">
        <v>0</v>
      </c>
      <c r="T227" s="82"/>
      <c r="U227" s="81">
        <v>1148824</v>
      </c>
      <c r="V227" s="81">
        <v>281</v>
      </c>
      <c r="W227" s="81">
        <v>54</v>
      </c>
      <c r="X227" s="81">
        <v>3433</v>
      </c>
      <c r="Y227" s="81">
        <v>5476</v>
      </c>
      <c r="Z227" s="81">
        <v>5253</v>
      </c>
      <c r="AA227" s="81">
        <v>1283</v>
      </c>
      <c r="AB227" s="81">
        <v>9801</v>
      </c>
      <c r="AC227" s="81">
        <v>0</v>
      </c>
      <c r="AD227" s="81">
        <v>0</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4.8220000000000001</v>
      </c>
      <c r="BJ227" s="81">
        <v>0</v>
      </c>
      <c r="BK227" s="81">
        <v>4.3840000000000003</v>
      </c>
      <c r="BL227" s="81">
        <v>0</v>
      </c>
      <c r="BM227" s="82"/>
      <c r="BN227" s="81">
        <v>0</v>
      </c>
      <c r="BO227" s="81">
        <v>0</v>
      </c>
      <c r="BP227" s="81">
        <v>1</v>
      </c>
      <c r="BQ227" s="81">
        <v>0</v>
      </c>
      <c r="BR227" s="81">
        <v>1</v>
      </c>
      <c r="BS227" s="81">
        <v>0</v>
      </c>
      <c r="BT227"/>
      <c r="BU227" s="80">
        <v>9.2059999999999995</v>
      </c>
      <c r="BV227" s="80">
        <v>0</v>
      </c>
      <c r="BW227" s="80">
        <v>0</v>
      </c>
      <c r="BX227" s="80">
        <v>0</v>
      </c>
      <c r="BY227" s="80">
        <v>0</v>
      </c>
      <c r="BZ227" s="80">
        <v>0</v>
      </c>
      <c r="CA227" s="80">
        <v>0</v>
      </c>
      <c r="CB227" s="80">
        <v>0</v>
      </c>
      <c r="CC227" s="80">
        <v>0</v>
      </c>
    </row>
    <row r="228" spans="1:81">
      <c r="A228" s="80" t="s">
        <v>1939</v>
      </c>
      <c r="B228" s="80">
        <v>11</v>
      </c>
      <c r="C228" s="80">
        <v>11</v>
      </c>
      <c r="D228" s="80">
        <v>1</v>
      </c>
      <c r="E228" s="80">
        <v>2014</v>
      </c>
      <c r="F228" s="80" t="s">
        <v>90</v>
      </c>
      <c r="G228" s="80" t="s">
        <v>1667</v>
      </c>
      <c r="H228" s="80" t="s">
        <v>1668</v>
      </c>
      <c r="I228" s="177"/>
      <c r="J228" s="81">
        <v>26.108001481149067</v>
      </c>
      <c r="K228" s="81">
        <v>0.91736670970375067</v>
      </c>
      <c r="L228" s="81">
        <v>2.6136245301583969</v>
      </c>
      <c r="M228" s="81">
        <v>15.607563053077252</v>
      </c>
      <c r="N228" s="81">
        <v>30.219543759270501</v>
      </c>
      <c r="O228" s="81">
        <v>8.9634496271754234</v>
      </c>
      <c r="P228" s="81">
        <v>6.1159982107990407</v>
      </c>
      <c r="Q228" s="81">
        <v>0.70063487252678547</v>
      </c>
      <c r="R228" s="81">
        <v>0</v>
      </c>
      <c r="S228" s="81">
        <v>0</v>
      </c>
      <c r="T228" s="82"/>
      <c r="U228" s="81">
        <v>1039180</v>
      </c>
      <c r="V228" s="81">
        <v>272</v>
      </c>
      <c r="W228" s="81">
        <v>57</v>
      </c>
      <c r="X228" s="81">
        <v>2494</v>
      </c>
      <c r="Y228" s="81">
        <v>5319</v>
      </c>
      <c r="Z228" s="81">
        <v>5158</v>
      </c>
      <c r="AA228" s="81">
        <v>1218</v>
      </c>
      <c r="AB228" s="81">
        <v>9440</v>
      </c>
      <c r="AC228" s="81">
        <v>0</v>
      </c>
      <c r="AD228" s="81">
        <v>0</v>
      </c>
      <c r="AE228" s="82"/>
      <c r="AF228" s="81">
        <v>8463241.3305064831</v>
      </c>
      <c r="AG228" s="81">
        <v>643711.30369596125</v>
      </c>
      <c r="AH228" s="81">
        <v>425106.29974101583</v>
      </c>
      <c r="AI228" s="81">
        <v>16424021.909663154</v>
      </c>
      <c r="AJ228" s="81">
        <v>22876890.67677556</v>
      </c>
      <c r="AK228" s="81">
        <v>0</v>
      </c>
      <c r="AL228" s="81">
        <v>0</v>
      </c>
      <c r="AM228" s="81">
        <v>1295970.9360507065</v>
      </c>
      <c r="AN228" s="81">
        <v>0</v>
      </c>
      <c r="AO228" s="81">
        <v>0</v>
      </c>
      <c r="AP228" s="82"/>
      <c r="AQ228" s="81">
        <v>11</v>
      </c>
      <c r="AR228" s="81">
        <v>5</v>
      </c>
      <c r="AS228" s="81">
        <v>0</v>
      </c>
      <c r="AT228" s="81">
        <v>0</v>
      </c>
      <c r="AU228" s="81">
        <v>0</v>
      </c>
      <c r="AV228" s="81">
        <v>0</v>
      </c>
      <c r="AW228" s="81" t="s">
        <v>564</v>
      </c>
      <c r="AX228" s="82"/>
      <c r="AY228" s="81">
        <v>60.3</v>
      </c>
      <c r="AZ228" s="81">
        <v>70.099999999999994</v>
      </c>
      <c r="BA228" s="81">
        <v>0</v>
      </c>
      <c r="BB228" s="81">
        <v>0</v>
      </c>
      <c r="BC228" s="81">
        <v>0</v>
      </c>
      <c r="BD228" s="81">
        <v>0</v>
      </c>
      <c r="BE228" s="81" t="s">
        <v>564</v>
      </c>
      <c r="BF228" s="82"/>
      <c r="BG228" s="81">
        <v>0</v>
      </c>
      <c r="BH228" s="81">
        <v>0</v>
      </c>
      <c r="BI228" s="81">
        <v>9.7249999999999996</v>
      </c>
      <c r="BJ228" s="81">
        <v>0</v>
      </c>
      <c r="BK228" s="81">
        <v>3.5880000000000001</v>
      </c>
      <c r="BL228" s="81">
        <v>0</v>
      </c>
      <c r="BM228" s="82"/>
      <c r="BN228" s="81">
        <v>0</v>
      </c>
      <c r="BO228" s="81">
        <v>0</v>
      </c>
      <c r="BP228" s="81">
        <v>2</v>
      </c>
      <c r="BQ228" s="81">
        <v>0</v>
      </c>
      <c r="BR228" s="81">
        <v>1</v>
      </c>
      <c r="BS228" s="81">
        <v>0</v>
      </c>
      <c r="BT228"/>
      <c r="BU228" s="80">
        <v>13.313000000000001</v>
      </c>
      <c r="BV228" s="80">
        <v>0</v>
      </c>
      <c r="BW228" s="80">
        <v>0</v>
      </c>
      <c r="BX228" s="80">
        <v>0</v>
      </c>
      <c r="BY228" s="80">
        <v>0</v>
      </c>
      <c r="BZ228" s="80">
        <v>0</v>
      </c>
      <c r="CA228" s="80">
        <v>0</v>
      </c>
      <c r="CB228" s="80">
        <v>0</v>
      </c>
      <c r="CC228" s="80">
        <v>0</v>
      </c>
    </row>
    <row r="229" spans="1:81">
      <c r="A229" s="80" t="s">
        <v>1940</v>
      </c>
      <c r="B229" s="80">
        <v>12</v>
      </c>
      <c r="C229" s="80">
        <v>12</v>
      </c>
      <c r="D229" s="80">
        <v>1</v>
      </c>
      <c r="E229" s="80">
        <v>2015</v>
      </c>
      <c r="F229" s="80" t="s">
        <v>91</v>
      </c>
      <c r="G229" s="80" t="s">
        <v>1667</v>
      </c>
      <c r="H229" s="80" t="s">
        <v>1668</v>
      </c>
      <c r="I229" s="177"/>
      <c r="J229" s="81">
        <v>28.06715882331239</v>
      </c>
      <c r="K229" s="81">
        <v>0.87965931177881662</v>
      </c>
      <c r="L229" s="81">
        <v>2.7511124810595637</v>
      </c>
      <c r="M229" s="81">
        <v>15.101454133551844</v>
      </c>
      <c r="N229" s="81">
        <v>27.102876542963521</v>
      </c>
      <c r="O229" s="81">
        <v>8.6386672438570358</v>
      </c>
      <c r="P229" s="81">
        <v>5.7891408528042598</v>
      </c>
      <c r="Q229" s="81">
        <v>0.65798627996528114</v>
      </c>
      <c r="R229" s="81">
        <v>0</v>
      </c>
      <c r="S229" s="81">
        <v>0</v>
      </c>
      <c r="T229" s="82"/>
      <c r="U229" s="81">
        <v>1120077</v>
      </c>
      <c r="V229" s="81">
        <v>272</v>
      </c>
      <c r="W229" s="81">
        <v>57</v>
      </c>
      <c r="X229" s="81">
        <v>2494</v>
      </c>
      <c r="Y229" s="81">
        <v>5183</v>
      </c>
      <c r="Z229" s="81">
        <v>5019</v>
      </c>
      <c r="AA229" s="81">
        <v>1152</v>
      </c>
      <c r="AB229" s="81">
        <v>9056</v>
      </c>
      <c r="AC229" s="81">
        <v>0</v>
      </c>
      <c r="AD229" s="81">
        <v>0</v>
      </c>
      <c r="AE229" s="82"/>
      <c r="AF229" s="81">
        <v>8643970.8685231544</v>
      </c>
      <c r="AG229" s="81">
        <v>586046.51039766497</v>
      </c>
      <c r="AH229" s="81">
        <v>355723.97293502087</v>
      </c>
      <c r="AI229" s="81">
        <v>15862042.423568146</v>
      </c>
      <c r="AJ229" s="81">
        <v>21393116.072227791</v>
      </c>
      <c r="AK229" s="81">
        <v>0</v>
      </c>
      <c r="AL229" s="81">
        <v>0</v>
      </c>
      <c r="AM229" s="81">
        <v>1241086.8115087745</v>
      </c>
      <c r="AN229" s="81">
        <v>0</v>
      </c>
      <c r="AO229" s="81">
        <v>0</v>
      </c>
      <c r="AP229" s="82"/>
      <c r="AQ229" s="81">
        <v>12</v>
      </c>
      <c r="AR229" s="81">
        <v>6</v>
      </c>
      <c r="AS229" s="81">
        <v>0</v>
      </c>
      <c r="AT229" s="81">
        <v>1</v>
      </c>
      <c r="AU229" s="81">
        <v>0</v>
      </c>
      <c r="AV229" s="81">
        <v>0</v>
      </c>
      <c r="AW229" s="81" t="s">
        <v>564</v>
      </c>
      <c r="AX229" s="82"/>
      <c r="AY229" s="81">
        <v>70.100000000000009</v>
      </c>
      <c r="AZ229" s="81">
        <v>119.6</v>
      </c>
      <c r="BA229" s="81">
        <v>0</v>
      </c>
      <c r="BB229" s="81">
        <v>28470</v>
      </c>
      <c r="BC229" s="81">
        <v>0</v>
      </c>
      <c r="BD229" s="81">
        <v>0</v>
      </c>
      <c r="BE229" s="81" t="s">
        <v>564</v>
      </c>
      <c r="BF229" s="82"/>
      <c r="BG229" s="81">
        <v>0</v>
      </c>
      <c r="BH229" s="81">
        <v>0</v>
      </c>
      <c r="BI229" s="81">
        <v>9.2469999999999999</v>
      </c>
      <c r="BJ229" s="81">
        <v>0</v>
      </c>
      <c r="BK229" s="81">
        <v>3.8809999999999998</v>
      </c>
      <c r="BL229" s="81">
        <v>0</v>
      </c>
      <c r="BM229" s="82"/>
      <c r="BN229" s="81">
        <v>0</v>
      </c>
      <c r="BO229" s="81">
        <v>0</v>
      </c>
      <c r="BP229" s="81">
        <v>2</v>
      </c>
      <c r="BQ229" s="81">
        <v>0</v>
      </c>
      <c r="BR229" s="81">
        <v>1</v>
      </c>
      <c r="BS229" s="81">
        <v>0</v>
      </c>
      <c r="BT229"/>
      <c r="BU229" s="80">
        <v>13.128</v>
      </c>
      <c r="BV229" s="80">
        <v>0</v>
      </c>
      <c r="BW229" s="80">
        <v>0</v>
      </c>
      <c r="BX229" s="80">
        <v>0</v>
      </c>
      <c r="BY229" s="80">
        <v>0</v>
      </c>
      <c r="BZ229" s="80">
        <v>0</v>
      </c>
      <c r="CA229" s="80">
        <v>0</v>
      </c>
      <c r="CB229" s="80">
        <v>0</v>
      </c>
      <c r="CC229" s="80">
        <v>0</v>
      </c>
    </row>
    <row r="230" spans="1:81">
      <c r="A230" s="80" t="s">
        <v>1941</v>
      </c>
      <c r="B230" s="80">
        <v>13</v>
      </c>
      <c r="C230" s="80">
        <v>13</v>
      </c>
      <c r="D230" s="80">
        <v>1</v>
      </c>
      <c r="E230" s="80">
        <v>2016</v>
      </c>
      <c r="F230" s="80" t="s">
        <v>92</v>
      </c>
      <c r="G230" s="80" t="s">
        <v>1667</v>
      </c>
      <c r="H230" s="80" t="s">
        <v>1668</v>
      </c>
      <c r="I230" s="177"/>
      <c r="J230" s="81">
        <v>27.915760715124261</v>
      </c>
      <c r="K230" s="81">
        <v>0.82976332738910186</v>
      </c>
      <c r="L230" s="81">
        <v>2.9584037828053438</v>
      </c>
      <c r="M230" s="81">
        <v>12.947745547930214</v>
      </c>
      <c r="N230" s="81">
        <v>26.636548435553888</v>
      </c>
      <c r="O230" s="81">
        <v>8.3025243765596191</v>
      </c>
      <c r="P230" s="81">
        <v>6.1317070807846266</v>
      </c>
      <c r="Q230" s="81">
        <v>0.61343916188859327</v>
      </c>
      <c r="R230" s="81">
        <v>0</v>
      </c>
      <c r="S230" s="81">
        <v>0</v>
      </c>
      <c r="T230" s="82"/>
      <c r="U230" s="81">
        <v>1060411</v>
      </c>
      <c r="V230" s="81">
        <v>272</v>
      </c>
      <c r="W230" s="81">
        <v>57</v>
      </c>
      <c r="X230" s="81">
        <v>2494</v>
      </c>
      <c r="Y230" s="81">
        <v>5009</v>
      </c>
      <c r="Z230" s="81">
        <v>4883</v>
      </c>
      <c r="AA230" s="81">
        <v>1262</v>
      </c>
      <c r="AB230" s="81">
        <v>8685</v>
      </c>
      <c r="AC230" s="81">
        <v>0</v>
      </c>
      <c r="AD230" s="81">
        <v>0</v>
      </c>
      <c r="AE230" s="82"/>
      <c r="AF230" s="81">
        <v>8747856.1913084779</v>
      </c>
      <c r="AG230" s="81">
        <v>558622.17721708212</v>
      </c>
      <c r="AH230" s="81">
        <v>301493.59557566949</v>
      </c>
      <c r="AI230" s="81">
        <v>15833480.87369982</v>
      </c>
      <c r="AJ230" s="81">
        <v>21519641.763307229</v>
      </c>
      <c r="AK230" s="81">
        <v>0</v>
      </c>
      <c r="AL230" s="81">
        <v>0</v>
      </c>
      <c r="AM230" s="81">
        <v>1191167.51967909</v>
      </c>
      <c r="AN230" s="81">
        <v>0</v>
      </c>
      <c r="AO230" s="81">
        <v>0</v>
      </c>
      <c r="AP230" s="82"/>
      <c r="AQ230" s="81">
        <v>18</v>
      </c>
      <c r="AR230" s="81">
        <v>6</v>
      </c>
      <c r="AS230" s="81">
        <v>0</v>
      </c>
      <c r="AT230" s="81">
        <v>2</v>
      </c>
      <c r="AU230" s="81">
        <v>0</v>
      </c>
      <c r="AV230" s="81">
        <v>0</v>
      </c>
      <c r="AW230" s="81" t="s">
        <v>564</v>
      </c>
      <c r="AX230" s="82"/>
      <c r="AY230" s="81">
        <v>104.5</v>
      </c>
      <c r="AZ230" s="81">
        <v>119.6</v>
      </c>
      <c r="BA230" s="81">
        <v>0</v>
      </c>
      <c r="BB230" s="81">
        <v>30370</v>
      </c>
      <c r="BC230" s="81">
        <v>0</v>
      </c>
      <c r="BD230" s="81">
        <v>0</v>
      </c>
      <c r="BE230" s="81" t="s">
        <v>564</v>
      </c>
      <c r="BF230" s="82"/>
      <c r="BG230" s="81">
        <v>0</v>
      </c>
      <c r="BH230" s="81">
        <v>0</v>
      </c>
      <c r="BI230" s="81">
        <v>8.2330000000000005</v>
      </c>
      <c r="BJ230" s="81">
        <v>0</v>
      </c>
      <c r="BK230" s="81">
        <v>4.3179999999999996</v>
      </c>
      <c r="BL230" s="81">
        <v>0</v>
      </c>
      <c r="BM230" s="82"/>
      <c r="BN230" s="81">
        <v>0</v>
      </c>
      <c r="BO230" s="81">
        <v>0</v>
      </c>
      <c r="BP230" s="81">
        <v>2</v>
      </c>
      <c r="BQ230" s="81">
        <v>0</v>
      </c>
      <c r="BR230" s="81">
        <v>1</v>
      </c>
      <c r="BS230" s="81">
        <v>0</v>
      </c>
      <c r="BT230"/>
      <c r="BU230" s="80">
        <v>12.551</v>
      </c>
      <c r="BV230" s="80">
        <v>0</v>
      </c>
      <c r="BW230" s="80">
        <v>0</v>
      </c>
      <c r="BX230" s="80">
        <v>0</v>
      </c>
      <c r="BY230" s="80">
        <v>0</v>
      </c>
      <c r="BZ230" s="80">
        <v>0</v>
      </c>
      <c r="CA230" s="80">
        <v>0</v>
      </c>
      <c r="CB230" s="80">
        <v>0</v>
      </c>
      <c r="CC230" s="80">
        <v>0</v>
      </c>
    </row>
    <row r="231" spans="1:81">
      <c r="A231" s="80" t="s">
        <v>1942</v>
      </c>
      <c r="B231" s="80">
        <v>14</v>
      </c>
      <c r="C231" s="80">
        <v>14</v>
      </c>
      <c r="D231" s="80">
        <v>1</v>
      </c>
      <c r="E231" s="80">
        <v>2017</v>
      </c>
      <c r="F231" s="80" t="s">
        <v>71</v>
      </c>
      <c r="G231" s="80" t="s">
        <v>1667</v>
      </c>
      <c r="H231" s="80" t="s">
        <v>1668</v>
      </c>
      <c r="I231" s="177"/>
      <c r="J231" s="81">
        <v>27.098223522664878</v>
      </c>
      <c r="K231" s="81">
        <v>0.84789388177492175</v>
      </c>
      <c r="L231" s="81">
        <v>2.6705808416502568</v>
      </c>
      <c r="M231" s="81">
        <v>12.982574601316358</v>
      </c>
      <c r="N231" s="81">
        <v>25.373306419705951</v>
      </c>
      <c r="O231" s="81">
        <v>7.9680138694849054</v>
      </c>
      <c r="P231" s="81">
        <v>5.919058934019894</v>
      </c>
      <c r="Q231" s="81">
        <v>0.57113010943289033</v>
      </c>
      <c r="R231" s="81">
        <v>0</v>
      </c>
      <c r="S231" s="81">
        <v>0</v>
      </c>
      <c r="T231" s="82"/>
      <c r="U231" s="81">
        <v>1012867</v>
      </c>
      <c r="V231" s="81">
        <v>272</v>
      </c>
      <c r="W231" s="81">
        <v>57</v>
      </c>
      <c r="X231" s="81">
        <v>2494</v>
      </c>
      <c r="Y231" s="81">
        <v>4876</v>
      </c>
      <c r="Z231" s="81">
        <v>4764</v>
      </c>
      <c r="AA231" s="81">
        <v>1226</v>
      </c>
      <c r="AB231" s="81">
        <v>8362</v>
      </c>
      <c r="AC231" s="81">
        <v>0</v>
      </c>
      <c r="AD231" s="81">
        <v>0</v>
      </c>
      <c r="AE231" s="82"/>
      <c r="AF231" s="81">
        <v>8210576.807190381</v>
      </c>
      <c r="AG231" s="81">
        <v>560245.28085986071</v>
      </c>
      <c r="AH231" s="81">
        <v>368306.32597508217</v>
      </c>
      <c r="AI231" s="81">
        <v>15441750.590281811</v>
      </c>
      <c r="AJ231" s="81">
        <v>18357755.865392771</v>
      </c>
      <c r="AK231" s="81">
        <v>0</v>
      </c>
      <c r="AL231" s="81">
        <v>0</v>
      </c>
      <c r="AM231" s="81">
        <v>1148661.868750938</v>
      </c>
      <c r="AN231" s="81">
        <v>0</v>
      </c>
      <c r="AO231" s="81">
        <v>0</v>
      </c>
      <c r="AP231" s="82"/>
      <c r="AQ231" s="81">
        <v>18</v>
      </c>
      <c r="AR231" s="81">
        <v>6</v>
      </c>
      <c r="AS231" s="81">
        <v>0</v>
      </c>
      <c r="AT231" s="81">
        <v>2</v>
      </c>
      <c r="AU231" s="81">
        <v>0</v>
      </c>
      <c r="AV231" s="81">
        <v>0</v>
      </c>
      <c r="AW231" s="81" t="s">
        <v>564</v>
      </c>
      <c r="AX231" s="82"/>
      <c r="AY231" s="81">
        <v>104.5</v>
      </c>
      <c r="AZ231" s="81">
        <v>119.6</v>
      </c>
      <c r="BA231" s="81">
        <v>0</v>
      </c>
      <c r="BB231" s="81">
        <v>30370</v>
      </c>
      <c r="BC231" s="81">
        <v>0</v>
      </c>
      <c r="BD231" s="81">
        <v>0</v>
      </c>
      <c r="BE231" s="81" t="s">
        <v>564</v>
      </c>
      <c r="BF231" s="82"/>
      <c r="BG231" s="81">
        <v>0</v>
      </c>
      <c r="BH231" s="81">
        <v>0</v>
      </c>
      <c r="BI231" s="81">
        <v>7.1340000000000003</v>
      </c>
      <c r="BJ231" s="81">
        <v>0</v>
      </c>
      <c r="BK231" s="81">
        <v>4.4450000000000003</v>
      </c>
      <c r="BL231" s="81">
        <v>0</v>
      </c>
      <c r="BM231" s="82"/>
      <c r="BN231" s="81">
        <v>0</v>
      </c>
      <c r="BO231" s="81">
        <v>0</v>
      </c>
      <c r="BP231" s="81">
        <v>2</v>
      </c>
      <c r="BQ231" s="81">
        <v>0</v>
      </c>
      <c r="BR231" s="81">
        <v>1</v>
      </c>
      <c r="BS231" s="81">
        <v>0</v>
      </c>
      <c r="BT231"/>
      <c r="BU231" s="80">
        <v>11.579000000000001</v>
      </c>
      <c r="BV231" s="80">
        <v>0</v>
      </c>
      <c r="BW231" s="80">
        <v>0</v>
      </c>
      <c r="BX231" s="80">
        <v>0</v>
      </c>
      <c r="BY231" s="80">
        <v>0</v>
      </c>
      <c r="BZ231" s="80">
        <v>0</v>
      </c>
      <c r="CA231" s="80">
        <v>0</v>
      </c>
      <c r="CB231" s="80">
        <v>0</v>
      </c>
      <c r="CC231" s="80">
        <v>0</v>
      </c>
    </row>
    <row r="232" spans="1:81">
      <c r="A232" s="80" t="s">
        <v>1943</v>
      </c>
      <c r="B232" s="80">
        <v>15</v>
      </c>
      <c r="C232" s="80">
        <v>15</v>
      </c>
      <c r="D232" s="80">
        <v>1</v>
      </c>
      <c r="E232" s="80">
        <v>2018</v>
      </c>
      <c r="F232" s="80" t="s">
        <v>93</v>
      </c>
      <c r="G232" s="80" t="s">
        <v>1667</v>
      </c>
      <c r="H232" s="80" t="s">
        <v>1668</v>
      </c>
      <c r="I232" s="177"/>
      <c r="J232" s="81">
        <v>24.31095597331046</v>
      </c>
      <c r="K232" s="81">
        <v>0.78915954838564784</v>
      </c>
      <c r="L232" s="81">
        <v>2.449913941992143</v>
      </c>
      <c r="M232" s="81">
        <v>13.046605650860434</v>
      </c>
      <c r="N232" s="81">
        <v>22.781067135215032</v>
      </c>
      <c r="O232" s="81">
        <v>7.6853812763987834</v>
      </c>
      <c r="P232" s="81">
        <v>5.8744788719664038</v>
      </c>
      <c r="Q232" s="81">
        <v>0.5125505387118624</v>
      </c>
      <c r="R232" s="81">
        <v>0</v>
      </c>
      <c r="S232" s="81">
        <v>0</v>
      </c>
      <c r="T232" s="82"/>
      <c r="U232" s="81">
        <v>949469</v>
      </c>
      <c r="V232" s="81">
        <v>272</v>
      </c>
      <c r="W232" s="81">
        <v>57</v>
      </c>
      <c r="X232" s="81">
        <v>2494</v>
      </c>
      <c r="Y232" s="81">
        <v>4755</v>
      </c>
      <c r="Z232" s="81">
        <v>4683</v>
      </c>
      <c r="AA232" s="81">
        <v>1229</v>
      </c>
      <c r="AB232" s="81">
        <v>8087</v>
      </c>
      <c r="AC232" s="81">
        <v>0</v>
      </c>
      <c r="AD232" s="81">
        <v>0</v>
      </c>
      <c r="AE232" s="82"/>
      <c r="AF232" s="81">
        <v>7726089.0819990132</v>
      </c>
      <c r="AG232" s="81">
        <v>506887.95625503227</v>
      </c>
      <c r="AH232" s="81">
        <v>347128.7575495941</v>
      </c>
      <c r="AI232" s="81">
        <v>15784623.305052791</v>
      </c>
      <c r="AJ232" s="81">
        <v>17350411.708978578</v>
      </c>
      <c r="AK232" s="81">
        <v>0</v>
      </c>
      <c r="AL232" s="81">
        <v>0</v>
      </c>
      <c r="AM232" s="81">
        <v>1113184.5323251041</v>
      </c>
      <c r="AN232" s="81">
        <v>0</v>
      </c>
      <c r="AO232" s="81">
        <v>0</v>
      </c>
      <c r="AP232" s="82"/>
      <c r="AQ232" s="81">
        <v>20</v>
      </c>
      <c r="AR232" s="81">
        <v>6</v>
      </c>
      <c r="AS232" s="81">
        <v>0</v>
      </c>
      <c r="AT232" s="81">
        <v>2</v>
      </c>
      <c r="AU232" s="81">
        <v>0</v>
      </c>
      <c r="AV232" s="81">
        <v>0</v>
      </c>
      <c r="AW232" s="81" t="s">
        <v>564</v>
      </c>
      <c r="AX232" s="82"/>
      <c r="AY232" s="81">
        <v>123.9</v>
      </c>
      <c r="AZ232" s="81">
        <v>120</v>
      </c>
      <c r="BA232" s="81">
        <v>0</v>
      </c>
      <c r="BB232" s="81">
        <v>30370</v>
      </c>
      <c r="BC232" s="81">
        <v>0</v>
      </c>
      <c r="BD232" s="81">
        <v>0</v>
      </c>
      <c r="BE232" s="81" t="s">
        <v>564</v>
      </c>
      <c r="BF232" s="82"/>
      <c r="BG232" s="81">
        <v>0</v>
      </c>
      <c r="BH232" s="81">
        <v>0</v>
      </c>
      <c r="BI232" s="81">
        <v>0</v>
      </c>
      <c r="BJ232" s="81">
        <v>0</v>
      </c>
      <c r="BK232" s="81">
        <v>4.3979999999999997</v>
      </c>
      <c r="BL232" s="81">
        <v>0</v>
      </c>
      <c r="BM232" s="82"/>
      <c r="BN232" s="81">
        <v>0</v>
      </c>
      <c r="BO232" s="81">
        <v>0</v>
      </c>
      <c r="BP232" s="81">
        <v>0</v>
      </c>
      <c r="BQ232" s="81">
        <v>0</v>
      </c>
      <c r="BR232" s="81">
        <v>1</v>
      </c>
      <c r="BS232" s="81">
        <v>0</v>
      </c>
      <c r="BT232"/>
      <c r="BU232" s="80">
        <v>4.3979999999999997</v>
      </c>
      <c r="BV232" s="80">
        <v>0</v>
      </c>
      <c r="BW232" s="80">
        <v>0</v>
      </c>
      <c r="BX232" s="80">
        <v>0</v>
      </c>
      <c r="BY232" s="80">
        <v>0</v>
      </c>
      <c r="BZ232" s="80">
        <v>0</v>
      </c>
      <c r="CA232" s="80">
        <v>0</v>
      </c>
      <c r="CB232" s="80">
        <v>0</v>
      </c>
      <c r="CC232" s="80">
        <v>0</v>
      </c>
    </row>
    <row r="233" spans="1:81">
      <c r="A233" s="80" t="s">
        <v>1944</v>
      </c>
      <c r="B233" s="80">
        <v>16</v>
      </c>
      <c r="C233" s="80">
        <v>16</v>
      </c>
      <c r="D233" s="80">
        <v>1</v>
      </c>
      <c r="E233" s="80">
        <v>2019</v>
      </c>
      <c r="F233" s="80" t="s">
        <v>73</v>
      </c>
      <c r="G233" s="80" t="s">
        <v>1667</v>
      </c>
      <c r="H233" s="80" t="s">
        <v>1668</v>
      </c>
      <c r="I233" s="177"/>
      <c r="J233" s="81">
        <v>26.597808958817723</v>
      </c>
      <c r="K233" s="81">
        <v>0.73228195096824666</v>
      </c>
      <c r="L233" s="81">
        <v>2.4608903923899863</v>
      </c>
      <c r="M233" s="81">
        <v>11.70398993909324</v>
      </c>
      <c r="N233" s="81">
        <v>22.242742055300106</v>
      </c>
      <c r="O233" s="81">
        <v>7.2643805572682991</v>
      </c>
      <c r="P233" s="81">
        <v>5.1000696010603406</v>
      </c>
      <c r="Q233" s="81">
        <v>0.47941558889463026</v>
      </c>
      <c r="R233" s="81">
        <v>0</v>
      </c>
      <c r="S233" s="81">
        <v>0</v>
      </c>
      <c r="T233" s="82"/>
      <c r="U233" s="81">
        <v>1092747</v>
      </c>
      <c r="V233" s="81">
        <v>272</v>
      </c>
      <c r="W233" s="81">
        <v>57</v>
      </c>
      <c r="X233" s="81">
        <v>2494</v>
      </c>
      <c r="Y233" s="81">
        <v>4586</v>
      </c>
      <c r="Z233" s="81">
        <v>4548</v>
      </c>
      <c r="AA233" s="81">
        <v>1059</v>
      </c>
      <c r="AB233" s="81">
        <v>7769</v>
      </c>
      <c r="AC233" s="81">
        <v>0</v>
      </c>
      <c r="AD233" s="81">
        <v>0</v>
      </c>
      <c r="AE233" s="82"/>
      <c r="AF233" s="81">
        <v>8725399.1442364305</v>
      </c>
      <c r="AG233" s="81">
        <v>506737.85250548902</v>
      </c>
      <c r="AH233" s="81">
        <v>374795.3700469762</v>
      </c>
      <c r="AI233" s="81">
        <v>15467620.47481071</v>
      </c>
      <c r="AJ233" s="81">
        <v>17018933.471850313</v>
      </c>
      <c r="AK233" s="81">
        <v>0</v>
      </c>
      <c r="AL233" s="81">
        <v>0</v>
      </c>
      <c r="AM233" s="81">
        <v>1058079.3149993126</v>
      </c>
      <c r="AN233" s="81">
        <v>0</v>
      </c>
      <c r="AO233" s="81">
        <v>0</v>
      </c>
      <c r="AP233" s="82"/>
      <c r="AQ233" s="81">
        <v>21</v>
      </c>
      <c r="AR233" s="81">
        <v>7</v>
      </c>
      <c r="AS233" s="81">
        <v>0</v>
      </c>
      <c r="AT233" s="81">
        <v>3</v>
      </c>
      <c r="AU233" s="81">
        <v>0</v>
      </c>
      <c r="AV233" s="81">
        <v>0</v>
      </c>
      <c r="AW233" s="81" t="s">
        <v>564</v>
      </c>
      <c r="AX233" s="82"/>
      <c r="AY233" s="81">
        <v>127.9</v>
      </c>
      <c r="AZ233" s="81">
        <v>169.1</v>
      </c>
      <c r="BA233" s="81">
        <v>0</v>
      </c>
      <c r="BB233" s="81">
        <v>30390</v>
      </c>
      <c r="BC233" s="81">
        <v>0</v>
      </c>
      <c r="BD233" s="81">
        <v>0</v>
      </c>
      <c r="BE233" s="81" t="s">
        <v>564</v>
      </c>
      <c r="BF233" s="82"/>
      <c r="BG233" s="81">
        <v>0</v>
      </c>
      <c r="BH233" s="81">
        <v>0</v>
      </c>
      <c r="BI233" s="81">
        <v>3.738</v>
      </c>
      <c r="BJ233" s="81">
        <v>0</v>
      </c>
      <c r="BK233" s="81">
        <v>7.4809999999999999</v>
      </c>
      <c r="BL233" s="81">
        <v>0</v>
      </c>
      <c r="BM233" s="82"/>
      <c r="BN233" s="81">
        <v>0</v>
      </c>
      <c r="BO233" s="81">
        <v>0</v>
      </c>
      <c r="BP233" s="81">
        <v>1</v>
      </c>
      <c r="BQ233" s="81">
        <v>0</v>
      </c>
      <c r="BR233" s="81">
        <v>2</v>
      </c>
      <c r="BS233" s="81">
        <v>0</v>
      </c>
      <c r="BT233"/>
      <c r="BU233" s="80">
        <v>11.218999999999999</v>
      </c>
      <c r="BV233" s="80">
        <v>0</v>
      </c>
      <c r="BW233" s="80">
        <v>0</v>
      </c>
      <c r="BX233" s="80">
        <v>0</v>
      </c>
      <c r="BY233" s="80">
        <v>0</v>
      </c>
      <c r="BZ233" s="80">
        <v>0</v>
      </c>
      <c r="CA233" s="80">
        <v>0</v>
      </c>
      <c r="CB233" s="80">
        <v>0</v>
      </c>
      <c r="CC233" s="80">
        <v>0</v>
      </c>
    </row>
    <row r="234" spans="1:81">
      <c r="A234" s="80" t="s">
        <v>1945</v>
      </c>
      <c r="B234" s="80">
        <v>17</v>
      </c>
      <c r="C234" s="80">
        <v>17</v>
      </c>
      <c r="D234" s="80">
        <v>1</v>
      </c>
      <c r="E234" s="80">
        <v>2020</v>
      </c>
      <c r="F234" s="80" t="s">
        <v>218</v>
      </c>
      <c r="G234" s="80" t="s">
        <v>1667</v>
      </c>
      <c r="H234" s="80" t="s">
        <v>1668</v>
      </c>
      <c r="I234" s="177"/>
      <c r="J234" s="81">
        <v>11.948738877753931</v>
      </c>
      <c r="K234" s="81">
        <v>0.61981047820664836</v>
      </c>
      <c r="L234" s="81">
        <v>2.0892758870700359</v>
      </c>
      <c r="M234" s="81">
        <v>8.8450998476405811</v>
      </c>
      <c r="N234" s="81">
        <v>19.590997399388591</v>
      </c>
      <c r="O234" s="81">
        <v>6.1896960539465056</v>
      </c>
      <c r="P234" s="81">
        <v>5.4077549532542282</v>
      </c>
      <c r="Q234" s="81">
        <v>0.4380963609178315</v>
      </c>
      <c r="R234" s="81">
        <v>0</v>
      </c>
      <c r="S234" s="81">
        <v>0</v>
      </c>
      <c r="T234" s="82"/>
      <c r="U234" s="81">
        <v>556482</v>
      </c>
      <c r="V234" s="81">
        <v>213</v>
      </c>
      <c r="W234" s="81">
        <v>43</v>
      </c>
      <c r="X234" s="81">
        <v>1982</v>
      </c>
      <c r="Y234" s="81">
        <v>4407</v>
      </c>
      <c r="Z234" s="81">
        <v>4423</v>
      </c>
      <c r="AA234" s="81">
        <v>1220</v>
      </c>
      <c r="AB234" s="81">
        <v>7430</v>
      </c>
      <c r="AC234" s="81">
        <v>0</v>
      </c>
      <c r="AD234" s="81">
        <v>0</v>
      </c>
      <c r="AE234" s="82"/>
      <c r="AF234" s="81">
        <v>4344959.9447970809</v>
      </c>
      <c r="AG234" s="81">
        <v>397112.94275601476</v>
      </c>
      <c r="AH234" s="81">
        <v>306388.73216620542</v>
      </c>
      <c r="AI234" s="81">
        <v>11380013.046283502</v>
      </c>
      <c r="AJ234" s="81">
        <v>16696444.919279585</v>
      </c>
      <c r="AK234" s="81"/>
      <c r="AL234" s="81"/>
      <c r="AM234" s="81">
        <v>969697.5490217288</v>
      </c>
      <c r="AN234" s="81"/>
      <c r="AO234" s="81"/>
      <c r="AP234" s="82"/>
      <c r="AQ234" s="81">
        <v>23</v>
      </c>
      <c r="AR234" s="81">
        <v>7</v>
      </c>
      <c r="AS234" s="81">
        <v>0</v>
      </c>
      <c r="AT234" s="81">
        <v>3</v>
      </c>
      <c r="AU234" s="81">
        <v>0</v>
      </c>
      <c r="AV234" s="81">
        <v>0</v>
      </c>
      <c r="AW234" s="81">
        <v>0</v>
      </c>
      <c r="AX234" s="82"/>
      <c r="AY234" s="81">
        <v>140.30000000000001</v>
      </c>
      <c r="AZ234" s="81">
        <v>169.1</v>
      </c>
      <c r="BA234" s="81">
        <v>0</v>
      </c>
      <c r="BB234" s="81">
        <v>30390</v>
      </c>
      <c r="BC234" s="81">
        <v>0</v>
      </c>
      <c r="BD234" s="81">
        <v>0</v>
      </c>
      <c r="BE234" s="81">
        <v>0</v>
      </c>
      <c r="BF234" s="82"/>
      <c r="BG234" s="81">
        <v>0</v>
      </c>
      <c r="BH234" s="81">
        <v>0</v>
      </c>
      <c r="BI234" s="81">
        <v>2.734</v>
      </c>
      <c r="BJ234" s="81">
        <v>0</v>
      </c>
      <c r="BK234" s="81">
        <v>0</v>
      </c>
      <c r="BL234" s="81">
        <v>0</v>
      </c>
      <c r="BM234" s="82"/>
      <c r="BN234" s="81">
        <v>0</v>
      </c>
      <c r="BO234" s="81">
        <v>0</v>
      </c>
      <c r="BP234" s="81">
        <v>1</v>
      </c>
      <c r="BQ234" s="81">
        <v>0</v>
      </c>
      <c r="BR234" s="81">
        <v>0</v>
      </c>
      <c r="BS234" s="81">
        <v>0</v>
      </c>
      <c r="BT234"/>
      <c r="BU234" s="80">
        <v>2.734</v>
      </c>
      <c r="BV234" s="80">
        <v>0</v>
      </c>
      <c r="BW234" s="80">
        <v>0</v>
      </c>
      <c r="BX234" s="80">
        <v>0</v>
      </c>
      <c r="BY234" s="80">
        <v>0</v>
      </c>
      <c r="BZ234" s="80">
        <v>0</v>
      </c>
      <c r="CA234" s="80">
        <v>0</v>
      </c>
      <c r="CB234" s="80">
        <v>0</v>
      </c>
      <c r="CC234" s="80">
        <v>0</v>
      </c>
    </row>
    <row r="235" spans="1:81">
      <c r="A235" s="80" t="s">
        <v>1669</v>
      </c>
      <c r="B235" s="80">
        <v>17</v>
      </c>
      <c r="C235" s="80">
        <v>18</v>
      </c>
      <c r="D235" s="80">
        <v>1</v>
      </c>
      <c r="E235" s="80">
        <v>2021</v>
      </c>
      <c r="F235" s="80" t="s">
        <v>75</v>
      </c>
      <c r="G235" s="174" t="s">
        <v>1667</v>
      </c>
      <c r="H235" s="80" t="s">
        <v>1668</v>
      </c>
      <c r="I235" s="177"/>
      <c r="J235" s="81">
        <v>13.094901052328735</v>
      </c>
      <c r="K235" s="81">
        <v>0.59704953932370275</v>
      </c>
      <c r="L235" s="81">
        <v>1.9066500749914592</v>
      </c>
      <c r="M235" s="81">
        <v>8.9338320738373564</v>
      </c>
      <c r="N235" s="81">
        <v>17.684859445885323</v>
      </c>
      <c r="O235" s="81">
        <v>5.8386460101444104</v>
      </c>
      <c r="P235" s="81">
        <v>5.4679861698720806</v>
      </c>
      <c r="Q235" s="81">
        <v>0.42097733115596347</v>
      </c>
      <c r="R235" s="81">
        <v>0</v>
      </c>
      <c r="S235" s="81">
        <v>0</v>
      </c>
      <c r="T235" s="82"/>
      <c r="U235" s="81">
        <v>626286</v>
      </c>
      <c r="V235" s="81">
        <v>213</v>
      </c>
      <c r="W235" s="81">
        <v>43</v>
      </c>
      <c r="X235" s="81">
        <v>1982</v>
      </c>
      <c r="Y235" s="81">
        <v>4188</v>
      </c>
      <c r="Z235" s="81">
        <v>4296</v>
      </c>
      <c r="AA235" s="81">
        <v>1203</v>
      </c>
      <c r="AB235" s="81">
        <v>7055</v>
      </c>
      <c r="AC235" s="81">
        <v>0</v>
      </c>
      <c r="AD235" s="81">
        <v>0</v>
      </c>
      <c r="AE235" s="82"/>
      <c r="AF235" s="81">
        <v>4797081.1842344925</v>
      </c>
      <c r="AG235" s="81">
        <v>403970.45994334144</v>
      </c>
      <c r="AH235" s="81">
        <v>274695.32910236489</v>
      </c>
      <c r="AI235" s="81">
        <v>12417275.45566476</v>
      </c>
      <c r="AJ235" s="81">
        <v>15462509.35894143</v>
      </c>
      <c r="AK235" s="81">
        <v>0</v>
      </c>
      <c r="AL235" s="81">
        <v>0</v>
      </c>
      <c r="AM235" s="81">
        <v>926066.72848404956</v>
      </c>
      <c r="AN235" s="81">
        <v>0</v>
      </c>
      <c r="AO235" s="81">
        <v>0</v>
      </c>
      <c r="AP235" s="82"/>
      <c r="AQ235" s="81">
        <v>24</v>
      </c>
      <c r="AR235" s="81">
        <v>8</v>
      </c>
      <c r="AS235" s="81">
        <v>0</v>
      </c>
      <c r="AT235" s="81">
        <v>4</v>
      </c>
      <c r="AU235" s="81">
        <v>0</v>
      </c>
      <c r="AV235" s="81">
        <v>0</v>
      </c>
      <c r="AW235" s="81"/>
      <c r="AX235" s="82"/>
      <c r="AY235" s="81">
        <v>150.19999999999999</v>
      </c>
      <c r="AZ235" s="81">
        <v>218.6</v>
      </c>
      <c r="BA235" s="81">
        <v>0</v>
      </c>
      <c r="BB235" s="81">
        <v>33880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1666</v>
      </c>
      <c r="B236" s="80">
        <v>17</v>
      </c>
      <c r="C236" s="80">
        <v>19</v>
      </c>
      <c r="D236" s="80">
        <v>1</v>
      </c>
      <c r="E236" s="80">
        <v>2022</v>
      </c>
      <c r="F236" s="80" t="s">
        <v>568</v>
      </c>
      <c r="G236" s="174" t="s">
        <v>1667</v>
      </c>
      <c r="H236" s="80" t="s">
        <v>1668</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25</v>
      </c>
      <c r="AR236" s="81">
        <v>9</v>
      </c>
      <c r="AS236" s="81">
        <v>0</v>
      </c>
      <c r="AT236" s="81">
        <v>4</v>
      </c>
      <c r="AU236" s="81">
        <v>0</v>
      </c>
      <c r="AV236" s="81">
        <v>0</v>
      </c>
      <c r="AW236" s="81"/>
      <c r="AX236" s="82"/>
      <c r="AY236" s="81">
        <v>158.9</v>
      </c>
      <c r="AZ236" s="81">
        <v>235.1</v>
      </c>
      <c r="BA236" s="81">
        <v>0</v>
      </c>
      <c r="BB236" s="81">
        <v>33880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1946</v>
      </c>
      <c r="B237" s="80">
        <v>205</v>
      </c>
      <c r="C237" s="80">
        <v>1</v>
      </c>
      <c r="D237" s="80">
        <v>13</v>
      </c>
      <c r="E237" s="80">
        <v>1990</v>
      </c>
      <c r="F237" s="80" t="s">
        <v>562</v>
      </c>
      <c r="G237" s="80" t="s">
        <v>1947</v>
      </c>
      <c r="H237" s="80" t="s">
        <v>1948</v>
      </c>
      <c r="I237" s="177"/>
      <c r="J237" s="81">
        <v>1.8381479679890318</v>
      </c>
      <c r="K237" s="81">
        <v>1.3536002976953447</v>
      </c>
      <c r="L237" s="81">
        <v>11.157247687386302</v>
      </c>
      <c r="M237" s="81">
        <v>8.2670329211938345</v>
      </c>
      <c r="N237" s="81">
        <v>8.8517514951658356</v>
      </c>
      <c r="O237" s="81">
        <v>6.2507340275454162</v>
      </c>
      <c r="P237" s="81">
        <v>10.020135265530609</v>
      </c>
      <c r="Q237" s="81">
        <v>0.56157066155201907</v>
      </c>
      <c r="R237" s="81">
        <v>0</v>
      </c>
      <c r="S237" s="81">
        <v>0.64006475216571679</v>
      </c>
      <c r="T237" s="82"/>
      <c r="U237" s="81">
        <v>218817</v>
      </c>
      <c r="V237" s="81">
        <v>483</v>
      </c>
      <c r="W237" s="81">
        <v>110</v>
      </c>
      <c r="X237" s="81">
        <v>2881</v>
      </c>
      <c r="Y237" s="81">
        <v>2817</v>
      </c>
      <c r="Z237" s="81">
        <v>2571</v>
      </c>
      <c r="AA237" s="81">
        <v>2433</v>
      </c>
      <c r="AB237" s="81">
        <v>9118</v>
      </c>
      <c r="AC237" s="81">
        <v>0</v>
      </c>
      <c r="AD237" s="81">
        <v>0.64006475216571679</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1949</v>
      </c>
      <c r="B238" s="80">
        <v>206</v>
      </c>
      <c r="C238" s="80">
        <v>2</v>
      </c>
      <c r="D238" s="80">
        <v>13</v>
      </c>
      <c r="E238" s="80">
        <v>2005</v>
      </c>
      <c r="F238" s="80" t="s">
        <v>565</v>
      </c>
      <c r="G238" s="80" t="s">
        <v>1947</v>
      </c>
      <c r="H238" s="80" t="s">
        <v>1948</v>
      </c>
      <c r="I238" s="177"/>
      <c r="J238" s="81">
        <v>1.3599877330909196</v>
      </c>
      <c r="K238" s="81">
        <v>0.91576003270607098</v>
      </c>
      <c r="L238" s="81">
        <v>5.0409582430161137</v>
      </c>
      <c r="M238" s="81">
        <v>14.231673270746539</v>
      </c>
      <c r="N238" s="81">
        <v>11.49191045452246</v>
      </c>
      <c r="O238" s="81">
        <v>8.2316794708383831</v>
      </c>
      <c r="P238" s="81">
        <v>11.053002390659216</v>
      </c>
      <c r="Q238" s="81">
        <v>0.49818357326798968</v>
      </c>
      <c r="R238" s="81">
        <v>0</v>
      </c>
      <c r="S238" s="81">
        <v>1.3322094499070158</v>
      </c>
      <c r="T238" s="82"/>
      <c r="U238" s="81">
        <v>182052</v>
      </c>
      <c r="V238" s="81">
        <v>392</v>
      </c>
      <c r="W238" s="81">
        <v>44</v>
      </c>
      <c r="X238" s="81">
        <v>2658</v>
      </c>
      <c r="Y238" s="81">
        <v>3278</v>
      </c>
      <c r="Z238" s="81">
        <v>3918</v>
      </c>
      <c r="AA238" s="81">
        <v>2198</v>
      </c>
      <c r="AB238" s="81">
        <v>8456</v>
      </c>
      <c r="AC238" s="81">
        <v>0</v>
      </c>
      <c r="AD238" s="81">
        <v>1.3322094499070158</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1950</v>
      </c>
      <c r="B239" s="80">
        <v>207</v>
      </c>
      <c r="C239" s="80">
        <v>3</v>
      </c>
      <c r="D239" s="80">
        <v>13</v>
      </c>
      <c r="E239" s="80">
        <v>2006</v>
      </c>
      <c r="F239" s="80" t="s">
        <v>566</v>
      </c>
      <c r="G239" s="80" t="s">
        <v>1947</v>
      </c>
      <c r="H239" s="80" t="s">
        <v>1948</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1951</v>
      </c>
      <c r="B240" s="80">
        <v>208</v>
      </c>
      <c r="C240" s="80">
        <v>4</v>
      </c>
      <c r="D240" s="80">
        <v>13</v>
      </c>
      <c r="E240" s="80">
        <v>2007</v>
      </c>
      <c r="F240" s="80" t="s">
        <v>567</v>
      </c>
      <c r="G240" s="80" t="s">
        <v>1947</v>
      </c>
      <c r="H240" s="80" t="s">
        <v>1948</v>
      </c>
      <c r="I240" s="177"/>
      <c r="J240" s="81">
        <v>1.2091874532277547</v>
      </c>
      <c r="K240" s="81">
        <v>0.87168227867405301</v>
      </c>
      <c r="L240" s="81">
        <v>3.9929060298027088</v>
      </c>
      <c r="M240" s="81">
        <v>12.689953050034497</v>
      </c>
      <c r="N240" s="81">
        <v>11.910707650676594</v>
      </c>
      <c r="O240" s="81">
        <v>8.0458168151422687</v>
      </c>
      <c r="P240" s="81">
        <v>11.024936545027225</v>
      </c>
      <c r="Q240" s="81">
        <v>0.51617299616691947</v>
      </c>
      <c r="R240" s="81">
        <v>0</v>
      </c>
      <c r="S240" s="81">
        <v>1.5551930684859328</v>
      </c>
      <c r="T240" s="82"/>
      <c r="U240" s="81">
        <v>190649</v>
      </c>
      <c r="V240" s="81">
        <v>368</v>
      </c>
      <c r="W240" s="81">
        <v>39</v>
      </c>
      <c r="X240" s="81">
        <v>2848</v>
      </c>
      <c r="Y240" s="81">
        <v>3308</v>
      </c>
      <c r="Z240" s="81">
        <v>3981</v>
      </c>
      <c r="AA240" s="81">
        <v>2159</v>
      </c>
      <c r="AB240" s="81">
        <v>8298</v>
      </c>
      <c r="AC240" s="81">
        <v>0</v>
      </c>
      <c r="AD240" s="81">
        <v>1.5551930684859328</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1952</v>
      </c>
      <c r="B241" s="80">
        <v>209</v>
      </c>
      <c r="C241" s="80">
        <v>5</v>
      </c>
      <c r="D241" s="80">
        <v>13</v>
      </c>
      <c r="E241" s="80">
        <v>2008</v>
      </c>
      <c r="F241" s="80" t="s">
        <v>84</v>
      </c>
      <c r="G241" s="80" t="s">
        <v>1947</v>
      </c>
      <c r="H241" s="80" t="s">
        <v>1948</v>
      </c>
      <c r="I241" s="177"/>
      <c r="J241" s="81">
        <v>1.1057243053948944</v>
      </c>
      <c r="K241" s="81">
        <v>0.64872100860481485</v>
      </c>
      <c r="L241" s="81">
        <v>3.257097319022404</v>
      </c>
      <c r="M241" s="81">
        <v>13.915674826617588</v>
      </c>
      <c r="N241" s="81">
        <v>12.315372365673941</v>
      </c>
      <c r="O241" s="81">
        <v>7.7925234407459865</v>
      </c>
      <c r="P241" s="81">
        <v>10.787941998881774</v>
      </c>
      <c r="Q241" s="81">
        <v>0.50525792538603687</v>
      </c>
      <c r="R241" s="81">
        <v>0</v>
      </c>
      <c r="S241" s="81">
        <v>1.6497272810117867</v>
      </c>
      <c r="T241" s="82"/>
      <c r="U241" s="81">
        <v>180680</v>
      </c>
      <c r="V241" s="81">
        <v>368</v>
      </c>
      <c r="W241" s="81">
        <v>39</v>
      </c>
      <c r="X241" s="81">
        <v>2848</v>
      </c>
      <c r="Y241" s="81">
        <v>3313</v>
      </c>
      <c r="Z241" s="81">
        <v>3991</v>
      </c>
      <c r="AA241" s="81">
        <v>2115</v>
      </c>
      <c r="AB241" s="81">
        <v>8256</v>
      </c>
      <c r="AC241" s="81">
        <v>0</v>
      </c>
      <c r="AD241" s="81">
        <v>1.6497272810117867</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1953</v>
      </c>
      <c r="B242" s="80">
        <v>210</v>
      </c>
      <c r="C242" s="80">
        <v>6</v>
      </c>
      <c r="D242" s="80">
        <v>13</v>
      </c>
      <c r="E242" s="80">
        <v>2009</v>
      </c>
      <c r="F242" s="80" t="s">
        <v>85</v>
      </c>
      <c r="G242" s="80" t="s">
        <v>1947</v>
      </c>
      <c r="H242" s="80" t="s">
        <v>1948</v>
      </c>
      <c r="I242" s="177"/>
      <c r="J242" s="81">
        <v>1.2517079278718799</v>
      </c>
      <c r="K242" s="81">
        <v>0.63052954950683304</v>
      </c>
      <c r="L242" s="81">
        <v>4.0953109129371077</v>
      </c>
      <c r="M242" s="81">
        <v>13.486846565136192</v>
      </c>
      <c r="N242" s="81">
        <v>10.965310188932115</v>
      </c>
      <c r="O242" s="81">
        <v>7.9897227661893515</v>
      </c>
      <c r="P242" s="81">
        <v>10.274768824487715</v>
      </c>
      <c r="Q242" s="81">
        <v>0.47722920974629501</v>
      </c>
      <c r="R242" s="81">
        <v>0</v>
      </c>
      <c r="S242" s="81">
        <v>1.4433918143614584</v>
      </c>
      <c r="T242" s="82"/>
      <c r="U242" s="81">
        <v>175762</v>
      </c>
      <c r="V242" s="81">
        <v>380</v>
      </c>
      <c r="W242" s="81">
        <v>66</v>
      </c>
      <c r="X242" s="81">
        <v>2960</v>
      </c>
      <c r="Y242" s="81">
        <v>3307</v>
      </c>
      <c r="Z242" s="81">
        <v>4039</v>
      </c>
      <c r="AA242" s="81">
        <v>2068</v>
      </c>
      <c r="AB242" s="81">
        <v>8186</v>
      </c>
      <c r="AC242" s="81">
        <v>0</v>
      </c>
      <c r="AD242" s="81">
        <v>1.4433918143614584</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1954</v>
      </c>
      <c r="B243" s="80">
        <v>211</v>
      </c>
      <c r="C243" s="80">
        <v>7</v>
      </c>
      <c r="D243" s="80">
        <v>13</v>
      </c>
      <c r="E243" s="80">
        <v>2010</v>
      </c>
      <c r="F243" s="80" t="s">
        <v>86</v>
      </c>
      <c r="G243" s="80" t="s">
        <v>1947</v>
      </c>
      <c r="H243" s="80" t="s">
        <v>1948</v>
      </c>
      <c r="I243" s="177"/>
      <c r="J243" s="81">
        <v>1.147910843413652</v>
      </c>
      <c r="K243" s="81">
        <v>0.6759313272721118</v>
      </c>
      <c r="L243" s="81">
        <v>3.8286601009159908</v>
      </c>
      <c r="M243" s="81">
        <v>13.544573777299901</v>
      </c>
      <c r="N243" s="81">
        <v>12.018580725705256</v>
      </c>
      <c r="O243" s="81">
        <v>7.9370158941227045</v>
      </c>
      <c r="P243" s="81">
        <v>10.339207155467719</v>
      </c>
      <c r="Q243" s="81">
        <v>0.49293599854923509</v>
      </c>
      <c r="R243" s="81">
        <v>0</v>
      </c>
      <c r="S243" s="81">
        <v>1.2860640827076546</v>
      </c>
      <c r="T243" s="82"/>
      <c r="U243" s="81">
        <v>175209</v>
      </c>
      <c r="V243" s="81">
        <v>380</v>
      </c>
      <c r="W243" s="81">
        <v>66</v>
      </c>
      <c r="X243" s="81">
        <v>2960</v>
      </c>
      <c r="Y243" s="81">
        <v>3316</v>
      </c>
      <c r="Z243" s="81">
        <v>4031</v>
      </c>
      <c r="AA243" s="81">
        <v>2029</v>
      </c>
      <c r="AB243" s="81">
        <v>8102</v>
      </c>
      <c r="AC243" s="81">
        <v>0</v>
      </c>
      <c r="AD243" s="81">
        <v>1.2860640827076546</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1955</v>
      </c>
      <c r="B244" s="80">
        <v>212</v>
      </c>
      <c r="C244" s="80">
        <v>8</v>
      </c>
      <c r="D244" s="80">
        <v>13</v>
      </c>
      <c r="E244" s="80">
        <v>2011</v>
      </c>
      <c r="F244" s="80" t="s">
        <v>87</v>
      </c>
      <c r="G244" s="80" t="s">
        <v>1947</v>
      </c>
      <c r="H244" s="80" t="s">
        <v>1948</v>
      </c>
      <c r="I244" s="177"/>
      <c r="J244" s="81">
        <v>1.1304038408760415</v>
      </c>
      <c r="K244" s="81">
        <v>0.95111976945958621</v>
      </c>
      <c r="L244" s="81">
        <v>3.8396291083335958</v>
      </c>
      <c r="M244" s="81">
        <v>15.378663280589908</v>
      </c>
      <c r="N244" s="81">
        <v>13.432505883599005</v>
      </c>
      <c r="O244" s="81">
        <v>7.7817405114570883</v>
      </c>
      <c r="P244" s="81">
        <v>9.8771211370200351</v>
      </c>
      <c r="Q244" s="81">
        <v>0.55960188995869564</v>
      </c>
      <c r="R244" s="81">
        <v>0</v>
      </c>
      <c r="S244" s="81">
        <v>1.3103822429012968</v>
      </c>
      <c r="T244" s="82"/>
      <c r="U244" s="81">
        <v>159217</v>
      </c>
      <c r="V244" s="81">
        <v>380</v>
      </c>
      <c r="W244" s="81">
        <v>66</v>
      </c>
      <c r="X244" s="81">
        <v>2960</v>
      </c>
      <c r="Y244" s="81">
        <v>3325</v>
      </c>
      <c r="Z244" s="81">
        <v>4038</v>
      </c>
      <c r="AA244" s="81">
        <v>1996</v>
      </c>
      <c r="AB244" s="81">
        <v>7974</v>
      </c>
      <c r="AC244" s="81">
        <v>0</v>
      </c>
      <c r="AD244" s="81">
        <v>1.3103822429012968</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1956</v>
      </c>
      <c r="B245" s="80">
        <v>213</v>
      </c>
      <c r="C245" s="80">
        <v>9</v>
      </c>
      <c r="D245" s="80">
        <v>13</v>
      </c>
      <c r="E245" s="80">
        <v>2012</v>
      </c>
      <c r="F245" s="80" t="s">
        <v>88</v>
      </c>
      <c r="G245" s="80" t="s">
        <v>1947</v>
      </c>
      <c r="H245" s="80" t="s">
        <v>1948</v>
      </c>
      <c r="I245" s="177"/>
      <c r="J245" s="81">
        <v>1.0398400908178742</v>
      </c>
      <c r="K245" s="81">
        <v>0.87690643118376232</v>
      </c>
      <c r="L245" s="81">
        <v>3.8305381653863861</v>
      </c>
      <c r="M245" s="81">
        <v>15.809398212989365</v>
      </c>
      <c r="N245" s="81">
        <v>13.438021930520431</v>
      </c>
      <c r="O245" s="81">
        <v>7.7243284253079594</v>
      </c>
      <c r="P245" s="81">
        <v>9.8089029420253606</v>
      </c>
      <c r="Q245" s="81">
        <v>0.60639288957370807</v>
      </c>
      <c r="R245" s="81">
        <v>0</v>
      </c>
      <c r="S245" s="81">
        <v>1.5641576386409917</v>
      </c>
      <c r="T245" s="82"/>
      <c r="U245" s="81">
        <v>149896</v>
      </c>
      <c r="V245" s="81">
        <v>380</v>
      </c>
      <c r="W245" s="81">
        <v>66</v>
      </c>
      <c r="X245" s="81">
        <v>2960</v>
      </c>
      <c r="Y245" s="81">
        <v>3340</v>
      </c>
      <c r="Z245" s="81">
        <v>4040</v>
      </c>
      <c r="AA245" s="81">
        <v>1971</v>
      </c>
      <c r="AB245" s="81">
        <v>7953</v>
      </c>
      <c r="AC245" s="81">
        <v>0</v>
      </c>
      <c r="AD245" s="81">
        <v>1.5641576386409917</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1957</v>
      </c>
      <c r="B246" s="80">
        <v>214</v>
      </c>
      <c r="C246" s="80">
        <v>10</v>
      </c>
      <c r="D246" s="80">
        <v>13</v>
      </c>
      <c r="E246" s="80">
        <v>2013</v>
      </c>
      <c r="F246" s="80" t="s">
        <v>89</v>
      </c>
      <c r="G246" s="80" t="s">
        <v>1947</v>
      </c>
      <c r="H246" s="80" t="s">
        <v>1948</v>
      </c>
      <c r="I246" s="177"/>
      <c r="J246" s="81">
        <v>1.0003203572490689</v>
      </c>
      <c r="K246" s="81">
        <v>0.75776212260431552</v>
      </c>
      <c r="L246" s="81">
        <v>3.7738000691057589</v>
      </c>
      <c r="M246" s="81">
        <v>15.19126713947583</v>
      </c>
      <c r="N246" s="81">
        <v>12.831012031533616</v>
      </c>
      <c r="O246" s="81">
        <v>7.4472684950492019</v>
      </c>
      <c r="P246" s="81">
        <v>9.7009962862763377</v>
      </c>
      <c r="Q246" s="81">
        <v>0.60562181217378497</v>
      </c>
      <c r="R246" s="81">
        <v>0</v>
      </c>
      <c r="S246" s="81">
        <v>1.5646255940474716</v>
      </c>
      <c r="T246" s="82"/>
      <c r="U246" s="81">
        <v>147698</v>
      </c>
      <c r="V246" s="81">
        <v>380</v>
      </c>
      <c r="W246" s="81">
        <v>66</v>
      </c>
      <c r="X246" s="81">
        <v>2960</v>
      </c>
      <c r="Y246" s="81">
        <v>3314</v>
      </c>
      <c r="Z246" s="81">
        <v>4069</v>
      </c>
      <c r="AA246" s="81">
        <v>1942</v>
      </c>
      <c r="AB246" s="81">
        <v>7829</v>
      </c>
      <c r="AC246" s="81">
        <v>0</v>
      </c>
      <c r="AD246" s="81">
        <v>1.5646255940474716</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0</v>
      </c>
      <c r="BL246" s="81">
        <v>0</v>
      </c>
      <c r="BM246" s="82"/>
      <c r="BN246" s="81">
        <v>0</v>
      </c>
      <c r="BO246" s="81">
        <v>0</v>
      </c>
      <c r="BP246" s="81">
        <v>0</v>
      </c>
      <c r="BQ246" s="81">
        <v>0</v>
      </c>
      <c r="BR246" s="81">
        <v>0</v>
      </c>
      <c r="BS246" s="81">
        <v>0</v>
      </c>
      <c r="BT246"/>
      <c r="BU246" s="80">
        <v>0</v>
      </c>
      <c r="BV246" s="80">
        <v>0</v>
      </c>
      <c r="BW246" s="80">
        <v>0</v>
      </c>
      <c r="BX246" s="80">
        <v>0</v>
      </c>
      <c r="BY246" s="80">
        <v>0</v>
      </c>
      <c r="BZ246" s="80">
        <v>0</v>
      </c>
      <c r="CA246" s="80">
        <v>0</v>
      </c>
      <c r="CB246" s="80">
        <v>0</v>
      </c>
      <c r="CC246" s="80">
        <v>0</v>
      </c>
    </row>
    <row r="247" spans="1:81">
      <c r="A247" s="80" t="s">
        <v>1958</v>
      </c>
      <c r="B247" s="80">
        <v>215</v>
      </c>
      <c r="C247" s="80">
        <v>11</v>
      </c>
      <c r="D247" s="80">
        <v>13</v>
      </c>
      <c r="E247" s="80">
        <v>2014</v>
      </c>
      <c r="F247" s="80" t="s">
        <v>90</v>
      </c>
      <c r="G247" s="80" t="s">
        <v>1947</v>
      </c>
      <c r="H247" s="80" t="s">
        <v>1948</v>
      </c>
      <c r="I247" s="177"/>
      <c r="J247" s="81">
        <v>1.0336876140172611</v>
      </c>
      <c r="K247" s="81">
        <v>0.72148413071642326</v>
      </c>
      <c r="L247" s="81">
        <v>2.862071390981872</v>
      </c>
      <c r="M247" s="81">
        <v>12.655175275641263</v>
      </c>
      <c r="N247" s="81">
        <v>11.841995779846119</v>
      </c>
      <c r="O247" s="81">
        <v>7.0223536144660494</v>
      </c>
      <c r="P247" s="81">
        <v>9.5254914662444818</v>
      </c>
      <c r="Q247" s="81">
        <v>0.57379324147294264</v>
      </c>
      <c r="R247" s="81">
        <v>0</v>
      </c>
      <c r="S247" s="81">
        <v>1.3721521827446439</v>
      </c>
      <c r="T247" s="82"/>
      <c r="U247" s="81">
        <v>160975</v>
      </c>
      <c r="V247" s="81">
        <v>312</v>
      </c>
      <c r="W247" s="81">
        <v>55</v>
      </c>
      <c r="X247" s="81">
        <v>2626</v>
      </c>
      <c r="Y247" s="81">
        <v>3319</v>
      </c>
      <c r="Z247" s="81">
        <v>4041</v>
      </c>
      <c r="AA247" s="81">
        <v>1897</v>
      </c>
      <c r="AB247" s="81">
        <v>7731</v>
      </c>
      <c r="AC247" s="81">
        <v>0</v>
      </c>
      <c r="AD247" s="81">
        <v>1.3721521827446439</v>
      </c>
      <c r="AE247" s="82"/>
      <c r="AF247" s="81">
        <v>1177231.6405708268</v>
      </c>
      <c r="AG247" s="81">
        <v>616262.55733665649</v>
      </c>
      <c r="AH247" s="81">
        <v>347463.27388035</v>
      </c>
      <c r="AI247" s="81">
        <v>16494731.551668212</v>
      </c>
      <c r="AJ247" s="81">
        <v>18061060.654605158</v>
      </c>
      <c r="AK247" s="81">
        <v>0</v>
      </c>
      <c r="AL247" s="81">
        <v>0</v>
      </c>
      <c r="AM247" s="81">
        <v>1061350.7740050859</v>
      </c>
      <c r="AN247" s="81">
        <v>0</v>
      </c>
      <c r="AO247" s="81">
        <v>0</v>
      </c>
      <c r="AP247" s="82"/>
      <c r="AQ247" s="81">
        <v>35</v>
      </c>
      <c r="AR247" s="81">
        <v>17</v>
      </c>
      <c r="AS247" s="81">
        <v>0</v>
      </c>
      <c r="AT247" s="81">
        <v>0</v>
      </c>
      <c r="AU247" s="81">
        <v>0</v>
      </c>
      <c r="AV247" s="81">
        <v>0</v>
      </c>
      <c r="AW247" s="81" t="s">
        <v>564</v>
      </c>
      <c r="AX247" s="82"/>
      <c r="AY247" s="81">
        <v>159.9</v>
      </c>
      <c r="AZ247" s="81">
        <v>431.5</v>
      </c>
      <c r="BA247" s="81">
        <v>0</v>
      </c>
      <c r="BB247" s="81">
        <v>0</v>
      </c>
      <c r="BC247" s="81">
        <v>0</v>
      </c>
      <c r="BD247" s="81">
        <v>0</v>
      </c>
      <c r="BE247" s="81" t="s">
        <v>564</v>
      </c>
      <c r="BF247" s="82"/>
      <c r="BG247" s="81">
        <v>0</v>
      </c>
      <c r="BH247" s="81">
        <v>0</v>
      </c>
      <c r="BI247" s="81">
        <v>0</v>
      </c>
      <c r="BJ247" s="81">
        <v>0</v>
      </c>
      <c r="BK247" s="81">
        <v>0</v>
      </c>
      <c r="BL247" s="81">
        <v>0</v>
      </c>
      <c r="BM247" s="82"/>
      <c r="BN247" s="81">
        <v>0</v>
      </c>
      <c r="BO247" s="81">
        <v>0</v>
      </c>
      <c r="BP247" s="81">
        <v>0</v>
      </c>
      <c r="BQ247" s="81">
        <v>0</v>
      </c>
      <c r="BR247" s="81">
        <v>0</v>
      </c>
      <c r="BS247" s="81">
        <v>0</v>
      </c>
      <c r="BT247"/>
      <c r="BU247" s="80">
        <v>0</v>
      </c>
      <c r="BV247" s="80">
        <v>0</v>
      </c>
      <c r="BW247" s="80">
        <v>0</v>
      </c>
      <c r="BX247" s="80">
        <v>0</v>
      </c>
      <c r="BY247" s="80">
        <v>0</v>
      </c>
      <c r="BZ247" s="80">
        <v>0</v>
      </c>
      <c r="CA247" s="80">
        <v>0</v>
      </c>
      <c r="CB247" s="80">
        <v>0</v>
      </c>
      <c r="CC247" s="80">
        <v>0</v>
      </c>
    </row>
    <row r="248" spans="1:81">
      <c r="A248" s="80" t="s">
        <v>1959</v>
      </c>
      <c r="B248" s="80">
        <v>216</v>
      </c>
      <c r="C248" s="80">
        <v>12</v>
      </c>
      <c r="D248" s="80">
        <v>13</v>
      </c>
      <c r="E248" s="80">
        <v>2015</v>
      </c>
      <c r="F248" s="80" t="s">
        <v>91</v>
      </c>
      <c r="G248" s="80" t="s">
        <v>1947</v>
      </c>
      <c r="H248" s="80" t="s">
        <v>1948</v>
      </c>
      <c r="I248" s="177"/>
      <c r="J248" s="81">
        <v>0.89759007263150692</v>
      </c>
      <c r="K248" s="81">
        <v>0.6679821197199638</v>
      </c>
      <c r="L248" s="81">
        <v>3.0749921505932853</v>
      </c>
      <c r="M248" s="81">
        <v>11.426629772950388</v>
      </c>
      <c r="N248" s="81">
        <v>11.226333689051083</v>
      </c>
      <c r="O248" s="81">
        <v>6.9157531352495649</v>
      </c>
      <c r="P248" s="81">
        <v>9.4777080281153072</v>
      </c>
      <c r="Q248" s="81">
        <v>0.55277822636659213</v>
      </c>
      <c r="R248" s="81">
        <v>0</v>
      </c>
      <c r="S248" s="81">
        <v>1.6402804978011021</v>
      </c>
      <c r="T248" s="82"/>
      <c r="U248" s="81">
        <v>156963</v>
      </c>
      <c r="V248" s="81">
        <v>312</v>
      </c>
      <c r="W248" s="81">
        <v>55</v>
      </c>
      <c r="X248" s="81">
        <v>2626</v>
      </c>
      <c r="Y248" s="81">
        <v>3318</v>
      </c>
      <c r="Z248" s="81">
        <v>4018</v>
      </c>
      <c r="AA248" s="81">
        <v>1886</v>
      </c>
      <c r="AB248" s="81">
        <v>7608</v>
      </c>
      <c r="AC248" s="81">
        <v>0</v>
      </c>
      <c r="AD248" s="81">
        <v>1.6402804978011021</v>
      </c>
      <c r="AE248" s="82"/>
      <c r="AF248" s="81">
        <v>1042248.905855402</v>
      </c>
      <c r="AG248" s="81">
        <v>529561.134757636</v>
      </c>
      <c r="AH248" s="81">
        <v>422868.71000935516</v>
      </c>
      <c r="AI248" s="81">
        <v>16409940.680927575</v>
      </c>
      <c r="AJ248" s="81">
        <v>17471447.859532785</v>
      </c>
      <c r="AK248" s="81">
        <v>0</v>
      </c>
      <c r="AL248" s="81">
        <v>0</v>
      </c>
      <c r="AM248" s="81">
        <v>1042644.4856403219</v>
      </c>
      <c r="AN248" s="81">
        <v>0</v>
      </c>
      <c r="AO248" s="81">
        <v>0</v>
      </c>
      <c r="AP248" s="82"/>
      <c r="AQ248" s="81">
        <v>46</v>
      </c>
      <c r="AR248" s="81">
        <v>28</v>
      </c>
      <c r="AS248" s="81">
        <v>1</v>
      </c>
      <c r="AT248" s="81">
        <v>0</v>
      </c>
      <c r="AU248" s="81">
        <v>0</v>
      </c>
      <c r="AV248" s="81">
        <v>0</v>
      </c>
      <c r="AW248" s="81" t="s">
        <v>564</v>
      </c>
      <c r="AX248" s="82"/>
      <c r="AY248" s="81">
        <v>230.20000000000002</v>
      </c>
      <c r="AZ248" s="81">
        <v>849.40000000000009</v>
      </c>
      <c r="BA248" s="81">
        <v>16700</v>
      </c>
      <c r="BB248" s="81">
        <v>0</v>
      </c>
      <c r="BC248" s="81">
        <v>0</v>
      </c>
      <c r="BD248" s="81">
        <v>0</v>
      </c>
      <c r="BE248" s="81" t="s">
        <v>564</v>
      </c>
      <c r="BF248" s="82"/>
      <c r="BG248" s="81">
        <v>0</v>
      </c>
      <c r="BH248" s="81">
        <v>0</v>
      </c>
      <c r="BI248" s="81">
        <v>0</v>
      </c>
      <c r="BJ248" s="81">
        <v>0</v>
      </c>
      <c r="BK248" s="81">
        <v>0</v>
      </c>
      <c r="BL248" s="81">
        <v>0</v>
      </c>
      <c r="BM248" s="82"/>
      <c r="BN248" s="81">
        <v>0</v>
      </c>
      <c r="BO248" s="81">
        <v>0</v>
      </c>
      <c r="BP248" s="81">
        <v>0</v>
      </c>
      <c r="BQ248" s="81">
        <v>0</v>
      </c>
      <c r="BR248" s="81">
        <v>0</v>
      </c>
      <c r="BS248" s="81">
        <v>0</v>
      </c>
      <c r="BT248"/>
      <c r="BU248" s="80">
        <v>0</v>
      </c>
      <c r="BV248" s="80">
        <v>0</v>
      </c>
      <c r="BW248" s="80">
        <v>0</v>
      </c>
      <c r="BX248" s="80">
        <v>0</v>
      </c>
      <c r="BY248" s="80">
        <v>0</v>
      </c>
      <c r="BZ248" s="80">
        <v>0</v>
      </c>
      <c r="CA248" s="80">
        <v>0</v>
      </c>
      <c r="CB248" s="80">
        <v>0</v>
      </c>
      <c r="CC248" s="80">
        <v>0</v>
      </c>
    </row>
    <row r="249" spans="1:81">
      <c r="A249" s="80" t="s">
        <v>1960</v>
      </c>
      <c r="B249" s="80">
        <v>217</v>
      </c>
      <c r="C249" s="80">
        <v>13</v>
      </c>
      <c r="D249" s="80">
        <v>13</v>
      </c>
      <c r="E249" s="80">
        <v>2016</v>
      </c>
      <c r="F249" s="80" t="s">
        <v>92</v>
      </c>
      <c r="G249" s="80" t="s">
        <v>1947</v>
      </c>
      <c r="H249" s="80" t="s">
        <v>1948</v>
      </c>
      <c r="I249" s="177"/>
      <c r="J249" s="81">
        <v>1.091374230301688</v>
      </c>
      <c r="K249" s="81">
        <v>0.65603804366827156</v>
      </c>
      <c r="L249" s="81">
        <v>3.2261300284315046</v>
      </c>
      <c r="M249" s="81">
        <v>10.922714100805846</v>
      </c>
      <c r="N249" s="81">
        <v>11.148593230163392</v>
      </c>
      <c r="O249" s="81">
        <v>6.8912822646316068</v>
      </c>
      <c r="P249" s="81">
        <v>9.1441146799022714</v>
      </c>
      <c r="Q249" s="81">
        <v>0.52959894482909298</v>
      </c>
      <c r="R249" s="81">
        <v>0</v>
      </c>
      <c r="S249" s="81">
        <v>1.9685269083329009</v>
      </c>
      <c r="T249" s="82"/>
      <c r="U249" s="81">
        <v>194185</v>
      </c>
      <c r="V249" s="81">
        <v>312</v>
      </c>
      <c r="W249" s="81">
        <v>55</v>
      </c>
      <c r="X249" s="81">
        <v>2626</v>
      </c>
      <c r="Y249" s="81">
        <v>3314</v>
      </c>
      <c r="Z249" s="81">
        <v>4053</v>
      </c>
      <c r="AA249" s="81">
        <v>1882</v>
      </c>
      <c r="AB249" s="81">
        <v>7498</v>
      </c>
      <c r="AC249" s="81">
        <v>0</v>
      </c>
      <c r="AD249" s="81">
        <v>1.9685269083329009</v>
      </c>
      <c r="AE249" s="82"/>
      <c r="AF249" s="81">
        <v>1279285.7344217249</v>
      </c>
      <c r="AG249" s="81">
        <v>496857.38934797718</v>
      </c>
      <c r="AH249" s="81">
        <v>322685.42126245197</v>
      </c>
      <c r="AI249" s="81">
        <v>16922471.875769779</v>
      </c>
      <c r="AJ249" s="81">
        <v>17467306.658366859</v>
      </c>
      <c r="AK249" s="81">
        <v>0</v>
      </c>
      <c r="AL249" s="81">
        <v>0</v>
      </c>
      <c r="AM249" s="81">
        <v>1028367.767709133</v>
      </c>
      <c r="AN249" s="81">
        <v>0</v>
      </c>
      <c r="AO249" s="81">
        <v>0</v>
      </c>
      <c r="AP249" s="82"/>
      <c r="AQ249" s="81">
        <v>59</v>
      </c>
      <c r="AR249" s="81">
        <v>32</v>
      </c>
      <c r="AS249" s="81">
        <v>2</v>
      </c>
      <c r="AT249" s="81">
        <v>0</v>
      </c>
      <c r="AU249" s="81">
        <v>0</v>
      </c>
      <c r="AV249" s="81">
        <v>0</v>
      </c>
      <c r="AW249" s="81" t="s">
        <v>564</v>
      </c>
      <c r="AX249" s="82"/>
      <c r="AY249" s="81">
        <v>295.10000000000002</v>
      </c>
      <c r="AZ249" s="81">
        <v>899.1</v>
      </c>
      <c r="BA249" s="81">
        <v>35070</v>
      </c>
      <c r="BB249" s="81">
        <v>0</v>
      </c>
      <c r="BC249" s="81">
        <v>0</v>
      </c>
      <c r="BD249" s="81">
        <v>0</v>
      </c>
      <c r="BE249" s="81" t="s">
        <v>564</v>
      </c>
      <c r="BF249" s="82"/>
      <c r="BG249" s="81">
        <v>0</v>
      </c>
      <c r="BH249" s="81">
        <v>0</v>
      </c>
      <c r="BI249" s="81">
        <v>0</v>
      </c>
      <c r="BJ249" s="81">
        <v>0</v>
      </c>
      <c r="BK249" s="81">
        <v>0</v>
      </c>
      <c r="BL249" s="81">
        <v>0</v>
      </c>
      <c r="BM249" s="82"/>
      <c r="BN249" s="81">
        <v>0</v>
      </c>
      <c r="BO249" s="81">
        <v>0</v>
      </c>
      <c r="BP249" s="81">
        <v>0</v>
      </c>
      <c r="BQ249" s="81">
        <v>0</v>
      </c>
      <c r="BR249" s="81">
        <v>0</v>
      </c>
      <c r="BS249" s="81">
        <v>0</v>
      </c>
      <c r="BT249"/>
      <c r="BU249" s="80">
        <v>0</v>
      </c>
      <c r="BV249" s="80">
        <v>0</v>
      </c>
      <c r="BW249" s="80">
        <v>0</v>
      </c>
      <c r="BX249" s="80">
        <v>0</v>
      </c>
      <c r="BY249" s="80">
        <v>0</v>
      </c>
      <c r="BZ249" s="80">
        <v>0</v>
      </c>
      <c r="CA249" s="80">
        <v>0</v>
      </c>
      <c r="CB249" s="80">
        <v>0</v>
      </c>
      <c r="CC249" s="80">
        <v>0</v>
      </c>
    </row>
    <row r="250" spans="1:81">
      <c r="A250" s="80" t="s">
        <v>1961</v>
      </c>
      <c r="B250" s="80">
        <v>218</v>
      </c>
      <c r="C250" s="80">
        <v>14</v>
      </c>
      <c r="D250" s="80">
        <v>13</v>
      </c>
      <c r="E250" s="80">
        <v>2017</v>
      </c>
      <c r="F250" s="80" t="s">
        <v>71</v>
      </c>
      <c r="G250" s="80" t="s">
        <v>1947</v>
      </c>
      <c r="H250" s="80" t="s">
        <v>1948</v>
      </c>
      <c r="I250" s="177"/>
      <c r="J250" s="81">
        <v>1.0544815626016495</v>
      </c>
      <c r="K250" s="81">
        <v>0.65665125656656465</v>
      </c>
      <c r="L250" s="81">
        <v>2.9192265290766715</v>
      </c>
      <c r="M250" s="81">
        <v>10.483703696435688</v>
      </c>
      <c r="N250" s="81">
        <v>10.729687185936461</v>
      </c>
      <c r="O250" s="81">
        <v>6.8089388040875418</v>
      </c>
      <c r="P250" s="81">
        <v>8.9027281193578176</v>
      </c>
      <c r="Q250" s="81">
        <v>0.50610788219298231</v>
      </c>
      <c r="R250" s="81">
        <v>0</v>
      </c>
      <c r="S250" s="81">
        <v>1.7016977185484485</v>
      </c>
      <c r="T250" s="82"/>
      <c r="U250" s="81">
        <v>191694</v>
      </c>
      <c r="V250" s="81">
        <v>312</v>
      </c>
      <c r="W250" s="81">
        <v>55</v>
      </c>
      <c r="X250" s="81">
        <v>2626</v>
      </c>
      <c r="Y250" s="81">
        <v>3329</v>
      </c>
      <c r="Z250" s="81">
        <v>4071</v>
      </c>
      <c r="AA250" s="81">
        <v>1844</v>
      </c>
      <c r="AB250" s="81">
        <v>7410</v>
      </c>
      <c r="AC250" s="81">
        <v>0</v>
      </c>
      <c r="AD250" s="81">
        <v>1.701697718548449</v>
      </c>
      <c r="AE250" s="82"/>
      <c r="AF250" s="81">
        <v>1294529.976174762</v>
      </c>
      <c r="AG250" s="81">
        <v>502280.84483751189</v>
      </c>
      <c r="AH250" s="81">
        <v>401550.31852421141</v>
      </c>
      <c r="AI250" s="81">
        <v>16882175.140598562</v>
      </c>
      <c r="AJ250" s="81">
        <v>16779089.604729328</v>
      </c>
      <c r="AK250" s="81">
        <v>0</v>
      </c>
      <c r="AL250" s="81">
        <v>0</v>
      </c>
      <c r="AM250" s="81">
        <v>1017888.59691993</v>
      </c>
      <c r="AN250" s="81">
        <v>0</v>
      </c>
      <c r="AO250" s="81">
        <v>0</v>
      </c>
      <c r="AP250" s="82"/>
      <c r="AQ250" s="81">
        <v>67</v>
      </c>
      <c r="AR250" s="81">
        <v>37</v>
      </c>
      <c r="AS250" s="81">
        <v>2</v>
      </c>
      <c r="AT250" s="81">
        <v>0</v>
      </c>
      <c r="AU250" s="81">
        <v>0</v>
      </c>
      <c r="AV250" s="81">
        <v>0</v>
      </c>
      <c r="AW250" s="81" t="s">
        <v>564</v>
      </c>
      <c r="AX250" s="82"/>
      <c r="AY250" s="81">
        <v>327.8</v>
      </c>
      <c r="AZ250" s="81">
        <v>1037.2</v>
      </c>
      <c r="BA250" s="81">
        <v>35070</v>
      </c>
      <c r="BB250" s="81">
        <v>0</v>
      </c>
      <c r="BC250" s="81">
        <v>0</v>
      </c>
      <c r="BD250" s="81">
        <v>0</v>
      </c>
      <c r="BE250" s="81" t="s">
        <v>564</v>
      </c>
      <c r="BF250" s="82"/>
      <c r="BG250" s="81">
        <v>0</v>
      </c>
      <c r="BH250" s="81">
        <v>0</v>
      </c>
      <c r="BI250" s="81">
        <v>0</v>
      </c>
      <c r="BJ250" s="81">
        <v>0</v>
      </c>
      <c r="BK250" s="81">
        <v>0</v>
      </c>
      <c r="BL250" s="81">
        <v>0</v>
      </c>
      <c r="BM250" s="82"/>
      <c r="BN250" s="81">
        <v>0</v>
      </c>
      <c r="BO250" s="81">
        <v>0</v>
      </c>
      <c r="BP250" s="81">
        <v>0</v>
      </c>
      <c r="BQ250" s="81">
        <v>0</v>
      </c>
      <c r="BR250" s="81">
        <v>0</v>
      </c>
      <c r="BS250" s="81">
        <v>0</v>
      </c>
      <c r="BT250"/>
      <c r="BU250" s="80">
        <v>0</v>
      </c>
      <c r="BV250" s="80">
        <v>0</v>
      </c>
      <c r="BW250" s="80">
        <v>0</v>
      </c>
      <c r="BX250" s="80">
        <v>0</v>
      </c>
      <c r="BY250" s="80">
        <v>0</v>
      </c>
      <c r="BZ250" s="80">
        <v>0</v>
      </c>
      <c r="CA250" s="80">
        <v>0</v>
      </c>
      <c r="CB250" s="80">
        <v>0</v>
      </c>
      <c r="CC250" s="80">
        <v>0</v>
      </c>
    </row>
    <row r="251" spans="1:81">
      <c r="A251" s="80" t="s">
        <v>1962</v>
      </c>
      <c r="B251" s="80">
        <v>219</v>
      </c>
      <c r="C251" s="80">
        <v>15</v>
      </c>
      <c r="D251" s="80">
        <v>13</v>
      </c>
      <c r="E251" s="80">
        <v>2018</v>
      </c>
      <c r="F251" s="80" t="s">
        <v>93</v>
      </c>
      <c r="G251" s="80" t="s">
        <v>1947</v>
      </c>
      <c r="H251" s="80" t="s">
        <v>1948</v>
      </c>
      <c r="I251" s="177"/>
      <c r="J251" s="81">
        <v>1.0237981172139483</v>
      </c>
      <c r="K251" s="81">
        <v>0.61679409144232056</v>
      </c>
      <c r="L251" s="81">
        <v>2.603295826863945</v>
      </c>
      <c r="M251" s="81">
        <v>10.231507080995437</v>
      </c>
      <c r="N251" s="81">
        <v>10.04507701583433</v>
      </c>
      <c r="O251" s="81">
        <v>6.6055220238106145</v>
      </c>
      <c r="P251" s="81">
        <v>8.6085731882925085</v>
      </c>
      <c r="Q251" s="81">
        <v>0.46184688705247201</v>
      </c>
      <c r="R251" s="81">
        <v>0</v>
      </c>
      <c r="S251" s="81">
        <v>1.3433284794900429</v>
      </c>
      <c r="T251" s="82"/>
      <c r="U251" s="81">
        <v>194007</v>
      </c>
      <c r="V251" s="81">
        <v>312</v>
      </c>
      <c r="W251" s="81">
        <v>55</v>
      </c>
      <c r="X251" s="81">
        <v>2626</v>
      </c>
      <c r="Y251" s="81">
        <v>3332</v>
      </c>
      <c r="Z251" s="81">
        <v>4025</v>
      </c>
      <c r="AA251" s="81">
        <v>1801</v>
      </c>
      <c r="AB251" s="81">
        <v>7287</v>
      </c>
      <c r="AC251" s="81">
        <v>0</v>
      </c>
      <c r="AD251" s="81">
        <v>1.3433284794900431</v>
      </c>
      <c r="AE251" s="82"/>
      <c r="AF251" s="81">
        <v>1273601.4961727641</v>
      </c>
      <c r="AG251" s="81">
        <v>446026.24175969139</v>
      </c>
      <c r="AH251" s="81">
        <v>363162.08806357981</v>
      </c>
      <c r="AI251" s="81">
        <v>16238656.310328901</v>
      </c>
      <c r="AJ251" s="81">
        <v>16858314.156045899</v>
      </c>
      <c r="AK251" s="81">
        <v>0</v>
      </c>
      <c r="AL251" s="81">
        <v>0</v>
      </c>
      <c r="AM251" s="81">
        <v>1003063.643755785</v>
      </c>
      <c r="AN251" s="81">
        <v>0</v>
      </c>
      <c r="AO251" s="81">
        <v>0</v>
      </c>
      <c r="AP251" s="82"/>
      <c r="AQ251" s="81">
        <v>74</v>
      </c>
      <c r="AR251" s="81">
        <v>43</v>
      </c>
      <c r="AS251" s="81">
        <v>2</v>
      </c>
      <c r="AT251" s="81">
        <v>0</v>
      </c>
      <c r="AU251" s="81">
        <v>0</v>
      </c>
      <c r="AV251" s="81">
        <v>0</v>
      </c>
      <c r="AW251" s="81" t="s">
        <v>564</v>
      </c>
      <c r="AX251" s="82"/>
      <c r="AY251" s="81">
        <v>359.5</v>
      </c>
      <c r="AZ251" s="81">
        <v>23540.2</v>
      </c>
      <c r="BA251" s="81">
        <v>35070</v>
      </c>
      <c r="BB251" s="81">
        <v>0</v>
      </c>
      <c r="BC251" s="81">
        <v>0</v>
      </c>
      <c r="BD251" s="81">
        <v>0</v>
      </c>
      <c r="BE251" s="81" t="s">
        <v>564</v>
      </c>
      <c r="BF251" s="82"/>
      <c r="BG251" s="81">
        <v>0</v>
      </c>
      <c r="BH251" s="81">
        <v>0</v>
      </c>
      <c r="BI251" s="81">
        <v>0</v>
      </c>
      <c r="BJ251" s="81">
        <v>0</v>
      </c>
      <c r="BK251" s="81">
        <v>0</v>
      </c>
      <c r="BL251" s="81">
        <v>0</v>
      </c>
      <c r="BM251" s="82"/>
      <c r="BN251" s="81">
        <v>0</v>
      </c>
      <c r="BO251" s="81">
        <v>0</v>
      </c>
      <c r="BP251" s="81">
        <v>0</v>
      </c>
      <c r="BQ251" s="81">
        <v>0</v>
      </c>
      <c r="BR251" s="81">
        <v>0</v>
      </c>
      <c r="BS251" s="81">
        <v>0</v>
      </c>
      <c r="BT251"/>
      <c r="BU251" s="80">
        <v>0</v>
      </c>
      <c r="BV251" s="80">
        <v>0</v>
      </c>
      <c r="BW251" s="80">
        <v>0</v>
      </c>
      <c r="BX251" s="80">
        <v>0</v>
      </c>
      <c r="BY251" s="80">
        <v>0</v>
      </c>
      <c r="BZ251" s="80">
        <v>0</v>
      </c>
      <c r="CA251" s="80">
        <v>0</v>
      </c>
      <c r="CB251" s="80">
        <v>0</v>
      </c>
      <c r="CC251" s="80">
        <v>0</v>
      </c>
    </row>
    <row r="252" spans="1:81">
      <c r="A252" s="80" t="s">
        <v>1963</v>
      </c>
      <c r="B252" s="80">
        <v>220</v>
      </c>
      <c r="C252" s="80">
        <v>16</v>
      </c>
      <c r="D252" s="80">
        <v>13</v>
      </c>
      <c r="E252" s="80">
        <v>2019</v>
      </c>
      <c r="F252" s="80" t="s">
        <v>73</v>
      </c>
      <c r="G252" s="80" t="s">
        <v>1947</v>
      </c>
      <c r="H252" s="80" t="s">
        <v>1948</v>
      </c>
      <c r="I252" s="177"/>
      <c r="J252" s="81">
        <v>1.0072553671134303</v>
      </c>
      <c r="K252" s="81">
        <v>0.55945676081253859</v>
      </c>
      <c r="L252" s="81">
        <v>2.6259533566436177</v>
      </c>
      <c r="M252" s="81">
        <v>9.4211734259671918</v>
      </c>
      <c r="N252" s="81">
        <v>8.8139706922284713</v>
      </c>
      <c r="O252" s="81">
        <v>6.400257892034757</v>
      </c>
      <c r="P252" s="81">
        <v>8.538643439735587</v>
      </c>
      <c r="Q252" s="81">
        <v>0.44362449074057114</v>
      </c>
      <c r="R252" s="81">
        <v>0</v>
      </c>
      <c r="S252" s="81">
        <v>1.4735030015492274</v>
      </c>
      <c r="T252" s="82"/>
      <c r="U252" s="81">
        <v>197850</v>
      </c>
      <c r="V252" s="81">
        <v>312</v>
      </c>
      <c r="W252" s="81">
        <v>55</v>
      </c>
      <c r="X252" s="81">
        <v>2626</v>
      </c>
      <c r="Y252" s="81">
        <v>3340</v>
      </c>
      <c r="Z252" s="81">
        <v>4007</v>
      </c>
      <c r="AA252" s="81">
        <v>1773</v>
      </c>
      <c r="AB252" s="81">
        <v>7189</v>
      </c>
      <c r="AC252" s="81">
        <v>0</v>
      </c>
      <c r="AD252" s="81">
        <v>1.473503001549227</v>
      </c>
      <c r="AE252" s="82"/>
      <c r="AF252" s="81">
        <v>1254861.1198531811</v>
      </c>
      <c r="AG252" s="81">
        <v>430549.55971539131</v>
      </c>
      <c r="AH252" s="81">
        <v>394961.25111304538</v>
      </c>
      <c r="AI252" s="81">
        <v>15847970.898570251</v>
      </c>
      <c r="AJ252" s="81">
        <v>15128729.670806929</v>
      </c>
      <c r="AK252" s="81">
        <v>0</v>
      </c>
      <c r="AL252" s="81">
        <v>0</v>
      </c>
      <c r="AM252" s="81">
        <v>979087.68123697501</v>
      </c>
      <c r="AN252" s="81">
        <v>0</v>
      </c>
      <c r="AO252" s="81">
        <v>0</v>
      </c>
      <c r="AP252" s="82"/>
      <c r="AQ252" s="81">
        <v>79</v>
      </c>
      <c r="AR252" s="81">
        <v>48</v>
      </c>
      <c r="AS252" s="81">
        <v>2</v>
      </c>
      <c r="AT252" s="81">
        <v>0</v>
      </c>
      <c r="AU252" s="81">
        <v>0</v>
      </c>
      <c r="AV252" s="81">
        <v>0</v>
      </c>
      <c r="AW252" s="81" t="s">
        <v>564</v>
      </c>
      <c r="AX252" s="82"/>
      <c r="AY252" s="81">
        <v>385.7</v>
      </c>
      <c r="AZ252" s="81">
        <v>23748.7</v>
      </c>
      <c r="BA252" s="81">
        <v>35070</v>
      </c>
      <c r="BB252" s="81">
        <v>0</v>
      </c>
      <c r="BC252" s="81">
        <v>0</v>
      </c>
      <c r="BD252" s="81">
        <v>0</v>
      </c>
      <c r="BE252" s="81" t="s">
        <v>564</v>
      </c>
      <c r="BF252" s="82"/>
      <c r="BG252" s="81">
        <v>0</v>
      </c>
      <c r="BH252" s="81">
        <v>0</v>
      </c>
      <c r="BI252" s="81">
        <v>0</v>
      </c>
      <c r="BJ252" s="81">
        <v>0</v>
      </c>
      <c r="BK252" s="81">
        <v>0</v>
      </c>
      <c r="BL252" s="81">
        <v>0</v>
      </c>
      <c r="BM252" s="82"/>
      <c r="BN252" s="81">
        <v>0</v>
      </c>
      <c r="BO252" s="81">
        <v>0</v>
      </c>
      <c r="BP252" s="81">
        <v>0</v>
      </c>
      <c r="BQ252" s="81">
        <v>0</v>
      </c>
      <c r="BR252" s="81">
        <v>0</v>
      </c>
      <c r="BS252" s="81">
        <v>0</v>
      </c>
      <c r="BT252"/>
      <c r="BU252" s="80">
        <v>0</v>
      </c>
      <c r="BV252" s="80">
        <v>0</v>
      </c>
      <c r="BW252" s="80">
        <v>0</v>
      </c>
      <c r="BX252" s="80">
        <v>0</v>
      </c>
      <c r="BY252" s="80">
        <v>0</v>
      </c>
      <c r="BZ252" s="80">
        <v>0</v>
      </c>
      <c r="CA252" s="80">
        <v>0</v>
      </c>
      <c r="CB252" s="80">
        <v>0</v>
      </c>
      <c r="CC252" s="80">
        <v>0</v>
      </c>
    </row>
    <row r="253" spans="1:81">
      <c r="A253" s="80" t="s">
        <v>1964</v>
      </c>
      <c r="B253" s="80">
        <v>221</v>
      </c>
      <c r="C253" s="80">
        <v>17</v>
      </c>
      <c r="D253" s="80">
        <v>13</v>
      </c>
      <c r="E253" s="80">
        <v>2020</v>
      </c>
      <c r="F253" s="80" t="s">
        <v>218</v>
      </c>
      <c r="G253" s="80" t="s">
        <v>1947</v>
      </c>
      <c r="H253" s="80" t="s">
        <v>1948</v>
      </c>
      <c r="I253" s="177"/>
      <c r="J253" s="81">
        <v>0.82938848467110271</v>
      </c>
      <c r="K253" s="81">
        <v>0.49555049832367826</v>
      </c>
      <c r="L253" s="81">
        <v>1.381391514246898</v>
      </c>
      <c r="M253" s="81">
        <v>7.9300475263113404</v>
      </c>
      <c r="N253" s="81">
        <v>9.0147734865833637</v>
      </c>
      <c r="O253" s="81">
        <v>5.6271236339405153</v>
      </c>
      <c r="P253" s="81">
        <v>7.8634076123549184</v>
      </c>
      <c r="Q253" s="81">
        <v>0.41445212932590009</v>
      </c>
      <c r="R253" s="81">
        <v>0</v>
      </c>
      <c r="S253" s="81">
        <v>1.6346997992447649</v>
      </c>
      <c r="T253" s="82"/>
      <c r="U253" s="81">
        <v>175933</v>
      </c>
      <c r="V253" s="81">
        <v>243</v>
      </c>
      <c r="W253" s="81">
        <v>28</v>
      </c>
      <c r="X253" s="81">
        <v>2398</v>
      </c>
      <c r="Y253" s="81">
        <v>3337</v>
      </c>
      <c r="Z253" s="81">
        <v>4021</v>
      </c>
      <c r="AA253" s="81">
        <v>1774</v>
      </c>
      <c r="AB253" s="81">
        <v>7029</v>
      </c>
      <c r="AC253" s="81">
        <v>0</v>
      </c>
      <c r="AD253" s="81">
        <v>1.6346997992447649</v>
      </c>
      <c r="AE253" s="82"/>
      <c r="AF253" s="81">
        <v>1089715.4994896711</v>
      </c>
      <c r="AG253" s="81">
        <v>361829.03939906374</v>
      </c>
      <c r="AH253" s="81">
        <v>204612.73412543387</v>
      </c>
      <c r="AI253" s="81">
        <v>13668942.933238037</v>
      </c>
      <c r="AJ253" s="81">
        <v>15987855.351195788</v>
      </c>
      <c r="AK253" s="81"/>
      <c r="AL253" s="81"/>
      <c r="AM253" s="81">
        <v>917362.59381880634</v>
      </c>
      <c r="AN253" s="81"/>
      <c r="AO253" s="81"/>
      <c r="AP253" s="82"/>
      <c r="AQ253" s="81">
        <v>85</v>
      </c>
      <c r="AR253" s="81">
        <v>50</v>
      </c>
      <c r="AS253" s="81">
        <v>2</v>
      </c>
      <c r="AT253" s="81">
        <v>1</v>
      </c>
      <c r="AU253" s="81">
        <v>0</v>
      </c>
      <c r="AV253" s="81">
        <v>0</v>
      </c>
      <c r="AW253" s="81">
        <v>2</v>
      </c>
      <c r="AX253" s="82"/>
      <c r="AY253" s="81">
        <v>425.7</v>
      </c>
      <c r="AZ253" s="81">
        <v>23847.700000000019</v>
      </c>
      <c r="BA253" s="81">
        <v>35070</v>
      </c>
      <c r="BB253" s="81">
        <v>499</v>
      </c>
      <c r="BC253" s="81">
        <v>0</v>
      </c>
      <c r="BD253" s="81">
        <v>0</v>
      </c>
      <c r="BE253" s="81">
        <v>35070</v>
      </c>
      <c r="BF253" s="82"/>
      <c r="BG253" s="81">
        <v>0</v>
      </c>
      <c r="BH253" s="81">
        <v>0</v>
      </c>
      <c r="BI253" s="81">
        <v>0</v>
      </c>
      <c r="BJ253" s="81">
        <v>0</v>
      </c>
      <c r="BK253" s="81">
        <v>0</v>
      </c>
      <c r="BL253" s="81">
        <v>0</v>
      </c>
      <c r="BM253" s="82"/>
      <c r="BN253" s="81">
        <v>0</v>
      </c>
      <c r="BO253" s="81">
        <v>0</v>
      </c>
      <c r="BP253" s="81">
        <v>0</v>
      </c>
      <c r="BQ253" s="81">
        <v>0</v>
      </c>
      <c r="BR253" s="81">
        <v>0</v>
      </c>
      <c r="BS253" s="81">
        <v>0</v>
      </c>
      <c r="BT253"/>
      <c r="BU253" s="80">
        <v>0</v>
      </c>
      <c r="BV253" s="80">
        <v>0</v>
      </c>
      <c r="BW253" s="80">
        <v>0</v>
      </c>
      <c r="BX253" s="80">
        <v>0</v>
      </c>
      <c r="BY253" s="80">
        <v>0</v>
      </c>
      <c r="BZ253" s="80">
        <v>0</v>
      </c>
      <c r="CA253" s="80">
        <v>0</v>
      </c>
      <c r="CB253" s="80">
        <v>0</v>
      </c>
      <c r="CC253" s="80">
        <v>0</v>
      </c>
    </row>
    <row r="254" spans="1:81">
      <c r="A254" s="80" t="s">
        <v>1965</v>
      </c>
      <c r="B254" s="80">
        <v>221</v>
      </c>
      <c r="C254" s="80">
        <v>18</v>
      </c>
      <c r="D254" s="80">
        <v>13</v>
      </c>
      <c r="E254" s="80">
        <v>2021</v>
      </c>
      <c r="F254" s="80" t="s">
        <v>75</v>
      </c>
      <c r="G254" s="174" t="s">
        <v>1947</v>
      </c>
      <c r="H254" s="80" t="s">
        <v>1948</v>
      </c>
      <c r="I254" s="177"/>
      <c r="J254" s="81">
        <v>0.94292307955782551</v>
      </c>
      <c r="K254" s="81">
        <v>0.53786872538692687</v>
      </c>
      <c r="L254" s="81">
        <v>1.2452850974766103</v>
      </c>
      <c r="M254" s="81">
        <v>9.0314928198690136</v>
      </c>
      <c r="N254" s="81">
        <v>8.4325294069294667</v>
      </c>
      <c r="O254" s="81">
        <v>5.3792739544114481</v>
      </c>
      <c r="P254" s="81">
        <v>7.9315343860571748</v>
      </c>
      <c r="Q254" s="81">
        <v>0.41125099451834163</v>
      </c>
      <c r="R254" s="81">
        <v>0</v>
      </c>
      <c r="S254" s="81">
        <v>1.548540587003731</v>
      </c>
      <c r="T254" s="82"/>
      <c r="U254" s="81">
        <v>198723</v>
      </c>
      <c r="V254" s="81">
        <v>243</v>
      </c>
      <c r="W254" s="81">
        <v>28</v>
      </c>
      <c r="X254" s="81">
        <v>2398</v>
      </c>
      <c r="Y254" s="81">
        <v>3308</v>
      </c>
      <c r="Z254" s="81">
        <v>3958</v>
      </c>
      <c r="AA254" s="81">
        <v>1745</v>
      </c>
      <c r="AB254" s="81">
        <v>6892</v>
      </c>
      <c r="AC254" s="81">
        <v>0</v>
      </c>
      <c r="AD254" s="81">
        <v>1.548540587003731</v>
      </c>
      <c r="AE254" s="82"/>
      <c r="AF254" s="81">
        <v>1209717.1473249611</v>
      </c>
      <c r="AG254" s="81">
        <v>384188.21724873933</v>
      </c>
      <c r="AH254" s="81">
        <v>192276.62911901216</v>
      </c>
      <c r="AI254" s="81">
        <v>14907864.393171467</v>
      </c>
      <c r="AJ254" s="81">
        <v>14669619.956814649</v>
      </c>
      <c r="AK254" s="81">
        <v>0</v>
      </c>
      <c r="AL254" s="81">
        <v>0</v>
      </c>
      <c r="AM254" s="81">
        <v>904670.71477137774</v>
      </c>
      <c r="AN254" s="81">
        <v>0</v>
      </c>
      <c r="AO254" s="81">
        <v>0</v>
      </c>
      <c r="AP254" s="82"/>
      <c r="AQ254" s="81">
        <v>93</v>
      </c>
      <c r="AR254" s="81">
        <v>51</v>
      </c>
      <c r="AS254" s="81">
        <v>2</v>
      </c>
      <c r="AT254" s="81">
        <v>1</v>
      </c>
      <c r="AU254" s="81">
        <v>0</v>
      </c>
      <c r="AV254" s="81">
        <v>0</v>
      </c>
      <c r="AW254" s="81"/>
      <c r="AX254" s="82"/>
      <c r="AY254" s="81">
        <v>463.4</v>
      </c>
      <c r="AZ254" s="81">
        <v>23897.200000000019</v>
      </c>
      <c r="BA254" s="81">
        <v>35070</v>
      </c>
      <c r="BB254" s="81">
        <v>499</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1966</v>
      </c>
      <c r="B255" s="80">
        <v>221</v>
      </c>
      <c r="C255" s="80">
        <v>19</v>
      </c>
      <c r="D255" s="80">
        <v>13</v>
      </c>
      <c r="E255" s="80">
        <v>2022</v>
      </c>
      <c r="F255" s="80" t="s">
        <v>568</v>
      </c>
      <c r="G255" s="174" t="s">
        <v>1947</v>
      </c>
      <c r="H255" s="80" t="s">
        <v>1948</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103</v>
      </c>
      <c r="AR255" s="81">
        <v>51</v>
      </c>
      <c r="AS255" s="81">
        <v>2</v>
      </c>
      <c r="AT255" s="81">
        <v>1</v>
      </c>
      <c r="AU255" s="81">
        <v>0</v>
      </c>
      <c r="AV255" s="81">
        <v>0</v>
      </c>
      <c r="AW255" s="81"/>
      <c r="AX255" s="82"/>
      <c r="AY255" s="81">
        <v>526.19999999999993</v>
      </c>
      <c r="AZ255" s="81">
        <v>23897.200000000015</v>
      </c>
      <c r="BA255" s="81">
        <v>35070</v>
      </c>
      <c r="BB255" s="81">
        <v>499</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1967</v>
      </c>
      <c r="B256" s="80">
        <v>273</v>
      </c>
      <c r="C256" s="80">
        <v>1</v>
      </c>
      <c r="D256" s="80">
        <v>17</v>
      </c>
      <c r="E256" s="80">
        <v>1990</v>
      </c>
      <c r="F256" s="80" t="s">
        <v>562</v>
      </c>
      <c r="G256" s="80" t="s">
        <v>1694</v>
      </c>
      <c r="H256" s="80" t="s">
        <v>1695</v>
      </c>
      <c r="I256" s="177"/>
      <c r="J256" s="81">
        <v>12.526297940264275</v>
      </c>
      <c r="K256" s="81">
        <v>4.776736739005556</v>
      </c>
      <c r="L256" s="81">
        <v>21.544876011813951</v>
      </c>
      <c r="M256" s="81">
        <v>12.396899569644267</v>
      </c>
      <c r="N256" s="81">
        <v>18.048276358728462</v>
      </c>
      <c r="O256" s="81">
        <v>9.2290106451040046</v>
      </c>
      <c r="P256" s="81">
        <v>12.940100700492055</v>
      </c>
      <c r="Q256" s="81">
        <v>0.6546935876615444</v>
      </c>
      <c r="R256" s="81">
        <v>0</v>
      </c>
      <c r="S256" s="81">
        <v>0.53312498113365347</v>
      </c>
      <c r="T256" s="82"/>
      <c r="U256" s="81">
        <v>351694</v>
      </c>
      <c r="V256" s="81">
        <v>874</v>
      </c>
      <c r="W256" s="81">
        <v>252</v>
      </c>
      <c r="X256" s="81">
        <v>4157</v>
      </c>
      <c r="Y256" s="81">
        <v>3861</v>
      </c>
      <c r="Z256" s="81">
        <v>3796</v>
      </c>
      <c r="AA256" s="81">
        <v>3142</v>
      </c>
      <c r="AB256" s="81">
        <v>10630</v>
      </c>
      <c r="AC256" s="81">
        <v>0</v>
      </c>
      <c r="AD256" s="81">
        <v>0.53312498113365347</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1968</v>
      </c>
      <c r="B257" s="80">
        <v>274</v>
      </c>
      <c r="C257" s="80">
        <v>2</v>
      </c>
      <c r="D257" s="80">
        <v>17</v>
      </c>
      <c r="E257" s="80">
        <v>2005</v>
      </c>
      <c r="F257" s="80" t="s">
        <v>565</v>
      </c>
      <c r="G257" s="80" t="s">
        <v>1694</v>
      </c>
      <c r="H257" s="80" t="s">
        <v>1695</v>
      </c>
      <c r="I257" s="177"/>
      <c r="J257" s="81">
        <v>5.6215601794421612</v>
      </c>
      <c r="K257" s="81">
        <v>1.8587919392682288</v>
      </c>
      <c r="L257" s="81">
        <v>7.8829845109611325</v>
      </c>
      <c r="M257" s="81">
        <v>17.580361346343878</v>
      </c>
      <c r="N257" s="81">
        <v>19.68330513737175</v>
      </c>
      <c r="O257" s="81">
        <v>10.862119158814304</v>
      </c>
      <c r="P257" s="81">
        <v>11.772101272308111</v>
      </c>
      <c r="Q257" s="81">
        <v>0.52186732403120306</v>
      </c>
      <c r="R257" s="81">
        <v>0</v>
      </c>
      <c r="S257" s="81">
        <v>0.84539116800000003</v>
      </c>
      <c r="T257" s="82"/>
      <c r="U257" s="81">
        <v>173624</v>
      </c>
      <c r="V257" s="81">
        <v>567</v>
      </c>
      <c r="W257" s="81">
        <v>70</v>
      </c>
      <c r="X257" s="81">
        <v>2855</v>
      </c>
      <c r="Y257" s="81">
        <v>4013</v>
      </c>
      <c r="Z257" s="81">
        <v>5170</v>
      </c>
      <c r="AA257" s="81">
        <v>2341</v>
      </c>
      <c r="AB257" s="81">
        <v>8858</v>
      </c>
      <c r="AC257" s="81">
        <v>0</v>
      </c>
      <c r="AD257" s="81">
        <v>0.84539116800000003</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1969</v>
      </c>
      <c r="B258" s="80">
        <v>275</v>
      </c>
      <c r="C258" s="80">
        <v>3</v>
      </c>
      <c r="D258" s="80">
        <v>17</v>
      </c>
      <c r="E258" s="80">
        <v>2006</v>
      </c>
      <c r="F258" s="80" t="s">
        <v>566</v>
      </c>
      <c r="G258" s="80" t="s">
        <v>1694</v>
      </c>
      <c r="H258" s="80" t="s">
        <v>1695</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1970</v>
      </c>
      <c r="B259" s="80">
        <v>276</v>
      </c>
      <c r="C259" s="80">
        <v>4</v>
      </c>
      <c r="D259" s="80">
        <v>17</v>
      </c>
      <c r="E259" s="80">
        <v>2007</v>
      </c>
      <c r="F259" s="80" t="s">
        <v>567</v>
      </c>
      <c r="G259" s="80" t="s">
        <v>1694</v>
      </c>
      <c r="H259" s="80" t="s">
        <v>1695</v>
      </c>
      <c r="I259" s="177"/>
      <c r="J259" s="81">
        <v>8.6761004959086545</v>
      </c>
      <c r="K259" s="81">
        <v>1.496772369215196</v>
      </c>
      <c r="L259" s="81">
        <v>8.288950474083272</v>
      </c>
      <c r="M259" s="81">
        <v>16.483904674322972</v>
      </c>
      <c r="N259" s="81">
        <v>19.435963414194209</v>
      </c>
      <c r="O259" s="81">
        <v>10.161860574362052</v>
      </c>
      <c r="P259" s="81">
        <v>11.448776162089413</v>
      </c>
      <c r="Q259" s="81">
        <v>0.53694930138742447</v>
      </c>
      <c r="R259" s="81">
        <v>0</v>
      </c>
      <c r="S259" s="81">
        <v>2.0633131991999996</v>
      </c>
      <c r="T259" s="82"/>
      <c r="U259" s="81">
        <v>284925</v>
      </c>
      <c r="V259" s="81">
        <v>498</v>
      </c>
      <c r="W259" s="81">
        <v>101</v>
      </c>
      <c r="X259" s="81">
        <v>3353</v>
      </c>
      <c r="Y259" s="81">
        <v>3973</v>
      </c>
      <c r="Z259" s="81">
        <v>5028</v>
      </c>
      <c r="AA259" s="81">
        <v>2242</v>
      </c>
      <c r="AB259" s="81">
        <v>8632</v>
      </c>
      <c r="AC259" s="81">
        <v>0</v>
      </c>
      <c r="AD259" s="81">
        <v>2.0633131991999996</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1971</v>
      </c>
      <c r="B260" s="80">
        <v>277</v>
      </c>
      <c r="C260" s="80">
        <v>5</v>
      </c>
      <c r="D260" s="80">
        <v>17</v>
      </c>
      <c r="E260" s="80">
        <v>2008</v>
      </c>
      <c r="F260" s="80" t="s">
        <v>84</v>
      </c>
      <c r="G260" s="80" t="s">
        <v>1694</v>
      </c>
      <c r="H260" s="80" t="s">
        <v>1695</v>
      </c>
      <c r="I260" s="177"/>
      <c r="J260" s="81">
        <v>8.1354008223901033</v>
      </c>
      <c r="K260" s="81">
        <v>1.3136534573617327</v>
      </c>
      <c r="L260" s="81">
        <v>7.1571958933859721</v>
      </c>
      <c r="M260" s="81">
        <v>19.287764695699668</v>
      </c>
      <c r="N260" s="81">
        <v>19.861179888047399</v>
      </c>
      <c r="O260" s="81">
        <v>9.7880030088848979</v>
      </c>
      <c r="P260" s="81">
        <v>11.211298587963185</v>
      </c>
      <c r="Q260" s="81">
        <v>0.5223324119633993</v>
      </c>
      <c r="R260" s="81">
        <v>0</v>
      </c>
      <c r="S260" s="81">
        <v>0.40029118359999993</v>
      </c>
      <c r="T260" s="82"/>
      <c r="U260" s="81">
        <v>280711</v>
      </c>
      <c r="V260" s="81">
        <v>498</v>
      </c>
      <c r="W260" s="81">
        <v>101</v>
      </c>
      <c r="X260" s="81">
        <v>3353</v>
      </c>
      <c r="Y260" s="81">
        <v>4006</v>
      </c>
      <c r="Z260" s="81">
        <v>5013</v>
      </c>
      <c r="AA260" s="81">
        <v>2198</v>
      </c>
      <c r="AB260" s="81">
        <v>8535</v>
      </c>
      <c r="AC260" s="81">
        <v>0</v>
      </c>
      <c r="AD260" s="81">
        <v>0.40029118359999993</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1972</v>
      </c>
      <c r="B261" s="80">
        <v>278</v>
      </c>
      <c r="C261" s="80">
        <v>6</v>
      </c>
      <c r="D261" s="80">
        <v>17</v>
      </c>
      <c r="E261" s="80">
        <v>2009</v>
      </c>
      <c r="F261" s="80" t="s">
        <v>85</v>
      </c>
      <c r="G261" s="80" t="s">
        <v>1694</v>
      </c>
      <c r="H261" s="80" t="s">
        <v>1695</v>
      </c>
      <c r="I261" s="177"/>
      <c r="J261" s="81">
        <v>6.5476097361782237</v>
      </c>
      <c r="K261" s="81">
        <v>1.0467337545797135</v>
      </c>
      <c r="L261" s="81">
        <v>7.5444185072186114</v>
      </c>
      <c r="M261" s="81">
        <v>14.247680855263932</v>
      </c>
      <c r="N261" s="81">
        <v>16.867717472231607</v>
      </c>
      <c r="O261" s="81">
        <v>9.8274183467265921</v>
      </c>
      <c r="P261" s="81">
        <v>10.816330624231023</v>
      </c>
      <c r="Q261" s="81">
        <v>0.48416669764756659</v>
      </c>
      <c r="R261" s="81">
        <v>0</v>
      </c>
      <c r="S261" s="81">
        <v>1.1468935863086513</v>
      </c>
      <c r="T261" s="82"/>
      <c r="U261" s="81">
        <v>228152</v>
      </c>
      <c r="V261" s="81">
        <v>486</v>
      </c>
      <c r="W261" s="81">
        <v>122</v>
      </c>
      <c r="X261" s="81">
        <v>3128</v>
      </c>
      <c r="Y261" s="81">
        <v>3961</v>
      </c>
      <c r="Z261" s="81">
        <v>4968</v>
      </c>
      <c r="AA261" s="81">
        <v>2177</v>
      </c>
      <c r="AB261" s="81">
        <v>8305</v>
      </c>
      <c r="AC261" s="81">
        <v>0</v>
      </c>
      <c r="AD261" s="81">
        <v>1.1468935863086513</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0</v>
      </c>
      <c r="BJ261" s="81">
        <v>0</v>
      </c>
      <c r="BK261" s="81">
        <v>0</v>
      </c>
      <c r="BL261" s="81">
        <v>0</v>
      </c>
      <c r="BM261" s="82"/>
      <c r="BN261" s="81">
        <v>0</v>
      </c>
      <c r="BO261" s="81">
        <v>0</v>
      </c>
      <c r="BP261" s="81">
        <v>0</v>
      </c>
      <c r="BQ261" s="81">
        <v>0</v>
      </c>
      <c r="BR261" s="81">
        <v>0</v>
      </c>
      <c r="BS261" s="81">
        <v>0</v>
      </c>
      <c r="BT261"/>
      <c r="BU261" s="80"/>
      <c r="BV261" s="80"/>
      <c r="BW261" s="80"/>
      <c r="BX261" s="80"/>
      <c r="BY261" s="80"/>
      <c r="BZ261" s="80"/>
      <c r="CA261" s="80"/>
      <c r="CB261" s="80"/>
      <c r="CC261" s="80"/>
    </row>
    <row r="262" spans="1:81">
      <c r="A262" s="80" t="s">
        <v>1973</v>
      </c>
      <c r="B262" s="80">
        <v>279</v>
      </c>
      <c r="C262" s="80">
        <v>7</v>
      </c>
      <c r="D262" s="80">
        <v>17</v>
      </c>
      <c r="E262" s="80">
        <v>2010</v>
      </c>
      <c r="F262" s="80" t="s">
        <v>86</v>
      </c>
      <c r="G262" s="80" t="s">
        <v>1694</v>
      </c>
      <c r="H262" s="80" t="s">
        <v>1695</v>
      </c>
      <c r="I262" s="177"/>
      <c r="J262" s="81">
        <v>7.1268464815306007</v>
      </c>
      <c r="K262" s="81">
        <v>1.0916451481650613</v>
      </c>
      <c r="L262" s="81">
        <v>6.8684556074078449</v>
      </c>
      <c r="M262" s="81">
        <v>12.753661458755428</v>
      </c>
      <c r="N262" s="81">
        <v>16.689921400906019</v>
      </c>
      <c r="O262" s="81">
        <v>9.7563665977122298</v>
      </c>
      <c r="P262" s="81">
        <v>11.08827736337987</v>
      </c>
      <c r="Q262" s="81">
        <v>0.50242723722779359</v>
      </c>
      <c r="R262" s="81">
        <v>0</v>
      </c>
      <c r="S262" s="81">
        <v>1.2267045566274848</v>
      </c>
      <c r="T262" s="82"/>
      <c r="U262" s="81">
        <v>277991</v>
      </c>
      <c r="V262" s="81">
        <v>486</v>
      </c>
      <c r="W262" s="81">
        <v>122</v>
      </c>
      <c r="X262" s="81">
        <v>3128</v>
      </c>
      <c r="Y262" s="81">
        <v>3986</v>
      </c>
      <c r="Z262" s="81">
        <v>4955</v>
      </c>
      <c r="AA262" s="81">
        <v>2176</v>
      </c>
      <c r="AB262" s="81">
        <v>8258</v>
      </c>
      <c r="AC262" s="81">
        <v>0</v>
      </c>
      <c r="AD262" s="81">
        <v>1.2267045566274848</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0</v>
      </c>
      <c r="BJ262" s="81">
        <v>0</v>
      </c>
      <c r="BK262" s="81">
        <v>0</v>
      </c>
      <c r="BL262" s="81">
        <v>0</v>
      </c>
      <c r="BM262" s="82"/>
      <c r="BN262" s="81">
        <v>0</v>
      </c>
      <c r="BO262" s="81">
        <v>0</v>
      </c>
      <c r="BP262" s="81">
        <v>0</v>
      </c>
      <c r="BQ262" s="81">
        <v>0</v>
      </c>
      <c r="BR262" s="81">
        <v>0</v>
      </c>
      <c r="BS262" s="81">
        <v>0</v>
      </c>
      <c r="BT262"/>
      <c r="BU262" s="80">
        <v>0</v>
      </c>
      <c r="BV262" s="80">
        <v>0</v>
      </c>
      <c r="BW262" s="80">
        <v>0</v>
      </c>
      <c r="BX262" s="80">
        <v>0</v>
      </c>
      <c r="BY262" s="80">
        <v>0</v>
      </c>
      <c r="BZ262" s="80">
        <v>0</v>
      </c>
      <c r="CA262" s="80">
        <v>0</v>
      </c>
      <c r="CB262" s="80">
        <v>0</v>
      </c>
      <c r="CC262" s="80">
        <v>0</v>
      </c>
    </row>
    <row r="263" spans="1:81">
      <c r="A263" s="80" t="s">
        <v>1974</v>
      </c>
      <c r="B263" s="80">
        <v>280</v>
      </c>
      <c r="C263" s="80">
        <v>8</v>
      </c>
      <c r="D263" s="80">
        <v>17</v>
      </c>
      <c r="E263" s="80">
        <v>2011</v>
      </c>
      <c r="F263" s="80" t="s">
        <v>87</v>
      </c>
      <c r="G263" s="80" t="s">
        <v>1694</v>
      </c>
      <c r="H263" s="80" t="s">
        <v>1695</v>
      </c>
      <c r="I263" s="177"/>
      <c r="J263" s="81">
        <v>3.5392655723754309</v>
      </c>
      <c r="K263" s="81">
        <v>1.5295979057509617</v>
      </c>
      <c r="L263" s="81">
        <v>6.4087695506380129</v>
      </c>
      <c r="M263" s="81">
        <v>16.111460043733995</v>
      </c>
      <c r="N263" s="81">
        <v>20.048984368403488</v>
      </c>
      <c r="O263" s="81">
        <v>9.462195619429</v>
      </c>
      <c r="P263" s="81">
        <v>10.193822415962559</v>
      </c>
      <c r="Q263" s="81">
        <v>0.57265505669211891</v>
      </c>
      <c r="R263" s="81">
        <v>0</v>
      </c>
      <c r="S263" s="81">
        <v>1.5126881728208179</v>
      </c>
      <c r="T263" s="82"/>
      <c r="U263" s="81">
        <v>130018</v>
      </c>
      <c r="V263" s="81">
        <v>486</v>
      </c>
      <c r="W263" s="81">
        <v>122</v>
      </c>
      <c r="X263" s="81">
        <v>3128</v>
      </c>
      <c r="Y263" s="81">
        <v>3978</v>
      </c>
      <c r="Z263" s="81">
        <v>4910</v>
      </c>
      <c r="AA263" s="81">
        <v>2060</v>
      </c>
      <c r="AB263" s="81">
        <v>8160</v>
      </c>
      <c r="AC263" s="81">
        <v>0</v>
      </c>
      <c r="AD263" s="81">
        <v>1.5126881728208179</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0</v>
      </c>
      <c r="BL263" s="81">
        <v>0</v>
      </c>
      <c r="BM263" s="82"/>
      <c r="BN263" s="81">
        <v>0</v>
      </c>
      <c r="BO263" s="81">
        <v>0</v>
      </c>
      <c r="BP263" s="81">
        <v>0</v>
      </c>
      <c r="BQ263" s="81">
        <v>0</v>
      </c>
      <c r="BR263" s="81">
        <v>0</v>
      </c>
      <c r="BS263" s="81">
        <v>0</v>
      </c>
      <c r="BT263"/>
      <c r="BU263" s="80">
        <v>0</v>
      </c>
      <c r="BV263" s="80">
        <v>0</v>
      </c>
      <c r="BW263" s="80">
        <v>0</v>
      </c>
      <c r="BX263" s="80">
        <v>0</v>
      </c>
      <c r="BY263" s="80">
        <v>0</v>
      </c>
      <c r="BZ263" s="80">
        <v>0</v>
      </c>
      <c r="CA263" s="80">
        <v>0</v>
      </c>
      <c r="CB263" s="80">
        <v>0</v>
      </c>
      <c r="CC263" s="80">
        <v>0</v>
      </c>
    </row>
    <row r="264" spans="1:81">
      <c r="A264" s="80" t="s">
        <v>1975</v>
      </c>
      <c r="B264" s="80">
        <v>281</v>
      </c>
      <c r="C264" s="80">
        <v>9</v>
      </c>
      <c r="D264" s="80">
        <v>17</v>
      </c>
      <c r="E264" s="80">
        <v>2012</v>
      </c>
      <c r="F264" s="80" t="s">
        <v>88</v>
      </c>
      <c r="G264" s="80" t="s">
        <v>1694</v>
      </c>
      <c r="H264" s="80" t="s">
        <v>1695</v>
      </c>
      <c r="I264" s="177"/>
      <c r="J264" s="81">
        <v>5.5071058536699642</v>
      </c>
      <c r="K264" s="81">
        <v>1.7231511995954054</v>
      </c>
      <c r="L264" s="81">
        <v>6.4662579067436141</v>
      </c>
      <c r="M264" s="81">
        <v>20.010382182780674</v>
      </c>
      <c r="N264" s="81">
        <v>22.046150272054959</v>
      </c>
      <c r="O264" s="81">
        <v>9.4584783960392258</v>
      </c>
      <c r="P264" s="81">
        <v>10.082616621280255</v>
      </c>
      <c r="Q264" s="81">
        <v>0.61386510171732989</v>
      </c>
      <c r="R264" s="81">
        <v>0</v>
      </c>
      <c r="S264" s="81">
        <v>1.6620488923451426</v>
      </c>
      <c r="T264" s="82"/>
      <c r="U264" s="81">
        <v>193839</v>
      </c>
      <c r="V264" s="81">
        <v>486</v>
      </c>
      <c r="W264" s="81">
        <v>122</v>
      </c>
      <c r="X264" s="81">
        <v>3128</v>
      </c>
      <c r="Y264" s="81">
        <v>3982</v>
      </c>
      <c r="Z264" s="81">
        <v>4947</v>
      </c>
      <c r="AA264" s="81">
        <v>2026</v>
      </c>
      <c r="AB264" s="81">
        <v>8051</v>
      </c>
      <c r="AC264" s="81">
        <v>0</v>
      </c>
      <c r="AD264" s="81">
        <v>1.6620488923451426</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0</v>
      </c>
      <c r="BL264" s="81">
        <v>0</v>
      </c>
      <c r="BM264" s="82"/>
      <c r="BN264" s="81">
        <v>0</v>
      </c>
      <c r="BO264" s="81">
        <v>0</v>
      </c>
      <c r="BP264" s="81">
        <v>0</v>
      </c>
      <c r="BQ264" s="81">
        <v>0</v>
      </c>
      <c r="BR264" s="81">
        <v>0</v>
      </c>
      <c r="BS264" s="81">
        <v>0</v>
      </c>
      <c r="BT264"/>
      <c r="BU264" s="80">
        <v>0</v>
      </c>
      <c r="BV264" s="80">
        <v>0</v>
      </c>
      <c r="BW264" s="80">
        <v>0</v>
      </c>
      <c r="BX264" s="80">
        <v>0</v>
      </c>
      <c r="BY264" s="80">
        <v>0</v>
      </c>
      <c r="BZ264" s="80">
        <v>0</v>
      </c>
      <c r="CA264" s="80">
        <v>0</v>
      </c>
      <c r="CB264" s="80">
        <v>0</v>
      </c>
      <c r="CC264" s="80">
        <v>0</v>
      </c>
    </row>
    <row r="265" spans="1:81">
      <c r="A265" s="80" t="s">
        <v>1976</v>
      </c>
      <c r="B265" s="80">
        <v>282</v>
      </c>
      <c r="C265" s="80">
        <v>10</v>
      </c>
      <c r="D265" s="80">
        <v>17</v>
      </c>
      <c r="E265" s="80">
        <v>2013</v>
      </c>
      <c r="F265" s="80" t="s">
        <v>89</v>
      </c>
      <c r="G265" s="80" t="s">
        <v>1694</v>
      </c>
      <c r="H265" s="80" t="s">
        <v>1695</v>
      </c>
      <c r="I265" s="177"/>
      <c r="J265" s="81">
        <v>5.3585537569054642</v>
      </c>
      <c r="K265" s="81">
        <v>1.4241903440767791</v>
      </c>
      <c r="L265" s="81">
        <v>5.7102156065776093</v>
      </c>
      <c r="M265" s="81">
        <v>18.610133842228358</v>
      </c>
      <c r="N265" s="81">
        <v>21.354920850047343</v>
      </c>
      <c r="O265" s="81">
        <v>9.2610416773037514</v>
      </c>
      <c r="P265" s="81">
        <v>10.410337930278008</v>
      </c>
      <c r="Q265" s="81">
        <v>0.62024213692801211</v>
      </c>
      <c r="R265" s="81">
        <v>0</v>
      </c>
      <c r="S265" s="81">
        <v>1.3441173551413328</v>
      </c>
      <c r="T265" s="82"/>
      <c r="U265" s="81">
        <v>192044</v>
      </c>
      <c r="V265" s="81">
        <v>486</v>
      </c>
      <c r="W265" s="81">
        <v>122</v>
      </c>
      <c r="X265" s="81">
        <v>3128</v>
      </c>
      <c r="Y265" s="81">
        <v>3980</v>
      </c>
      <c r="Z265" s="81">
        <v>5060</v>
      </c>
      <c r="AA265" s="81">
        <v>2084</v>
      </c>
      <c r="AB265" s="81">
        <v>8018</v>
      </c>
      <c r="AC265" s="81">
        <v>0</v>
      </c>
      <c r="AD265" s="81">
        <v>1.3441173551413328</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v>
      </c>
      <c r="BK265" s="81">
        <v>0</v>
      </c>
      <c r="BL265" s="81">
        <v>0</v>
      </c>
      <c r="BM265" s="82"/>
      <c r="BN265" s="81">
        <v>0</v>
      </c>
      <c r="BO265" s="81">
        <v>0</v>
      </c>
      <c r="BP265" s="81">
        <v>0</v>
      </c>
      <c r="BQ265" s="81">
        <v>0</v>
      </c>
      <c r="BR265" s="81">
        <v>0</v>
      </c>
      <c r="BS265" s="81">
        <v>0</v>
      </c>
      <c r="BT265"/>
      <c r="BU265" s="80">
        <v>0</v>
      </c>
      <c r="BV265" s="80">
        <v>0</v>
      </c>
      <c r="BW265" s="80">
        <v>0</v>
      </c>
      <c r="BX265" s="80">
        <v>0</v>
      </c>
      <c r="BY265" s="80">
        <v>0</v>
      </c>
      <c r="BZ265" s="80">
        <v>0</v>
      </c>
      <c r="CA265" s="80">
        <v>0</v>
      </c>
      <c r="CB265" s="80">
        <v>0</v>
      </c>
      <c r="CC265" s="80">
        <v>0</v>
      </c>
    </row>
    <row r="266" spans="1:81">
      <c r="A266" s="80" t="s">
        <v>1977</v>
      </c>
      <c r="B266" s="80">
        <v>283</v>
      </c>
      <c r="C266" s="80">
        <v>11</v>
      </c>
      <c r="D266" s="80">
        <v>17</v>
      </c>
      <c r="E266" s="80">
        <v>2014</v>
      </c>
      <c r="F266" s="80" t="s">
        <v>90</v>
      </c>
      <c r="G266" s="80" t="s">
        <v>1694</v>
      </c>
      <c r="H266" s="80" t="s">
        <v>1695</v>
      </c>
      <c r="I266" s="177"/>
      <c r="J266" s="81">
        <v>5.2223037586150323</v>
      </c>
      <c r="K266" s="81">
        <v>1.36593204937507</v>
      </c>
      <c r="L266" s="81">
        <v>5.6857796796428284</v>
      </c>
      <c r="M266" s="81">
        <v>18.461231357890096</v>
      </c>
      <c r="N266" s="81">
        <v>22.498475895226768</v>
      </c>
      <c r="O266" s="81">
        <v>8.7740320216379821</v>
      </c>
      <c r="P266" s="81">
        <v>10.374098771355351</v>
      </c>
      <c r="Q266" s="81">
        <v>0.58462933166244591</v>
      </c>
      <c r="R266" s="81">
        <v>0</v>
      </c>
      <c r="S266" s="81">
        <v>1.2009778522845533</v>
      </c>
      <c r="T266" s="82"/>
      <c r="U266" s="81">
        <v>207864</v>
      </c>
      <c r="V266" s="81">
        <v>405</v>
      </c>
      <c r="W266" s="81">
        <v>124</v>
      </c>
      <c r="X266" s="81">
        <v>2950</v>
      </c>
      <c r="Y266" s="81">
        <v>3960</v>
      </c>
      <c r="Z266" s="81">
        <v>5049</v>
      </c>
      <c r="AA266" s="81">
        <v>2066</v>
      </c>
      <c r="AB266" s="81">
        <v>7877</v>
      </c>
      <c r="AC266" s="81">
        <v>0</v>
      </c>
      <c r="AD266" s="81">
        <v>1.2009778522845533</v>
      </c>
      <c r="AE266" s="82"/>
      <c r="AF266" s="81">
        <v>1692876.3023965044</v>
      </c>
      <c r="AG266" s="81">
        <v>958467.19851788355</v>
      </c>
      <c r="AH266" s="81">
        <v>924792.65206817479</v>
      </c>
      <c r="AI266" s="81">
        <v>19426970.582801245</v>
      </c>
      <c r="AJ266" s="81">
        <v>17031864.463250842</v>
      </c>
      <c r="AK266" s="81">
        <v>0</v>
      </c>
      <c r="AL266" s="81">
        <v>0</v>
      </c>
      <c r="AM266" s="81">
        <v>1081394.3922957007</v>
      </c>
      <c r="AN266" s="81">
        <v>0</v>
      </c>
      <c r="AO266" s="81">
        <v>0</v>
      </c>
      <c r="AP266" s="82"/>
      <c r="AQ266" s="81">
        <v>69</v>
      </c>
      <c r="AR266" s="81">
        <v>43</v>
      </c>
      <c r="AS266" s="81">
        <v>0</v>
      </c>
      <c r="AT266" s="81">
        <v>0</v>
      </c>
      <c r="AU266" s="81">
        <v>0</v>
      </c>
      <c r="AV266" s="81">
        <v>1</v>
      </c>
      <c r="AW266" s="81" t="s">
        <v>564</v>
      </c>
      <c r="AX266" s="82"/>
      <c r="AY266" s="81">
        <v>460.45399999999995</v>
      </c>
      <c r="AZ266" s="81">
        <v>2197.4</v>
      </c>
      <c r="BA266" s="81">
        <v>0</v>
      </c>
      <c r="BB266" s="81">
        <v>0</v>
      </c>
      <c r="BC266" s="81">
        <v>0</v>
      </c>
      <c r="BD266" s="81">
        <v>50</v>
      </c>
      <c r="BE266" s="81" t="s">
        <v>564</v>
      </c>
      <c r="BF266" s="82"/>
      <c r="BG266" s="81">
        <v>0</v>
      </c>
      <c r="BH266" s="81">
        <v>0</v>
      </c>
      <c r="BI266" s="81">
        <v>0</v>
      </c>
      <c r="BJ266" s="81">
        <v>0</v>
      </c>
      <c r="BK266" s="81">
        <v>0</v>
      </c>
      <c r="BL266" s="81">
        <v>0</v>
      </c>
      <c r="BM266" s="82"/>
      <c r="BN266" s="81">
        <v>0</v>
      </c>
      <c r="BO266" s="81">
        <v>0</v>
      </c>
      <c r="BP266" s="81">
        <v>0</v>
      </c>
      <c r="BQ266" s="81">
        <v>0</v>
      </c>
      <c r="BR266" s="81">
        <v>0</v>
      </c>
      <c r="BS266" s="81">
        <v>0</v>
      </c>
      <c r="BT266"/>
      <c r="BU266" s="80">
        <v>0</v>
      </c>
      <c r="BV266" s="80">
        <v>0</v>
      </c>
      <c r="BW266" s="80">
        <v>0</v>
      </c>
      <c r="BX266" s="80">
        <v>0</v>
      </c>
      <c r="BY266" s="80">
        <v>0</v>
      </c>
      <c r="BZ266" s="80">
        <v>0</v>
      </c>
      <c r="CA266" s="80">
        <v>0</v>
      </c>
      <c r="CB266" s="80">
        <v>0</v>
      </c>
      <c r="CC266" s="80">
        <v>0</v>
      </c>
    </row>
    <row r="267" spans="1:81">
      <c r="A267" s="80" t="s">
        <v>1978</v>
      </c>
      <c r="B267" s="80">
        <v>284</v>
      </c>
      <c r="C267" s="80">
        <v>12</v>
      </c>
      <c r="D267" s="80">
        <v>17</v>
      </c>
      <c r="E267" s="80">
        <v>2015</v>
      </c>
      <c r="F267" s="80" t="s">
        <v>91</v>
      </c>
      <c r="G267" s="80" t="s">
        <v>1694</v>
      </c>
      <c r="H267" s="80" t="s">
        <v>1695</v>
      </c>
      <c r="I267" s="177"/>
      <c r="J267" s="81">
        <v>4.0103208065900064</v>
      </c>
      <c r="K267" s="81">
        <v>1.3097868429059585</v>
      </c>
      <c r="L267" s="81">
        <v>5.9848762745857167</v>
      </c>
      <c r="M267" s="81">
        <v>17.862586084193239</v>
      </c>
      <c r="N267" s="81">
        <v>20.686664017743336</v>
      </c>
      <c r="O267" s="81">
        <v>8.6885818384120963</v>
      </c>
      <c r="P267" s="81">
        <v>10.357134806970121</v>
      </c>
      <c r="Q267" s="81">
        <v>0.5642581106681066</v>
      </c>
      <c r="R267" s="81">
        <v>0</v>
      </c>
      <c r="S267" s="81">
        <v>1.1141430340410106</v>
      </c>
      <c r="T267" s="82"/>
      <c r="U267" s="81">
        <v>160040</v>
      </c>
      <c r="V267" s="81">
        <v>405</v>
      </c>
      <c r="W267" s="81">
        <v>124</v>
      </c>
      <c r="X267" s="81">
        <v>2950</v>
      </c>
      <c r="Y267" s="81">
        <v>3956</v>
      </c>
      <c r="Z267" s="81">
        <v>5048</v>
      </c>
      <c r="AA267" s="81">
        <v>2061</v>
      </c>
      <c r="AB267" s="81">
        <v>7766</v>
      </c>
      <c r="AC267" s="81">
        <v>0</v>
      </c>
      <c r="AD267" s="81">
        <v>1.1141430340410106</v>
      </c>
      <c r="AE267" s="82"/>
      <c r="AF267" s="81">
        <v>1235076.782934071</v>
      </c>
      <c r="AG267" s="81">
        <v>872606.01732005249</v>
      </c>
      <c r="AH267" s="81">
        <v>773855.66042004537</v>
      </c>
      <c r="AI267" s="81">
        <v>18762239.4344531</v>
      </c>
      <c r="AJ267" s="81">
        <v>16328606.440619944</v>
      </c>
      <c r="AK267" s="81">
        <v>0</v>
      </c>
      <c r="AL267" s="81">
        <v>0</v>
      </c>
      <c r="AM267" s="81">
        <v>1064297.7228552499</v>
      </c>
      <c r="AN267" s="81">
        <v>0</v>
      </c>
      <c r="AO267" s="81">
        <v>0</v>
      </c>
      <c r="AP267" s="82"/>
      <c r="AQ267" s="81">
        <v>75</v>
      </c>
      <c r="AR267" s="81">
        <v>45</v>
      </c>
      <c r="AS267" s="81">
        <v>0</v>
      </c>
      <c r="AT267" s="81">
        <v>0</v>
      </c>
      <c r="AU267" s="81">
        <v>0</v>
      </c>
      <c r="AV267" s="81">
        <v>1</v>
      </c>
      <c r="AW267" s="81" t="s">
        <v>564</v>
      </c>
      <c r="AX267" s="82"/>
      <c r="AY267" s="81">
        <v>515.154</v>
      </c>
      <c r="AZ267" s="81">
        <v>3177.4</v>
      </c>
      <c r="BA267" s="81">
        <v>0</v>
      </c>
      <c r="BB267" s="81">
        <v>0</v>
      </c>
      <c r="BC267" s="81">
        <v>0</v>
      </c>
      <c r="BD267" s="81">
        <v>50</v>
      </c>
      <c r="BE267" s="81" t="s">
        <v>564</v>
      </c>
      <c r="BF267" s="82"/>
      <c r="BG267" s="81">
        <v>0</v>
      </c>
      <c r="BH267" s="81">
        <v>0</v>
      </c>
      <c r="BI267" s="81">
        <v>0</v>
      </c>
      <c r="BJ267" s="81">
        <v>0</v>
      </c>
      <c r="BK267" s="81">
        <v>0</v>
      </c>
      <c r="BL267" s="81">
        <v>0</v>
      </c>
      <c r="BM267" s="82"/>
      <c r="BN267" s="81">
        <v>0</v>
      </c>
      <c r="BO267" s="81">
        <v>0</v>
      </c>
      <c r="BP267" s="81">
        <v>0</v>
      </c>
      <c r="BQ267" s="81">
        <v>0</v>
      </c>
      <c r="BR267" s="81">
        <v>0</v>
      </c>
      <c r="BS267" s="81">
        <v>0</v>
      </c>
      <c r="BT267"/>
      <c r="BU267" s="80">
        <v>0</v>
      </c>
      <c r="BV267" s="80">
        <v>0</v>
      </c>
      <c r="BW267" s="80">
        <v>0</v>
      </c>
      <c r="BX267" s="80">
        <v>0</v>
      </c>
      <c r="BY267" s="80">
        <v>0</v>
      </c>
      <c r="BZ267" s="80">
        <v>0</v>
      </c>
      <c r="CA267" s="80">
        <v>0</v>
      </c>
      <c r="CB267" s="80">
        <v>0</v>
      </c>
      <c r="CC267" s="80">
        <v>0</v>
      </c>
    </row>
    <row r="268" spans="1:81">
      <c r="A268" s="80" t="s">
        <v>1979</v>
      </c>
      <c r="B268" s="80">
        <v>285</v>
      </c>
      <c r="C268" s="80">
        <v>13</v>
      </c>
      <c r="D268" s="80">
        <v>17</v>
      </c>
      <c r="E268" s="80">
        <v>2016</v>
      </c>
      <c r="F268" s="80" t="s">
        <v>92</v>
      </c>
      <c r="G268" s="80" t="s">
        <v>1694</v>
      </c>
      <c r="H268" s="80" t="s">
        <v>1695</v>
      </c>
      <c r="I268" s="177"/>
      <c r="J268" s="81">
        <v>4.6429083197775256</v>
      </c>
      <c r="K268" s="81">
        <v>1.2354931896786259</v>
      </c>
      <c r="L268" s="81">
        <v>6.4358257731203965</v>
      </c>
      <c r="M268" s="81">
        <v>15.315095976902219</v>
      </c>
      <c r="N268" s="81">
        <v>20.98911093534262</v>
      </c>
      <c r="O268" s="81">
        <v>8.5490666732217413</v>
      </c>
      <c r="P268" s="81">
        <v>11.335398272163655</v>
      </c>
      <c r="Q268" s="81">
        <v>0.53729783586488533</v>
      </c>
      <c r="R268" s="81">
        <v>0</v>
      </c>
      <c r="S268" s="81">
        <v>1.5195061362583604</v>
      </c>
      <c r="T268" s="82"/>
      <c r="U268" s="81">
        <v>176366</v>
      </c>
      <c r="V268" s="81">
        <v>405</v>
      </c>
      <c r="W268" s="81">
        <v>124</v>
      </c>
      <c r="X268" s="81">
        <v>2950</v>
      </c>
      <c r="Y268" s="81">
        <v>3947</v>
      </c>
      <c r="Z268" s="81">
        <v>5028</v>
      </c>
      <c r="AA268" s="81">
        <v>2333</v>
      </c>
      <c r="AB268" s="81">
        <v>7607</v>
      </c>
      <c r="AC268" s="81">
        <v>0</v>
      </c>
      <c r="AD268" s="81">
        <v>1.51950613625836</v>
      </c>
      <c r="AE268" s="82"/>
      <c r="AF268" s="81">
        <v>1454930.59298358</v>
      </c>
      <c r="AG268" s="81">
        <v>831771.99181219935</v>
      </c>
      <c r="AH268" s="81">
        <v>655880.80441022839</v>
      </c>
      <c r="AI268" s="81">
        <v>18728455.724705081</v>
      </c>
      <c r="AJ268" s="81">
        <v>16957082.459527571</v>
      </c>
      <c r="AK268" s="81">
        <v>0</v>
      </c>
      <c r="AL268" s="81">
        <v>0</v>
      </c>
      <c r="AM268" s="81">
        <v>1043317.365826003</v>
      </c>
      <c r="AN268" s="81">
        <v>0</v>
      </c>
      <c r="AO268" s="81">
        <v>0</v>
      </c>
      <c r="AP268" s="82"/>
      <c r="AQ268" s="81">
        <v>87</v>
      </c>
      <c r="AR268" s="81">
        <v>49</v>
      </c>
      <c r="AS268" s="81">
        <v>0</v>
      </c>
      <c r="AT268" s="81">
        <v>0</v>
      </c>
      <c r="AU268" s="81">
        <v>1</v>
      </c>
      <c r="AV268" s="81">
        <v>1</v>
      </c>
      <c r="AW268" s="81" t="s">
        <v>564</v>
      </c>
      <c r="AX268" s="82"/>
      <c r="AY268" s="81">
        <v>613.154</v>
      </c>
      <c r="AZ268" s="81">
        <v>3335.5</v>
      </c>
      <c r="BA268" s="81">
        <v>0</v>
      </c>
      <c r="BB268" s="81">
        <v>0</v>
      </c>
      <c r="BC268" s="81">
        <v>100</v>
      </c>
      <c r="BD268" s="81">
        <v>50</v>
      </c>
      <c r="BE268" s="81" t="s">
        <v>564</v>
      </c>
      <c r="BF268" s="82"/>
      <c r="BG268" s="81">
        <v>0</v>
      </c>
      <c r="BH268" s="81">
        <v>0</v>
      </c>
      <c r="BI268" s="81">
        <v>0</v>
      </c>
      <c r="BJ268" s="81">
        <v>0</v>
      </c>
      <c r="BK268" s="81">
        <v>0</v>
      </c>
      <c r="BL268" s="81">
        <v>0</v>
      </c>
      <c r="BM268" s="82"/>
      <c r="BN268" s="81">
        <v>0</v>
      </c>
      <c r="BO268" s="81">
        <v>0</v>
      </c>
      <c r="BP268" s="81">
        <v>0</v>
      </c>
      <c r="BQ268" s="81">
        <v>0</v>
      </c>
      <c r="BR268" s="81">
        <v>0</v>
      </c>
      <c r="BS268" s="81">
        <v>0</v>
      </c>
      <c r="BT268"/>
      <c r="BU268" s="80">
        <v>0</v>
      </c>
      <c r="BV268" s="80">
        <v>0</v>
      </c>
      <c r="BW268" s="80">
        <v>0</v>
      </c>
      <c r="BX268" s="80">
        <v>0</v>
      </c>
      <c r="BY268" s="80">
        <v>0</v>
      </c>
      <c r="BZ268" s="80">
        <v>0</v>
      </c>
      <c r="CA268" s="80">
        <v>0</v>
      </c>
      <c r="CB268" s="80">
        <v>0</v>
      </c>
      <c r="CC268" s="80">
        <v>0</v>
      </c>
    </row>
    <row r="269" spans="1:81">
      <c r="A269" s="80" t="s">
        <v>1980</v>
      </c>
      <c r="B269" s="80">
        <v>286</v>
      </c>
      <c r="C269" s="80">
        <v>14</v>
      </c>
      <c r="D269" s="80">
        <v>17</v>
      </c>
      <c r="E269" s="80">
        <v>2017</v>
      </c>
      <c r="F269" s="80" t="s">
        <v>71</v>
      </c>
      <c r="G269" s="80" t="s">
        <v>1694</v>
      </c>
      <c r="H269" s="80" t="s">
        <v>1695</v>
      </c>
      <c r="I269" s="177"/>
      <c r="J269" s="81">
        <v>4.568696913113877</v>
      </c>
      <c r="K269" s="81">
        <v>1.2624890519075123</v>
      </c>
      <c r="L269" s="81">
        <v>5.8096846379759972</v>
      </c>
      <c r="M269" s="81">
        <v>15.356293133072677</v>
      </c>
      <c r="N269" s="81">
        <v>20.372537865699098</v>
      </c>
      <c r="O269" s="81">
        <v>8.4062211813667389</v>
      </c>
      <c r="P269" s="81">
        <v>11.162205754856441</v>
      </c>
      <c r="Q269" s="81">
        <v>0.50733729405256034</v>
      </c>
      <c r="R269" s="81">
        <v>0</v>
      </c>
      <c r="S269" s="81">
        <v>1.0103381202025583</v>
      </c>
      <c r="T269" s="82"/>
      <c r="U269" s="81">
        <v>170767</v>
      </c>
      <c r="V269" s="81">
        <v>405</v>
      </c>
      <c r="W269" s="81">
        <v>124</v>
      </c>
      <c r="X269" s="81">
        <v>2950</v>
      </c>
      <c r="Y269" s="81">
        <v>3915</v>
      </c>
      <c r="Z269" s="81">
        <v>5026</v>
      </c>
      <c r="AA269" s="81">
        <v>2312</v>
      </c>
      <c r="AB269" s="81">
        <v>7428</v>
      </c>
      <c r="AC269" s="81">
        <v>0</v>
      </c>
      <c r="AD269" s="81">
        <v>1.0103381202025581</v>
      </c>
      <c r="AE269" s="82"/>
      <c r="AF269" s="81">
        <v>1384283.9875654751</v>
      </c>
      <c r="AG269" s="81">
        <v>834188.74539795436</v>
      </c>
      <c r="AH269" s="81">
        <v>801227.79685807345</v>
      </c>
      <c r="AI269" s="81">
        <v>18265101.94119139</v>
      </c>
      <c r="AJ269" s="81">
        <v>14739666.57362853</v>
      </c>
      <c r="AK269" s="81">
        <v>0</v>
      </c>
      <c r="AL269" s="81">
        <v>0</v>
      </c>
      <c r="AM269" s="81">
        <v>1020361.2007990869</v>
      </c>
      <c r="AN269" s="81">
        <v>0</v>
      </c>
      <c r="AO269" s="81">
        <v>0</v>
      </c>
      <c r="AP269" s="82"/>
      <c r="AQ269" s="81">
        <v>94</v>
      </c>
      <c r="AR269" s="81">
        <v>51</v>
      </c>
      <c r="AS269" s="81">
        <v>0</v>
      </c>
      <c r="AT269" s="81">
        <v>0</v>
      </c>
      <c r="AU269" s="81">
        <v>1</v>
      </c>
      <c r="AV269" s="81">
        <v>1</v>
      </c>
      <c r="AW269" s="81" t="s">
        <v>564</v>
      </c>
      <c r="AX269" s="82"/>
      <c r="AY269" s="81">
        <v>672.55399999999997</v>
      </c>
      <c r="AZ269" s="81">
        <v>4705</v>
      </c>
      <c r="BA269" s="81">
        <v>0</v>
      </c>
      <c r="BB269" s="81">
        <v>0</v>
      </c>
      <c r="BC269" s="81">
        <v>100</v>
      </c>
      <c r="BD269" s="81">
        <v>50</v>
      </c>
      <c r="BE269" s="81" t="s">
        <v>564</v>
      </c>
      <c r="BF269" s="82"/>
      <c r="BG269" s="81">
        <v>0</v>
      </c>
      <c r="BH269" s="81">
        <v>0</v>
      </c>
      <c r="BI269" s="81">
        <v>0</v>
      </c>
      <c r="BJ269" s="81">
        <v>0</v>
      </c>
      <c r="BK269" s="81">
        <v>0</v>
      </c>
      <c r="BL269" s="81">
        <v>0</v>
      </c>
      <c r="BM269" s="82"/>
      <c r="BN269" s="81">
        <v>0</v>
      </c>
      <c r="BO269" s="81">
        <v>0</v>
      </c>
      <c r="BP269" s="81">
        <v>0</v>
      </c>
      <c r="BQ269" s="81">
        <v>0</v>
      </c>
      <c r="BR269" s="81">
        <v>0</v>
      </c>
      <c r="BS269" s="81">
        <v>0</v>
      </c>
      <c r="BT269"/>
      <c r="BU269" s="80">
        <v>0</v>
      </c>
      <c r="BV269" s="80">
        <v>0</v>
      </c>
      <c r="BW269" s="80">
        <v>0</v>
      </c>
      <c r="BX269" s="80">
        <v>0</v>
      </c>
      <c r="BY269" s="80">
        <v>0</v>
      </c>
      <c r="BZ269" s="80">
        <v>0</v>
      </c>
      <c r="CA269" s="80">
        <v>0</v>
      </c>
      <c r="CB269" s="80">
        <v>0</v>
      </c>
      <c r="CC269" s="80">
        <v>0</v>
      </c>
    </row>
    <row r="270" spans="1:81">
      <c r="A270" s="80" t="s">
        <v>1981</v>
      </c>
      <c r="B270" s="80">
        <v>287</v>
      </c>
      <c r="C270" s="80">
        <v>15</v>
      </c>
      <c r="D270" s="80">
        <v>17</v>
      </c>
      <c r="E270" s="80">
        <v>2018</v>
      </c>
      <c r="F270" s="80" t="s">
        <v>93</v>
      </c>
      <c r="G270" s="80" t="s">
        <v>1694</v>
      </c>
      <c r="H270" s="80" t="s">
        <v>1695</v>
      </c>
      <c r="I270" s="177"/>
      <c r="J270" s="81">
        <v>4.4509833608727094</v>
      </c>
      <c r="K270" s="81">
        <v>1.1750353569712773</v>
      </c>
      <c r="L270" s="81">
        <v>5.3296373474916789</v>
      </c>
      <c r="M270" s="81">
        <v>15.432031543720242</v>
      </c>
      <c r="N270" s="81">
        <v>18.464402258489745</v>
      </c>
      <c r="O270" s="81">
        <v>8.1432547284840417</v>
      </c>
      <c r="P270" s="81">
        <v>11.060654279682881</v>
      </c>
      <c r="Q270" s="81">
        <v>0.45981874098609643</v>
      </c>
      <c r="R270" s="81">
        <v>0</v>
      </c>
      <c r="S270" s="81">
        <v>1.2697531472828869</v>
      </c>
      <c r="T270" s="82"/>
      <c r="U270" s="81">
        <v>173834</v>
      </c>
      <c r="V270" s="81">
        <v>405</v>
      </c>
      <c r="W270" s="81">
        <v>124</v>
      </c>
      <c r="X270" s="81">
        <v>2950</v>
      </c>
      <c r="Y270" s="81">
        <v>3854</v>
      </c>
      <c r="Z270" s="81">
        <v>4962</v>
      </c>
      <c r="AA270" s="81">
        <v>2314</v>
      </c>
      <c r="AB270" s="81">
        <v>7255</v>
      </c>
      <c r="AC270" s="81">
        <v>0</v>
      </c>
      <c r="AD270" s="81">
        <v>1.2697531472828869</v>
      </c>
      <c r="AE270" s="82"/>
      <c r="AF270" s="81">
        <v>1414534.828920393</v>
      </c>
      <c r="AG270" s="81">
        <v>754741.25839444157</v>
      </c>
      <c r="AH270" s="81">
        <v>755157.29712543287</v>
      </c>
      <c r="AI270" s="81">
        <v>18670665.096193161</v>
      </c>
      <c r="AJ270" s="81">
        <v>14062773.233733639</v>
      </c>
      <c r="AK270" s="81">
        <v>0</v>
      </c>
      <c r="AL270" s="81">
        <v>0</v>
      </c>
      <c r="AM270" s="81">
        <v>998658.80821301241</v>
      </c>
      <c r="AN270" s="81">
        <v>0</v>
      </c>
      <c r="AO270" s="81">
        <v>0</v>
      </c>
      <c r="AP270" s="82"/>
      <c r="AQ270" s="81">
        <v>100</v>
      </c>
      <c r="AR270" s="81">
        <v>66</v>
      </c>
      <c r="AS270" s="81">
        <v>0</v>
      </c>
      <c r="AT270" s="81">
        <v>0</v>
      </c>
      <c r="AU270" s="81">
        <v>1</v>
      </c>
      <c r="AV270" s="81">
        <v>1</v>
      </c>
      <c r="AW270" s="81" t="s">
        <v>564</v>
      </c>
      <c r="AX270" s="82"/>
      <c r="AY270" s="81">
        <v>714.55399999999997</v>
      </c>
      <c r="AZ270" s="81">
        <v>5425</v>
      </c>
      <c r="BA270" s="81">
        <v>0</v>
      </c>
      <c r="BB270" s="81">
        <v>0</v>
      </c>
      <c r="BC270" s="81">
        <v>100</v>
      </c>
      <c r="BD270" s="81">
        <v>50</v>
      </c>
      <c r="BE270" s="81" t="s">
        <v>564</v>
      </c>
      <c r="BF270" s="82"/>
      <c r="BG270" s="81">
        <v>0</v>
      </c>
      <c r="BH270" s="81">
        <v>0</v>
      </c>
      <c r="BI270" s="81">
        <v>0</v>
      </c>
      <c r="BJ270" s="81">
        <v>0</v>
      </c>
      <c r="BK270" s="81">
        <v>0</v>
      </c>
      <c r="BL270" s="81">
        <v>0</v>
      </c>
      <c r="BM270" s="82"/>
      <c r="BN270" s="81">
        <v>0</v>
      </c>
      <c r="BO270" s="81">
        <v>0</v>
      </c>
      <c r="BP270" s="81">
        <v>0</v>
      </c>
      <c r="BQ270" s="81">
        <v>0</v>
      </c>
      <c r="BR270" s="81">
        <v>0</v>
      </c>
      <c r="BS270" s="81">
        <v>0</v>
      </c>
      <c r="BT270"/>
      <c r="BU270" s="80">
        <v>0</v>
      </c>
      <c r="BV270" s="80">
        <v>0</v>
      </c>
      <c r="BW270" s="80">
        <v>0</v>
      </c>
      <c r="BX270" s="80">
        <v>0</v>
      </c>
      <c r="BY270" s="80">
        <v>0</v>
      </c>
      <c r="BZ270" s="80">
        <v>0</v>
      </c>
      <c r="CA270" s="80">
        <v>0</v>
      </c>
      <c r="CB270" s="80">
        <v>0</v>
      </c>
      <c r="CC270" s="80">
        <v>0</v>
      </c>
    </row>
    <row r="271" spans="1:81">
      <c r="A271" s="80" t="s">
        <v>1982</v>
      </c>
      <c r="B271" s="80">
        <v>288</v>
      </c>
      <c r="C271" s="80">
        <v>16</v>
      </c>
      <c r="D271" s="80">
        <v>17</v>
      </c>
      <c r="E271" s="80">
        <v>2019</v>
      </c>
      <c r="F271" s="80" t="s">
        <v>73</v>
      </c>
      <c r="G271" s="80" t="s">
        <v>1694</v>
      </c>
      <c r="H271" s="80" t="s">
        <v>1695</v>
      </c>
      <c r="I271" s="177"/>
      <c r="J271" s="81">
        <v>5.0809926035352024</v>
      </c>
      <c r="K271" s="81">
        <v>1.0903462872872791</v>
      </c>
      <c r="L271" s="81">
        <v>5.3535159413396203</v>
      </c>
      <c r="M271" s="81">
        <v>13.843933568694894</v>
      </c>
      <c r="N271" s="81">
        <v>18.63908803282126</v>
      </c>
      <c r="O271" s="81">
        <v>7.8968991809882301</v>
      </c>
      <c r="P271" s="81">
        <v>9.6222276325954308</v>
      </c>
      <c r="Q271" s="81">
        <v>0.43825582601746232</v>
      </c>
      <c r="R271" s="81">
        <v>0</v>
      </c>
      <c r="S271" s="81">
        <v>1.0767427834785941</v>
      </c>
      <c r="T271" s="82"/>
      <c r="U271" s="81">
        <v>208748</v>
      </c>
      <c r="V271" s="81">
        <v>405</v>
      </c>
      <c r="W271" s="81">
        <v>124</v>
      </c>
      <c r="X271" s="81">
        <v>2950</v>
      </c>
      <c r="Y271" s="81">
        <v>3843</v>
      </c>
      <c r="Z271" s="81">
        <v>4944</v>
      </c>
      <c r="AA271" s="81">
        <v>1998</v>
      </c>
      <c r="AB271" s="81">
        <v>7102</v>
      </c>
      <c r="AC271" s="81">
        <v>0</v>
      </c>
      <c r="AD271" s="81">
        <v>1.0767427834785941</v>
      </c>
      <c r="AE271" s="82"/>
      <c r="AF271" s="81">
        <v>1666817.3150427919</v>
      </c>
      <c r="AG271" s="81">
        <v>754517.75832618773</v>
      </c>
      <c r="AH271" s="81">
        <v>815344.31378640432</v>
      </c>
      <c r="AI271" s="81">
        <v>18295701.844703931</v>
      </c>
      <c r="AJ271" s="81">
        <v>14261613.897148006</v>
      </c>
      <c r="AK271" s="81">
        <v>0</v>
      </c>
      <c r="AL271" s="81">
        <v>0</v>
      </c>
      <c r="AM271" s="81">
        <v>967238.93617262435</v>
      </c>
      <c r="AN271" s="81">
        <v>0</v>
      </c>
      <c r="AO271" s="81">
        <v>0</v>
      </c>
      <c r="AP271" s="82"/>
      <c r="AQ271" s="81">
        <v>102</v>
      </c>
      <c r="AR271" s="81">
        <v>83</v>
      </c>
      <c r="AS271" s="81">
        <v>0</v>
      </c>
      <c r="AT271" s="81">
        <v>0</v>
      </c>
      <c r="AU271" s="81">
        <v>1</v>
      </c>
      <c r="AV271" s="81">
        <v>2</v>
      </c>
      <c r="AW271" s="81" t="s">
        <v>564</v>
      </c>
      <c r="AX271" s="82"/>
      <c r="AY271" s="81">
        <v>725.68199999999979</v>
      </c>
      <c r="AZ271" s="81">
        <v>9607.2000000000007</v>
      </c>
      <c r="BA271" s="81">
        <v>0</v>
      </c>
      <c r="BB271" s="81">
        <v>0</v>
      </c>
      <c r="BC271" s="81">
        <v>100</v>
      </c>
      <c r="BD271" s="81">
        <v>200</v>
      </c>
      <c r="BE271" s="81" t="s">
        <v>564</v>
      </c>
      <c r="BF271" s="82"/>
      <c r="BG271" s="81">
        <v>0</v>
      </c>
      <c r="BH271" s="81">
        <v>0</v>
      </c>
      <c r="BI271" s="81">
        <v>0</v>
      </c>
      <c r="BJ271" s="81">
        <v>0</v>
      </c>
      <c r="BK271" s="81">
        <v>0</v>
      </c>
      <c r="BL271" s="81">
        <v>0</v>
      </c>
      <c r="BM271" s="82"/>
      <c r="BN271" s="81">
        <v>0</v>
      </c>
      <c r="BO271" s="81">
        <v>0</v>
      </c>
      <c r="BP271" s="81">
        <v>0</v>
      </c>
      <c r="BQ271" s="81">
        <v>0</v>
      </c>
      <c r="BR271" s="81">
        <v>0</v>
      </c>
      <c r="BS271" s="81">
        <v>0</v>
      </c>
      <c r="BT271"/>
      <c r="BU271" s="80">
        <v>0</v>
      </c>
      <c r="BV271" s="80">
        <v>0</v>
      </c>
      <c r="BW271" s="80">
        <v>0</v>
      </c>
      <c r="BX271" s="80">
        <v>0</v>
      </c>
      <c r="BY271" s="80">
        <v>0</v>
      </c>
      <c r="BZ271" s="80">
        <v>0</v>
      </c>
      <c r="CA271" s="80">
        <v>0</v>
      </c>
      <c r="CB271" s="80">
        <v>0</v>
      </c>
      <c r="CC271" s="80">
        <v>0</v>
      </c>
    </row>
    <row r="272" spans="1:81">
      <c r="A272" s="80" t="s">
        <v>1983</v>
      </c>
      <c r="B272" s="80">
        <v>289</v>
      </c>
      <c r="C272" s="80">
        <v>17</v>
      </c>
      <c r="D272" s="80">
        <v>17</v>
      </c>
      <c r="E272" s="80">
        <v>2020</v>
      </c>
      <c r="F272" s="80" t="s">
        <v>218</v>
      </c>
      <c r="G272" s="80" t="s">
        <v>1694</v>
      </c>
      <c r="H272" s="80" t="s">
        <v>1695</v>
      </c>
      <c r="I272" s="177"/>
      <c r="J272" s="81">
        <v>3.6847323589886449</v>
      </c>
      <c r="K272" s="81">
        <v>1.0417471887229113</v>
      </c>
      <c r="L272" s="81">
        <v>7.7254620010264121</v>
      </c>
      <c r="M272" s="81">
        <v>11.009516308844253</v>
      </c>
      <c r="N272" s="81">
        <v>16.897068553454965</v>
      </c>
      <c r="O272" s="81">
        <v>6.854427147237165</v>
      </c>
      <c r="P272" s="81">
        <v>10.296897341319321</v>
      </c>
      <c r="Q272" s="81">
        <v>0.40902751758909783</v>
      </c>
      <c r="R272" s="81">
        <v>0</v>
      </c>
      <c r="S272" s="81">
        <v>0.76904497493695789</v>
      </c>
      <c r="T272" s="82"/>
      <c r="U272" s="81">
        <v>171607</v>
      </c>
      <c r="V272" s="81">
        <v>358</v>
      </c>
      <c r="W272" s="81">
        <v>159</v>
      </c>
      <c r="X272" s="81">
        <v>2467</v>
      </c>
      <c r="Y272" s="81">
        <v>3801</v>
      </c>
      <c r="Z272" s="81">
        <v>4898</v>
      </c>
      <c r="AA272" s="81">
        <v>2323</v>
      </c>
      <c r="AB272" s="81">
        <v>6937</v>
      </c>
      <c r="AC272" s="81">
        <v>0</v>
      </c>
      <c r="AD272" s="81">
        <v>0.76904497493695789</v>
      </c>
      <c r="AE272" s="82"/>
      <c r="AF272" s="81">
        <v>1339891.571060326</v>
      </c>
      <c r="AG272" s="81">
        <v>667448.04463217501</v>
      </c>
      <c r="AH272" s="81">
        <v>1132925.7770796898</v>
      </c>
      <c r="AI272" s="81">
        <v>14164728.650444701</v>
      </c>
      <c r="AJ272" s="81">
        <v>14400541.669657752</v>
      </c>
      <c r="AK272" s="81"/>
      <c r="AL272" s="81"/>
      <c r="AM272" s="81">
        <v>905355.57167748758</v>
      </c>
      <c r="AN272" s="81"/>
      <c r="AO272" s="81"/>
      <c r="AP272" s="82"/>
      <c r="AQ272" s="81">
        <v>103</v>
      </c>
      <c r="AR272" s="81">
        <v>114</v>
      </c>
      <c r="AS272" s="81">
        <v>0</v>
      </c>
      <c r="AT272" s="81">
        <v>0</v>
      </c>
      <c r="AU272" s="81">
        <v>1</v>
      </c>
      <c r="AV272" s="81">
        <v>2</v>
      </c>
      <c r="AW272" s="81">
        <v>0</v>
      </c>
      <c r="AX272" s="82"/>
      <c r="AY272" s="81">
        <v>726.68199999999979</v>
      </c>
      <c r="AZ272" s="81">
        <v>14511.29999999999</v>
      </c>
      <c r="BA272" s="81">
        <v>0</v>
      </c>
      <c r="BB272" s="81">
        <v>0</v>
      </c>
      <c r="BC272" s="81">
        <v>100</v>
      </c>
      <c r="BD272" s="81">
        <v>200</v>
      </c>
      <c r="BE272" s="81">
        <v>0</v>
      </c>
      <c r="BF272" s="82"/>
      <c r="BG272" s="81">
        <v>0</v>
      </c>
      <c r="BH272" s="81">
        <v>0</v>
      </c>
      <c r="BI272" s="81">
        <v>0</v>
      </c>
      <c r="BJ272" s="81">
        <v>0</v>
      </c>
      <c r="BK272" s="81">
        <v>0</v>
      </c>
      <c r="BL272" s="81">
        <v>0</v>
      </c>
      <c r="BM272" s="82"/>
      <c r="BN272" s="81">
        <v>0</v>
      </c>
      <c r="BO272" s="81">
        <v>0</v>
      </c>
      <c r="BP272" s="81">
        <v>0</v>
      </c>
      <c r="BQ272" s="81">
        <v>0</v>
      </c>
      <c r="BR272" s="81">
        <v>0</v>
      </c>
      <c r="BS272" s="81">
        <v>0</v>
      </c>
      <c r="BT272"/>
      <c r="BU272" s="80">
        <v>0</v>
      </c>
      <c r="BV272" s="80">
        <v>0</v>
      </c>
      <c r="BW272" s="80">
        <v>0</v>
      </c>
      <c r="BX272" s="80">
        <v>0</v>
      </c>
      <c r="BY272" s="80">
        <v>0</v>
      </c>
      <c r="BZ272" s="80">
        <v>0</v>
      </c>
      <c r="CA272" s="80">
        <v>0</v>
      </c>
      <c r="CB272" s="80">
        <v>0</v>
      </c>
      <c r="CC272" s="80">
        <v>0</v>
      </c>
    </row>
    <row r="273" spans="1:81">
      <c r="A273" s="80" t="s">
        <v>1697</v>
      </c>
      <c r="B273" s="80">
        <v>289</v>
      </c>
      <c r="C273" s="80">
        <v>18</v>
      </c>
      <c r="D273" s="80">
        <v>17</v>
      </c>
      <c r="E273" s="80">
        <v>2021</v>
      </c>
      <c r="F273" s="80" t="s">
        <v>75</v>
      </c>
      <c r="G273" s="174" t="s">
        <v>1694</v>
      </c>
      <c r="H273" s="80" t="s">
        <v>1695</v>
      </c>
      <c r="I273" s="177"/>
      <c r="J273" s="81">
        <v>6.4538626492036446</v>
      </c>
      <c r="K273" s="81">
        <v>1.0034917139806836</v>
      </c>
      <c r="L273" s="81">
        <v>7.0501712075265583</v>
      </c>
      <c r="M273" s="81">
        <v>11.119961516728941</v>
      </c>
      <c r="N273" s="81">
        <v>16.105552513516383</v>
      </c>
      <c r="O273" s="81">
        <v>6.622840318303937</v>
      </c>
      <c r="P273" s="81">
        <v>10.576894278713493</v>
      </c>
      <c r="Q273" s="81">
        <v>0.40814811411860952</v>
      </c>
      <c r="R273" s="81">
        <v>0</v>
      </c>
      <c r="S273" s="81">
        <v>0.71133109213904577</v>
      </c>
      <c r="T273" s="82"/>
      <c r="U273" s="81">
        <v>308667</v>
      </c>
      <c r="V273" s="81">
        <v>358</v>
      </c>
      <c r="W273" s="81">
        <v>159</v>
      </c>
      <c r="X273" s="81">
        <v>2467</v>
      </c>
      <c r="Y273" s="81">
        <v>3814</v>
      </c>
      <c r="Z273" s="81">
        <v>4873</v>
      </c>
      <c r="AA273" s="81">
        <v>2327</v>
      </c>
      <c r="AB273" s="81">
        <v>6840</v>
      </c>
      <c r="AC273" s="81">
        <v>0</v>
      </c>
      <c r="AD273" s="81">
        <v>0.71133109213904577</v>
      </c>
      <c r="AE273" s="82"/>
      <c r="AF273" s="81">
        <v>2364256.3587468155</v>
      </c>
      <c r="AG273" s="81">
        <v>678973.82469350356</v>
      </c>
      <c r="AH273" s="81">
        <v>1015733.8913320004</v>
      </c>
      <c r="AI273" s="81">
        <v>15455811.578771424</v>
      </c>
      <c r="AJ273" s="81">
        <v>14081664.444843031</v>
      </c>
      <c r="AK273" s="81">
        <v>0</v>
      </c>
      <c r="AL273" s="81">
        <v>0</v>
      </c>
      <c r="AM273" s="81">
        <v>897844.99260537198</v>
      </c>
      <c r="AN273" s="81">
        <v>0</v>
      </c>
      <c r="AO273" s="81">
        <v>0</v>
      </c>
      <c r="AP273" s="82"/>
      <c r="AQ273" s="81">
        <v>109</v>
      </c>
      <c r="AR273" s="81">
        <v>125</v>
      </c>
      <c r="AS273" s="81">
        <v>0</v>
      </c>
      <c r="AT273" s="81">
        <v>0</v>
      </c>
      <c r="AU273" s="81">
        <v>1</v>
      </c>
      <c r="AV273" s="81">
        <v>2</v>
      </c>
      <c r="AW273" s="81"/>
      <c r="AX273" s="82"/>
      <c r="AY273" s="81">
        <v>780.29199999999969</v>
      </c>
      <c r="AZ273" s="81">
        <v>15056.599999999989</v>
      </c>
      <c r="BA273" s="81">
        <v>0</v>
      </c>
      <c r="BB273" s="81">
        <v>0</v>
      </c>
      <c r="BC273" s="81">
        <v>100</v>
      </c>
      <c r="BD273" s="81">
        <v>200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1693</v>
      </c>
      <c r="B274" s="80">
        <v>289</v>
      </c>
      <c r="C274" s="80">
        <v>19</v>
      </c>
      <c r="D274" s="80">
        <v>17</v>
      </c>
      <c r="E274" s="80">
        <v>2022</v>
      </c>
      <c r="F274" s="80" t="s">
        <v>568</v>
      </c>
      <c r="G274" s="174" t="s">
        <v>1694</v>
      </c>
      <c r="H274" s="80" t="s">
        <v>1695</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112</v>
      </c>
      <c r="AR274" s="81">
        <v>131</v>
      </c>
      <c r="AS274" s="81">
        <v>0</v>
      </c>
      <c r="AT274" s="81">
        <v>0</v>
      </c>
      <c r="AU274" s="81">
        <v>1</v>
      </c>
      <c r="AV274" s="81">
        <v>2</v>
      </c>
      <c r="AW274" s="81"/>
      <c r="AX274" s="82"/>
      <c r="AY274" s="81">
        <v>805.59199999999964</v>
      </c>
      <c r="AZ274" s="81">
        <v>15321.099999999989</v>
      </c>
      <c r="BA274" s="81">
        <v>0</v>
      </c>
      <c r="BB274" s="81">
        <v>0</v>
      </c>
      <c r="BC274" s="81">
        <v>100</v>
      </c>
      <c r="BD274" s="81">
        <v>200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1984</v>
      </c>
      <c r="B275" s="80">
        <v>137</v>
      </c>
      <c r="C275" s="80">
        <v>1</v>
      </c>
      <c r="D275" s="80">
        <v>9</v>
      </c>
      <c r="E275" s="80">
        <v>1990</v>
      </c>
      <c r="F275" s="80" t="s">
        <v>562</v>
      </c>
      <c r="G275" s="80" t="s">
        <v>1675</v>
      </c>
      <c r="H275" s="80" t="s">
        <v>1676</v>
      </c>
      <c r="I275" s="177"/>
      <c r="J275" s="81">
        <v>0.88636556364742292</v>
      </c>
      <c r="K275" s="81">
        <v>2.0276536958478961</v>
      </c>
      <c r="L275" s="81">
        <v>10.344960307259873</v>
      </c>
      <c r="M275" s="81">
        <v>4.2853848163528534</v>
      </c>
      <c r="N275" s="81">
        <v>9.3396674863350082</v>
      </c>
      <c r="O275" s="81">
        <v>6.0076094057038976</v>
      </c>
      <c r="P275" s="81">
        <v>6.7912877323715461</v>
      </c>
      <c r="Q275" s="81">
        <v>0.4268134113353248</v>
      </c>
      <c r="R275" s="81">
        <v>0</v>
      </c>
      <c r="S275" s="81">
        <v>0.34755937151987004</v>
      </c>
      <c r="T275" s="82"/>
      <c r="U275" s="81">
        <v>24886</v>
      </c>
      <c r="V275" s="81">
        <v>371</v>
      </c>
      <c r="W275" s="81">
        <v>121</v>
      </c>
      <c r="X275" s="81">
        <v>1437</v>
      </c>
      <c r="Y275" s="81">
        <v>1998</v>
      </c>
      <c r="Z275" s="81">
        <v>2471</v>
      </c>
      <c r="AA275" s="81">
        <v>1649</v>
      </c>
      <c r="AB275" s="81">
        <v>6930</v>
      </c>
      <c r="AC275" s="81">
        <v>0</v>
      </c>
      <c r="AD275" s="81">
        <v>0.34755937151987004</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1985</v>
      </c>
      <c r="B276" s="80">
        <v>138</v>
      </c>
      <c r="C276" s="80">
        <v>2</v>
      </c>
      <c r="D276" s="80">
        <v>9</v>
      </c>
      <c r="E276" s="80">
        <v>2005</v>
      </c>
      <c r="F276" s="80" t="s">
        <v>565</v>
      </c>
      <c r="G276" s="80" t="s">
        <v>1675</v>
      </c>
      <c r="H276" s="80" t="s">
        <v>1676</v>
      </c>
      <c r="I276" s="177"/>
      <c r="J276" s="81">
        <v>12.763937199808259</v>
      </c>
      <c r="K276" s="81">
        <v>1.2588643821499117</v>
      </c>
      <c r="L276" s="81">
        <v>14.865056506383848</v>
      </c>
      <c r="M276" s="81">
        <v>7.8572823390314479</v>
      </c>
      <c r="N276" s="81">
        <v>13.807252420060172</v>
      </c>
      <c r="O276" s="81">
        <v>8.5300200744267052</v>
      </c>
      <c r="P276" s="81">
        <v>9.0113650063973232</v>
      </c>
      <c r="Q276" s="81">
        <v>0.44138970327859262</v>
      </c>
      <c r="R276" s="81">
        <v>0</v>
      </c>
      <c r="S276" s="81">
        <v>0</v>
      </c>
      <c r="T276" s="82"/>
      <c r="U276" s="81">
        <v>394219</v>
      </c>
      <c r="V276" s="81">
        <v>384</v>
      </c>
      <c r="W276" s="81">
        <v>132</v>
      </c>
      <c r="X276" s="81">
        <v>1276</v>
      </c>
      <c r="Y276" s="81">
        <v>2815</v>
      </c>
      <c r="Z276" s="81">
        <v>4060</v>
      </c>
      <c r="AA276" s="81">
        <v>1792</v>
      </c>
      <c r="AB276" s="81">
        <v>7492</v>
      </c>
      <c r="AC276" s="81">
        <v>0</v>
      </c>
      <c r="AD276" s="81">
        <v>0</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1986</v>
      </c>
      <c r="B277" s="80">
        <v>139</v>
      </c>
      <c r="C277" s="80">
        <v>3</v>
      </c>
      <c r="D277" s="80">
        <v>9</v>
      </c>
      <c r="E277" s="80">
        <v>2006</v>
      </c>
      <c r="F277" s="80" t="s">
        <v>566</v>
      </c>
      <c r="G277" s="80" t="s">
        <v>1675</v>
      </c>
      <c r="H277" s="80" t="s">
        <v>1676</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1987</v>
      </c>
      <c r="B278" s="80">
        <v>140</v>
      </c>
      <c r="C278" s="80">
        <v>4</v>
      </c>
      <c r="D278" s="80">
        <v>9</v>
      </c>
      <c r="E278" s="80">
        <v>2007</v>
      </c>
      <c r="F278" s="80" t="s">
        <v>567</v>
      </c>
      <c r="G278" s="80" t="s">
        <v>1675</v>
      </c>
      <c r="H278" s="80" t="s">
        <v>1676</v>
      </c>
      <c r="I278" s="177"/>
      <c r="J278" s="81">
        <v>12.214232091665835</v>
      </c>
      <c r="K278" s="81">
        <v>1.054954019266132</v>
      </c>
      <c r="L278" s="81">
        <v>4.4317160950544228</v>
      </c>
      <c r="M278" s="81">
        <v>8.2739074163094415</v>
      </c>
      <c r="N278" s="81">
        <v>14.573303551695078</v>
      </c>
      <c r="O278" s="81">
        <v>8.391417085272721</v>
      </c>
      <c r="P278" s="81">
        <v>9.2938325669057669</v>
      </c>
      <c r="Q278" s="81">
        <v>0.47399834065942714</v>
      </c>
      <c r="R278" s="81">
        <v>0</v>
      </c>
      <c r="S278" s="81">
        <v>0</v>
      </c>
      <c r="T278" s="82"/>
      <c r="U278" s="81">
        <v>401118</v>
      </c>
      <c r="V278" s="81">
        <v>351</v>
      </c>
      <c r="W278" s="81">
        <v>54</v>
      </c>
      <c r="X278" s="81">
        <v>1683</v>
      </c>
      <c r="Y278" s="81">
        <v>2979</v>
      </c>
      <c r="Z278" s="81">
        <v>4152</v>
      </c>
      <c r="AA278" s="81">
        <v>1820</v>
      </c>
      <c r="AB278" s="81">
        <v>7620</v>
      </c>
      <c r="AC278" s="81">
        <v>0</v>
      </c>
      <c r="AD278" s="81">
        <v>0</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1988</v>
      </c>
      <c r="B279" s="80">
        <v>141</v>
      </c>
      <c r="C279" s="80">
        <v>5</v>
      </c>
      <c r="D279" s="80">
        <v>9</v>
      </c>
      <c r="E279" s="80">
        <v>2008</v>
      </c>
      <c r="F279" s="80" t="s">
        <v>84</v>
      </c>
      <c r="G279" s="80" t="s">
        <v>1675</v>
      </c>
      <c r="H279" s="80" t="s">
        <v>1676</v>
      </c>
      <c r="I279" s="177"/>
      <c r="J279" s="81">
        <v>12.400942834783704</v>
      </c>
      <c r="K279" s="81">
        <v>0.92588828018869096</v>
      </c>
      <c r="L279" s="81">
        <v>10.275182223177881</v>
      </c>
      <c r="M279" s="81">
        <v>9.6812728848382186</v>
      </c>
      <c r="N279" s="81">
        <v>14.96281600152947</v>
      </c>
      <c r="O279" s="81">
        <v>8.1674080562867601</v>
      </c>
      <c r="P279" s="81">
        <v>9.262838141829457</v>
      </c>
      <c r="Q279" s="81">
        <v>0.46511146232241762</v>
      </c>
      <c r="R279" s="81">
        <v>0</v>
      </c>
      <c r="S279" s="81">
        <v>0</v>
      </c>
      <c r="T279" s="82"/>
      <c r="U279" s="81">
        <v>427893</v>
      </c>
      <c r="V279" s="81">
        <v>351</v>
      </c>
      <c r="W279" s="81">
        <v>145</v>
      </c>
      <c r="X279" s="81">
        <v>1683</v>
      </c>
      <c r="Y279" s="81">
        <v>3018</v>
      </c>
      <c r="Z279" s="81">
        <v>4183</v>
      </c>
      <c r="AA279" s="81">
        <v>1816</v>
      </c>
      <c r="AB279" s="81">
        <v>7600</v>
      </c>
      <c r="AC279" s="81">
        <v>0</v>
      </c>
      <c r="AD279" s="81">
        <v>0</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1989</v>
      </c>
      <c r="B280" s="80">
        <v>142</v>
      </c>
      <c r="C280" s="80">
        <v>6</v>
      </c>
      <c r="D280" s="80">
        <v>9</v>
      </c>
      <c r="E280" s="80">
        <v>2009</v>
      </c>
      <c r="F280" s="80" t="s">
        <v>85</v>
      </c>
      <c r="G280" s="80" t="s">
        <v>1675</v>
      </c>
      <c r="H280" s="80" t="s">
        <v>1676</v>
      </c>
      <c r="I280" s="177"/>
      <c r="J280" s="81">
        <v>4.9844336311259267</v>
      </c>
      <c r="K280" s="81">
        <v>0.76889701725299942</v>
      </c>
      <c r="L280" s="81">
        <v>12.182380704279232</v>
      </c>
      <c r="M280" s="81">
        <v>8.1714640199307844</v>
      </c>
      <c r="N280" s="81">
        <v>12.975494859351098</v>
      </c>
      <c r="O280" s="81">
        <v>8.2864443346291647</v>
      </c>
      <c r="P280" s="81">
        <v>9.042591518649731</v>
      </c>
      <c r="Q280" s="81">
        <v>0.44032643796894283</v>
      </c>
      <c r="R280" s="81">
        <v>0</v>
      </c>
      <c r="S280" s="81">
        <v>0</v>
      </c>
      <c r="T280" s="82"/>
      <c r="U280" s="81">
        <v>173683</v>
      </c>
      <c r="V280" s="81">
        <v>357</v>
      </c>
      <c r="W280" s="81">
        <v>197</v>
      </c>
      <c r="X280" s="81">
        <v>1794</v>
      </c>
      <c r="Y280" s="81">
        <v>3047</v>
      </c>
      <c r="Z280" s="81">
        <v>4189</v>
      </c>
      <c r="AA280" s="81">
        <v>1820</v>
      </c>
      <c r="AB280" s="81">
        <v>7553</v>
      </c>
      <c r="AC280" s="81">
        <v>0</v>
      </c>
      <c r="AD280" s="81">
        <v>0</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0</v>
      </c>
      <c r="BJ280" s="81">
        <v>0</v>
      </c>
      <c r="BK280" s="81">
        <v>0</v>
      </c>
      <c r="BL280" s="81">
        <v>0</v>
      </c>
      <c r="BM280" s="82"/>
      <c r="BN280" s="81">
        <v>0</v>
      </c>
      <c r="BO280" s="81">
        <v>0</v>
      </c>
      <c r="BP280" s="81">
        <v>0</v>
      </c>
      <c r="BQ280" s="81">
        <v>0</v>
      </c>
      <c r="BR280" s="81">
        <v>0</v>
      </c>
      <c r="BS280" s="81">
        <v>0</v>
      </c>
      <c r="BT280"/>
      <c r="BU280" s="80"/>
      <c r="BV280" s="80"/>
      <c r="BW280" s="80"/>
      <c r="BX280" s="80"/>
      <c r="BY280" s="80"/>
      <c r="BZ280" s="80"/>
      <c r="CA280" s="80"/>
      <c r="CB280" s="80"/>
      <c r="CC280" s="80"/>
    </row>
    <row r="281" spans="1:81">
      <c r="A281" s="80" t="s">
        <v>1990</v>
      </c>
      <c r="B281" s="80">
        <v>143</v>
      </c>
      <c r="C281" s="80">
        <v>7</v>
      </c>
      <c r="D281" s="80">
        <v>9</v>
      </c>
      <c r="E281" s="80">
        <v>2010</v>
      </c>
      <c r="F281" s="80" t="s">
        <v>86</v>
      </c>
      <c r="G281" s="80" t="s">
        <v>1675</v>
      </c>
      <c r="H281" s="80" t="s">
        <v>1676</v>
      </c>
      <c r="I281" s="177"/>
      <c r="J281" s="81">
        <v>4.1864400282545207</v>
      </c>
      <c r="K281" s="81">
        <v>0.80188748538050802</v>
      </c>
      <c r="L281" s="81">
        <v>11.090866841470044</v>
      </c>
      <c r="M281" s="81">
        <v>7.3145999542862024</v>
      </c>
      <c r="N281" s="81">
        <v>12.787511279068488</v>
      </c>
      <c r="O281" s="81">
        <v>8.299310839426246</v>
      </c>
      <c r="P281" s="81">
        <v>8.9939382106458954</v>
      </c>
      <c r="Q281" s="81">
        <v>0.4560053454858698</v>
      </c>
      <c r="R281" s="81">
        <v>0</v>
      </c>
      <c r="S281" s="81">
        <v>0</v>
      </c>
      <c r="T281" s="82"/>
      <c r="U281" s="81">
        <v>163297</v>
      </c>
      <c r="V281" s="81">
        <v>357</v>
      </c>
      <c r="W281" s="81">
        <v>197</v>
      </c>
      <c r="X281" s="81">
        <v>1794</v>
      </c>
      <c r="Y281" s="81">
        <v>3054</v>
      </c>
      <c r="Z281" s="81">
        <v>4215</v>
      </c>
      <c r="AA281" s="81">
        <v>1765</v>
      </c>
      <c r="AB281" s="81">
        <v>7495</v>
      </c>
      <c r="AC281" s="81">
        <v>0</v>
      </c>
      <c r="AD281" s="81">
        <v>0</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0</v>
      </c>
      <c r="BJ281" s="81">
        <v>0</v>
      </c>
      <c r="BK281" s="81">
        <v>0</v>
      </c>
      <c r="BL281" s="81">
        <v>0</v>
      </c>
      <c r="BM281" s="82"/>
      <c r="BN281" s="81">
        <v>0</v>
      </c>
      <c r="BO281" s="81">
        <v>0</v>
      </c>
      <c r="BP281" s="81">
        <v>0</v>
      </c>
      <c r="BQ281" s="81">
        <v>0</v>
      </c>
      <c r="BR281" s="81">
        <v>0</v>
      </c>
      <c r="BS281" s="81">
        <v>0</v>
      </c>
      <c r="BT281"/>
      <c r="BU281" s="80">
        <v>0</v>
      </c>
      <c r="BV281" s="80">
        <v>0</v>
      </c>
      <c r="BW281" s="80">
        <v>0</v>
      </c>
      <c r="BX281" s="80">
        <v>0</v>
      </c>
      <c r="BY281" s="80">
        <v>0</v>
      </c>
      <c r="BZ281" s="80">
        <v>0</v>
      </c>
      <c r="CA281" s="80">
        <v>0</v>
      </c>
      <c r="CB281" s="80">
        <v>0</v>
      </c>
      <c r="CC281" s="80">
        <v>0</v>
      </c>
    </row>
    <row r="282" spans="1:81">
      <c r="A282" s="80" t="s">
        <v>1991</v>
      </c>
      <c r="B282" s="80">
        <v>144</v>
      </c>
      <c r="C282" s="80">
        <v>8</v>
      </c>
      <c r="D282" s="80">
        <v>9</v>
      </c>
      <c r="E282" s="80">
        <v>2011</v>
      </c>
      <c r="F282" s="80" t="s">
        <v>87</v>
      </c>
      <c r="G282" s="80" t="s">
        <v>1675</v>
      </c>
      <c r="H282" s="80" t="s">
        <v>1676</v>
      </c>
      <c r="I282" s="177"/>
      <c r="J282" s="81">
        <v>3.9892617204236878</v>
      </c>
      <c r="K282" s="81">
        <v>1.1235935233602741</v>
      </c>
      <c r="L282" s="81">
        <v>10.348586897341709</v>
      </c>
      <c r="M282" s="81">
        <v>9.2403962015533203</v>
      </c>
      <c r="N282" s="81">
        <v>15.472695327048443</v>
      </c>
      <c r="O282" s="81">
        <v>7.9089309210054211</v>
      </c>
      <c r="P282" s="81">
        <v>8.6103160212499308</v>
      </c>
      <c r="Q282" s="81">
        <v>0.51903882344300389</v>
      </c>
      <c r="R282" s="81">
        <v>0</v>
      </c>
      <c r="S282" s="81">
        <v>0</v>
      </c>
      <c r="T282" s="82"/>
      <c r="U282" s="81">
        <v>146549</v>
      </c>
      <c r="V282" s="81">
        <v>357</v>
      </c>
      <c r="W282" s="81">
        <v>197</v>
      </c>
      <c r="X282" s="81">
        <v>1794</v>
      </c>
      <c r="Y282" s="81">
        <v>3070</v>
      </c>
      <c r="Z282" s="81">
        <v>4104</v>
      </c>
      <c r="AA282" s="81">
        <v>1740</v>
      </c>
      <c r="AB282" s="81">
        <v>7396</v>
      </c>
      <c r="AC282" s="81">
        <v>0</v>
      </c>
      <c r="AD282" s="81">
        <v>0</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0</v>
      </c>
      <c r="BJ282" s="81">
        <v>0</v>
      </c>
      <c r="BK282" s="81">
        <v>0</v>
      </c>
      <c r="BL282" s="81">
        <v>0</v>
      </c>
      <c r="BM282" s="82"/>
      <c r="BN282" s="81">
        <v>0</v>
      </c>
      <c r="BO282" s="81">
        <v>0</v>
      </c>
      <c r="BP282" s="81">
        <v>0</v>
      </c>
      <c r="BQ282" s="81">
        <v>0</v>
      </c>
      <c r="BR282" s="81">
        <v>0</v>
      </c>
      <c r="BS282" s="81">
        <v>0</v>
      </c>
      <c r="BT282"/>
      <c r="BU282" s="80">
        <v>0</v>
      </c>
      <c r="BV282" s="80">
        <v>0</v>
      </c>
      <c r="BW282" s="80">
        <v>0</v>
      </c>
      <c r="BX282" s="80">
        <v>0</v>
      </c>
      <c r="BY282" s="80">
        <v>0</v>
      </c>
      <c r="BZ282" s="80">
        <v>0</v>
      </c>
      <c r="CA282" s="80">
        <v>0</v>
      </c>
      <c r="CB282" s="80">
        <v>0</v>
      </c>
      <c r="CC282" s="80">
        <v>0</v>
      </c>
    </row>
    <row r="283" spans="1:81">
      <c r="A283" s="80" t="s">
        <v>1992</v>
      </c>
      <c r="B283" s="80">
        <v>145</v>
      </c>
      <c r="C283" s="80">
        <v>9</v>
      </c>
      <c r="D283" s="80">
        <v>9</v>
      </c>
      <c r="E283" s="80">
        <v>2012</v>
      </c>
      <c r="F283" s="80" t="s">
        <v>88</v>
      </c>
      <c r="G283" s="80" t="s">
        <v>1675</v>
      </c>
      <c r="H283" s="80" t="s">
        <v>1676</v>
      </c>
      <c r="I283" s="177"/>
      <c r="J283" s="81">
        <v>6.8168117061987727</v>
      </c>
      <c r="K283" s="81">
        <v>1.2657715601966251</v>
      </c>
      <c r="L283" s="81">
        <v>10.441416455971245</v>
      </c>
      <c r="M283" s="81">
        <v>11.476542722477152</v>
      </c>
      <c r="N283" s="81">
        <v>17.113171896263655</v>
      </c>
      <c r="O283" s="81">
        <v>7.9805313978305499</v>
      </c>
      <c r="P283" s="81">
        <v>8.6692587138549886</v>
      </c>
      <c r="Q283" s="81">
        <v>0.5599584283954876</v>
      </c>
      <c r="R283" s="81">
        <v>0</v>
      </c>
      <c r="S283" s="81">
        <v>0</v>
      </c>
      <c r="T283" s="82"/>
      <c r="U283" s="81">
        <v>239938</v>
      </c>
      <c r="V283" s="81">
        <v>357</v>
      </c>
      <c r="W283" s="81">
        <v>197</v>
      </c>
      <c r="X283" s="81">
        <v>1794</v>
      </c>
      <c r="Y283" s="81">
        <v>3091</v>
      </c>
      <c r="Z283" s="81">
        <v>4174</v>
      </c>
      <c r="AA283" s="81">
        <v>1742</v>
      </c>
      <c r="AB283" s="81">
        <v>7344</v>
      </c>
      <c r="AC283" s="81">
        <v>0</v>
      </c>
      <c r="AD283" s="81">
        <v>0</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0</v>
      </c>
      <c r="BJ283" s="81">
        <v>0</v>
      </c>
      <c r="BK283" s="81">
        <v>0</v>
      </c>
      <c r="BL283" s="81">
        <v>0</v>
      </c>
      <c r="BM283" s="82"/>
      <c r="BN283" s="81">
        <v>0</v>
      </c>
      <c r="BO283" s="81">
        <v>0</v>
      </c>
      <c r="BP283" s="81">
        <v>0</v>
      </c>
      <c r="BQ283" s="81">
        <v>0</v>
      </c>
      <c r="BR283" s="81">
        <v>0</v>
      </c>
      <c r="BS283" s="81">
        <v>0</v>
      </c>
      <c r="BT283"/>
      <c r="BU283" s="80">
        <v>0</v>
      </c>
      <c r="BV283" s="80">
        <v>0</v>
      </c>
      <c r="BW283" s="80">
        <v>0</v>
      </c>
      <c r="BX283" s="80">
        <v>0</v>
      </c>
      <c r="BY283" s="80">
        <v>0</v>
      </c>
      <c r="BZ283" s="80">
        <v>0</v>
      </c>
      <c r="CA283" s="80">
        <v>0</v>
      </c>
      <c r="CB283" s="80">
        <v>0</v>
      </c>
      <c r="CC283" s="80">
        <v>0</v>
      </c>
    </row>
    <row r="284" spans="1:81">
      <c r="A284" s="80" t="s">
        <v>1993</v>
      </c>
      <c r="B284" s="80">
        <v>146</v>
      </c>
      <c r="C284" s="80">
        <v>10</v>
      </c>
      <c r="D284" s="80">
        <v>9</v>
      </c>
      <c r="E284" s="80">
        <v>2013</v>
      </c>
      <c r="F284" s="80" t="s">
        <v>89</v>
      </c>
      <c r="G284" s="80" t="s">
        <v>1675</v>
      </c>
      <c r="H284" s="80" t="s">
        <v>1676</v>
      </c>
      <c r="I284" s="177"/>
      <c r="J284" s="81">
        <v>3.6467485745910295</v>
      </c>
      <c r="K284" s="81">
        <v>1.0461645120070167</v>
      </c>
      <c r="L284" s="81">
        <v>9.2205940532441737</v>
      </c>
      <c r="M284" s="81">
        <v>10.673459115395678</v>
      </c>
      <c r="N284" s="81">
        <v>16.611767575815723</v>
      </c>
      <c r="O284" s="81">
        <v>7.9029995973513039</v>
      </c>
      <c r="P284" s="81">
        <v>8.8367983678799398</v>
      </c>
      <c r="Q284" s="81">
        <v>0.56470037410507468</v>
      </c>
      <c r="R284" s="81">
        <v>0</v>
      </c>
      <c r="S284" s="81">
        <v>0</v>
      </c>
      <c r="T284" s="82"/>
      <c r="U284" s="81">
        <v>130695</v>
      </c>
      <c r="V284" s="81">
        <v>357</v>
      </c>
      <c r="W284" s="81">
        <v>197</v>
      </c>
      <c r="X284" s="81">
        <v>1794</v>
      </c>
      <c r="Y284" s="81">
        <v>3096</v>
      </c>
      <c r="Z284" s="81">
        <v>4318</v>
      </c>
      <c r="AA284" s="81">
        <v>1769</v>
      </c>
      <c r="AB284" s="81">
        <v>7300</v>
      </c>
      <c r="AC284" s="81">
        <v>0</v>
      </c>
      <c r="AD284" s="81">
        <v>0</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0</v>
      </c>
      <c r="BJ284" s="81">
        <v>0</v>
      </c>
      <c r="BK284" s="81">
        <v>0</v>
      </c>
      <c r="BL284" s="81">
        <v>0</v>
      </c>
      <c r="BM284" s="82"/>
      <c r="BN284" s="81">
        <v>0</v>
      </c>
      <c r="BO284" s="81">
        <v>0</v>
      </c>
      <c r="BP284" s="81">
        <v>0</v>
      </c>
      <c r="BQ284" s="81">
        <v>0</v>
      </c>
      <c r="BR284" s="81">
        <v>0</v>
      </c>
      <c r="BS284" s="81">
        <v>0</v>
      </c>
      <c r="BT284"/>
      <c r="BU284" s="80">
        <v>0</v>
      </c>
      <c r="BV284" s="80">
        <v>0</v>
      </c>
      <c r="BW284" s="80">
        <v>0</v>
      </c>
      <c r="BX284" s="80">
        <v>0</v>
      </c>
      <c r="BY284" s="80">
        <v>0</v>
      </c>
      <c r="BZ284" s="80">
        <v>0</v>
      </c>
      <c r="CA284" s="80">
        <v>0</v>
      </c>
      <c r="CB284" s="80">
        <v>0</v>
      </c>
      <c r="CC284" s="80">
        <v>0</v>
      </c>
    </row>
    <row r="285" spans="1:81">
      <c r="A285" s="80" t="s">
        <v>1994</v>
      </c>
      <c r="B285" s="80">
        <v>147</v>
      </c>
      <c r="C285" s="80">
        <v>11</v>
      </c>
      <c r="D285" s="80">
        <v>9</v>
      </c>
      <c r="E285" s="80">
        <v>2014</v>
      </c>
      <c r="F285" s="80" t="s">
        <v>90</v>
      </c>
      <c r="G285" s="80" t="s">
        <v>1675</v>
      </c>
      <c r="H285" s="80" t="s">
        <v>1676</v>
      </c>
      <c r="I285" s="177"/>
      <c r="J285" s="81">
        <v>2.5262087962922881</v>
      </c>
      <c r="K285" s="81">
        <v>1.1096089981343162</v>
      </c>
      <c r="L285" s="81">
        <v>5.4565143699798107</v>
      </c>
      <c r="M285" s="81">
        <v>10.694998098520058</v>
      </c>
      <c r="N285" s="81">
        <v>17.572673218165754</v>
      </c>
      <c r="O285" s="81">
        <v>7.5141442783843599</v>
      </c>
      <c r="P285" s="81">
        <v>8.8928019961618237</v>
      </c>
      <c r="Q285" s="81">
        <v>0.53913259682569592</v>
      </c>
      <c r="R285" s="81">
        <v>0</v>
      </c>
      <c r="S285" s="81">
        <v>0</v>
      </c>
      <c r="T285" s="82"/>
      <c r="U285" s="81">
        <v>100551</v>
      </c>
      <c r="V285" s="81">
        <v>329</v>
      </c>
      <c r="W285" s="81">
        <v>119</v>
      </c>
      <c r="X285" s="81">
        <v>1709</v>
      </c>
      <c r="Y285" s="81">
        <v>3093</v>
      </c>
      <c r="Z285" s="81">
        <v>4324</v>
      </c>
      <c r="AA285" s="81">
        <v>1771</v>
      </c>
      <c r="AB285" s="81">
        <v>7264</v>
      </c>
      <c r="AC285" s="81">
        <v>0</v>
      </c>
      <c r="AD285" s="81">
        <v>0</v>
      </c>
      <c r="AE285" s="82"/>
      <c r="AF285" s="81">
        <v>818902.76855189435</v>
      </c>
      <c r="AG285" s="81">
        <v>778606.68719107099</v>
      </c>
      <c r="AH285" s="81">
        <v>887502.62577510311</v>
      </c>
      <c r="AI285" s="81">
        <v>11254472.110510956</v>
      </c>
      <c r="AJ285" s="81">
        <v>13302918.380008798</v>
      </c>
      <c r="AK285" s="81">
        <v>0</v>
      </c>
      <c r="AL285" s="81">
        <v>0</v>
      </c>
      <c r="AM285" s="81">
        <v>997238.65248647577</v>
      </c>
      <c r="AN285" s="81">
        <v>0</v>
      </c>
      <c r="AO285" s="81">
        <v>0</v>
      </c>
      <c r="AP285" s="82"/>
      <c r="AQ285" s="81">
        <v>38</v>
      </c>
      <c r="AR285" s="81">
        <v>2</v>
      </c>
      <c r="AS285" s="81">
        <v>0</v>
      </c>
      <c r="AT285" s="81">
        <v>0</v>
      </c>
      <c r="AU285" s="81">
        <v>0</v>
      </c>
      <c r="AV285" s="81">
        <v>0</v>
      </c>
      <c r="AW285" s="81" t="s">
        <v>564</v>
      </c>
      <c r="AX285" s="82"/>
      <c r="AY285" s="81">
        <v>169.26999999999998</v>
      </c>
      <c r="AZ285" s="81">
        <v>47.5</v>
      </c>
      <c r="BA285" s="81">
        <v>0</v>
      </c>
      <c r="BB285" s="81">
        <v>0</v>
      </c>
      <c r="BC285" s="81">
        <v>0</v>
      </c>
      <c r="BD285" s="81">
        <v>0</v>
      </c>
      <c r="BE285" s="81" t="s">
        <v>564</v>
      </c>
      <c r="BF285" s="82"/>
      <c r="BG285" s="81">
        <v>0</v>
      </c>
      <c r="BH285" s="81">
        <v>0</v>
      </c>
      <c r="BI285" s="81">
        <v>0</v>
      </c>
      <c r="BJ285" s="81">
        <v>0</v>
      </c>
      <c r="BK285" s="81">
        <v>0</v>
      </c>
      <c r="BL285" s="81">
        <v>0</v>
      </c>
      <c r="BM285" s="82"/>
      <c r="BN285" s="81">
        <v>0</v>
      </c>
      <c r="BO285" s="81">
        <v>0</v>
      </c>
      <c r="BP285" s="81">
        <v>0</v>
      </c>
      <c r="BQ285" s="81">
        <v>0</v>
      </c>
      <c r="BR285" s="81">
        <v>0</v>
      </c>
      <c r="BS285" s="81">
        <v>0</v>
      </c>
      <c r="BT285"/>
      <c r="BU285" s="80">
        <v>0</v>
      </c>
      <c r="BV285" s="80">
        <v>0</v>
      </c>
      <c r="BW285" s="80">
        <v>0</v>
      </c>
      <c r="BX285" s="80">
        <v>0</v>
      </c>
      <c r="BY285" s="80">
        <v>0</v>
      </c>
      <c r="BZ285" s="80">
        <v>0</v>
      </c>
      <c r="CA285" s="80">
        <v>0</v>
      </c>
      <c r="CB285" s="80">
        <v>0</v>
      </c>
      <c r="CC285" s="80">
        <v>0</v>
      </c>
    </row>
    <row r="286" spans="1:81">
      <c r="A286" s="80" t="s">
        <v>1995</v>
      </c>
      <c r="B286" s="80">
        <v>148</v>
      </c>
      <c r="C286" s="80">
        <v>12</v>
      </c>
      <c r="D286" s="80">
        <v>9</v>
      </c>
      <c r="E286" s="80">
        <v>2015</v>
      </c>
      <c r="F286" s="80" t="s">
        <v>91</v>
      </c>
      <c r="G286" s="80" t="s">
        <v>1675</v>
      </c>
      <c r="H286" s="80" t="s">
        <v>1676</v>
      </c>
      <c r="I286" s="177"/>
      <c r="J286" s="81">
        <v>2.6516379494660582</v>
      </c>
      <c r="K286" s="81">
        <v>1.0639996822618776</v>
      </c>
      <c r="L286" s="81">
        <v>5.7435506183524216</v>
      </c>
      <c r="M286" s="81">
        <v>10.348189700978388</v>
      </c>
      <c r="N286" s="81">
        <v>16.205250705507229</v>
      </c>
      <c r="O286" s="81">
        <v>7.4803044115964692</v>
      </c>
      <c r="P286" s="81">
        <v>8.9450266649232493</v>
      </c>
      <c r="Q286" s="81">
        <v>0.5230613106746973</v>
      </c>
      <c r="R286" s="81">
        <v>0</v>
      </c>
      <c r="S286" s="81">
        <v>0</v>
      </c>
      <c r="T286" s="82"/>
      <c r="U286" s="81">
        <v>105819</v>
      </c>
      <c r="V286" s="81">
        <v>329</v>
      </c>
      <c r="W286" s="81">
        <v>119</v>
      </c>
      <c r="X286" s="81">
        <v>1709</v>
      </c>
      <c r="Y286" s="81">
        <v>3099</v>
      </c>
      <c r="Z286" s="81">
        <v>4346</v>
      </c>
      <c r="AA286" s="81">
        <v>1780</v>
      </c>
      <c r="AB286" s="81">
        <v>7199</v>
      </c>
      <c r="AC286" s="81">
        <v>0</v>
      </c>
      <c r="AD286" s="81">
        <v>0</v>
      </c>
      <c r="AE286" s="82"/>
      <c r="AF286" s="81">
        <v>816637.02882592147</v>
      </c>
      <c r="AG286" s="81">
        <v>708857.72765011678</v>
      </c>
      <c r="AH286" s="81">
        <v>742651.80314504344</v>
      </c>
      <c r="AI286" s="81">
        <v>10869378.709654355</v>
      </c>
      <c r="AJ286" s="81">
        <v>12791292.05244722</v>
      </c>
      <c r="AK286" s="81">
        <v>0</v>
      </c>
      <c r="AL286" s="81">
        <v>0</v>
      </c>
      <c r="AM286" s="81">
        <v>986592.75133079372</v>
      </c>
      <c r="AN286" s="81">
        <v>0</v>
      </c>
      <c r="AO286" s="81">
        <v>0</v>
      </c>
      <c r="AP286" s="82"/>
      <c r="AQ286" s="81">
        <v>44</v>
      </c>
      <c r="AR286" s="81">
        <v>2</v>
      </c>
      <c r="AS286" s="81">
        <v>0</v>
      </c>
      <c r="AT286" s="81">
        <v>0</v>
      </c>
      <c r="AU286" s="81">
        <v>0</v>
      </c>
      <c r="AV286" s="81">
        <v>0</v>
      </c>
      <c r="AW286" s="81" t="s">
        <v>564</v>
      </c>
      <c r="AX286" s="82"/>
      <c r="AY286" s="81">
        <v>214.46999999999997</v>
      </c>
      <c r="AZ286" s="81">
        <v>47.5</v>
      </c>
      <c r="BA286" s="81">
        <v>0</v>
      </c>
      <c r="BB286" s="81">
        <v>0</v>
      </c>
      <c r="BC286" s="81">
        <v>0</v>
      </c>
      <c r="BD286" s="81">
        <v>0</v>
      </c>
      <c r="BE286" s="81" t="s">
        <v>564</v>
      </c>
      <c r="BF286" s="82"/>
      <c r="BG286" s="81">
        <v>0</v>
      </c>
      <c r="BH286" s="81">
        <v>0</v>
      </c>
      <c r="BI286" s="81">
        <v>0</v>
      </c>
      <c r="BJ286" s="81">
        <v>0</v>
      </c>
      <c r="BK286" s="81">
        <v>0</v>
      </c>
      <c r="BL286" s="81">
        <v>0</v>
      </c>
      <c r="BM286" s="82"/>
      <c r="BN286" s="81">
        <v>0</v>
      </c>
      <c r="BO286" s="81">
        <v>0</v>
      </c>
      <c r="BP286" s="81">
        <v>0</v>
      </c>
      <c r="BQ286" s="81">
        <v>0</v>
      </c>
      <c r="BR286" s="81">
        <v>0</v>
      </c>
      <c r="BS286" s="81">
        <v>0</v>
      </c>
      <c r="BT286"/>
      <c r="BU286" s="80">
        <v>0</v>
      </c>
      <c r="BV286" s="80">
        <v>0</v>
      </c>
      <c r="BW286" s="80">
        <v>0</v>
      </c>
      <c r="BX286" s="80">
        <v>0</v>
      </c>
      <c r="BY286" s="80">
        <v>0</v>
      </c>
      <c r="BZ286" s="80">
        <v>0</v>
      </c>
      <c r="CA286" s="80">
        <v>0</v>
      </c>
      <c r="CB286" s="80">
        <v>0</v>
      </c>
      <c r="CC286" s="80">
        <v>0</v>
      </c>
    </row>
    <row r="287" spans="1:81">
      <c r="A287" s="80" t="s">
        <v>1996</v>
      </c>
      <c r="B287" s="80">
        <v>149</v>
      </c>
      <c r="C287" s="80">
        <v>13</v>
      </c>
      <c r="D287" s="80">
        <v>9</v>
      </c>
      <c r="E287" s="80">
        <v>2016</v>
      </c>
      <c r="F287" s="80" t="s">
        <v>92</v>
      </c>
      <c r="G287" s="80" t="s">
        <v>1675</v>
      </c>
      <c r="H287" s="80" t="s">
        <v>1676</v>
      </c>
      <c r="I287" s="177"/>
      <c r="J287" s="81">
        <v>3.1738974556641169</v>
      </c>
      <c r="K287" s="81">
        <v>1.0036475540846121</v>
      </c>
      <c r="L287" s="81">
        <v>6.1763166693655425</v>
      </c>
      <c r="M287" s="81">
        <v>8.8723725506867428</v>
      </c>
      <c r="N287" s="81">
        <v>16.447762889033378</v>
      </c>
      <c r="O287" s="81">
        <v>7.3758653994502605</v>
      </c>
      <c r="P287" s="81">
        <v>9.0760925728254236</v>
      </c>
      <c r="Q287" s="81">
        <v>0.50339446249625841</v>
      </c>
      <c r="R287" s="81">
        <v>0</v>
      </c>
      <c r="S287" s="81">
        <v>0</v>
      </c>
      <c r="T287" s="82"/>
      <c r="U287" s="81">
        <v>120564</v>
      </c>
      <c r="V287" s="81">
        <v>329</v>
      </c>
      <c r="W287" s="81">
        <v>119</v>
      </c>
      <c r="X287" s="81">
        <v>1709</v>
      </c>
      <c r="Y287" s="81">
        <v>3093</v>
      </c>
      <c r="Z287" s="81">
        <v>4338</v>
      </c>
      <c r="AA287" s="81">
        <v>1868</v>
      </c>
      <c r="AB287" s="81">
        <v>7127</v>
      </c>
      <c r="AC287" s="81">
        <v>0</v>
      </c>
      <c r="AD287" s="81">
        <v>0</v>
      </c>
      <c r="AE287" s="82"/>
      <c r="AF287" s="81">
        <v>994592.22306154436</v>
      </c>
      <c r="AG287" s="81">
        <v>675686.38347213238</v>
      </c>
      <c r="AH287" s="81">
        <v>629433.9977807838</v>
      </c>
      <c r="AI287" s="81">
        <v>10849807.0622105</v>
      </c>
      <c r="AJ287" s="81">
        <v>13288131.75761814</v>
      </c>
      <c r="AK287" s="81">
        <v>0</v>
      </c>
      <c r="AL287" s="81">
        <v>0</v>
      </c>
      <c r="AM287" s="81">
        <v>977484.27320125187</v>
      </c>
      <c r="AN287" s="81">
        <v>0</v>
      </c>
      <c r="AO287" s="81">
        <v>0</v>
      </c>
      <c r="AP287" s="82"/>
      <c r="AQ287" s="81">
        <v>47</v>
      </c>
      <c r="AR287" s="81">
        <v>2</v>
      </c>
      <c r="AS287" s="81">
        <v>0</v>
      </c>
      <c r="AT287" s="81">
        <v>0</v>
      </c>
      <c r="AU287" s="81">
        <v>0</v>
      </c>
      <c r="AV287" s="81">
        <v>0</v>
      </c>
      <c r="AW287" s="81" t="s">
        <v>564</v>
      </c>
      <c r="AX287" s="82"/>
      <c r="AY287" s="81">
        <v>227.97</v>
      </c>
      <c r="AZ287" s="81">
        <v>47.5</v>
      </c>
      <c r="BA287" s="81">
        <v>0</v>
      </c>
      <c r="BB287" s="81">
        <v>0</v>
      </c>
      <c r="BC287" s="81">
        <v>0</v>
      </c>
      <c r="BD287" s="81">
        <v>0</v>
      </c>
      <c r="BE287" s="81" t="s">
        <v>564</v>
      </c>
      <c r="BF287" s="82"/>
      <c r="BG287" s="81">
        <v>0</v>
      </c>
      <c r="BH287" s="81">
        <v>0</v>
      </c>
      <c r="BI287" s="81">
        <v>0</v>
      </c>
      <c r="BJ287" s="81">
        <v>0</v>
      </c>
      <c r="BK287" s="81">
        <v>0</v>
      </c>
      <c r="BL287" s="81">
        <v>0</v>
      </c>
      <c r="BM287" s="82"/>
      <c r="BN287" s="81">
        <v>0</v>
      </c>
      <c r="BO287" s="81">
        <v>0</v>
      </c>
      <c r="BP287" s="81">
        <v>0</v>
      </c>
      <c r="BQ287" s="81">
        <v>0</v>
      </c>
      <c r="BR287" s="81">
        <v>0</v>
      </c>
      <c r="BS287" s="81">
        <v>0</v>
      </c>
      <c r="BT287"/>
      <c r="BU287" s="80">
        <v>0</v>
      </c>
      <c r="BV287" s="80">
        <v>0</v>
      </c>
      <c r="BW287" s="80">
        <v>0</v>
      </c>
      <c r="BX287" s="80">
        <v>0</v>
      </c>
      <c r="BY287" s="80">
        <v>0</v>
      </c>
      <c r="BZ287" s="80">
        <v>0</v>
      </c>
      <c r="CA287" s="80">
        <v>0</v>
      </c>
      <c r="CB287" s="80">
        <v>0</v>
      </c>
      <c r="CC287" s="80">
        <v>0</v>
      </c>
    </row>
    <row r="288" spans="1:81">
      <c r="A288" s="80" t="s">
        <v>1997</v>
      </c>
      <c r="B288" s="80">
        <v>150</v>
      </c>
      <c r="C288" s="80">
        <v>14</v>
      </c>
      <c r="D288" s="80">
        <v>9</v>
      </c>
      <c r="E288" s="80">
        <v>2017</v>
      </c>
      <c r="F288" s="80" t="s">
        <v>71</v>
      </c>
      <c r="G288" s="80" t="s">
        <v>1675</v>
      </c>
      <c r="H288" s="80" t="s">
        <v>1676</v>
      </c>
      <c r="I288" s="177"/>
      <c r="J288" s="81">
        <v>3.8684917469517006</v>
      </c>
      <c r="K288" s="81">
        <v>1.0255775261174604</v>
      </c>
      <c r="L288" s="81">
        <v>5.5754231606382554</v>
      </c>
      <c r="M288" s="81">
        <v>8.8962389709902379</v>
      </c>
      <c r="N288" s="81">
        <v>16.053455763903376</v>
      </c>
      <c r="O288" s="81">
        <v>7.1952971592199972</v>
      </c>
      <c r="P288" s="81">
        <v>9.2599959506118754</v>
      </c>
      <c r="Q288" s="81">
        <v>0.47837781469360963</v>
      </c>
      <c r="R288" s="81">
        <v>0</v>
      </c>
      <c r="S288" s="81">
        <v>0</v>
      </c>
      <c r="T288" s="82"/>
      <c r="U288" s="81">
        <v>144595</v>
      </c>
      <c r="V288" s="81">
        <v>329</v>
      </c>
      <c r="W288" s="81">
        <v>119</v>
      </c>
      <c r="X288" s="81">
        <v>1709</v>
      </c>
      <c r="Y288" s="81">
        <v>3085</v>
      </c>
      <c r="Z288" s="81">
        <v>4302</v>
      </c>
      <c r="AA288" s="81">
        <v>1918</v>
      </c>
      <c r="AB288" s="81">
        <v>7004</v>
      </c>
      <c r="AC288" s="81">
        <v>0</v>
      </c>
      <c r="AD288" s="81">
        <v>0</v>
      </c>
      <c r="AE288" s="82"/>
      <c r="AF288" s="81">
        <v>1172126.6004674779</v>
      </c>
      <c r="AG288" s="81">
        <v>677649.62280475802</v>
      </c>
      <c r="AH288" s="81">
        <v>768920.22440411884</v>
      </c>
      <c r="AI288" s="81">
        <v>10581376.00593088</v>
      </c>
      <c r="AJ288" s="81">
        <v>11614781.9615949</v>
      </c>
      <c r="AK288" s="81">
        <v>0</v>
      </c>
      <c r="AL288" s="81">
        <v>0</v>
      </c>
      <c r="AM288" s="81">
        <v>962117.64275670517</v>
      </c>
      <c r="AN288" s="81">
        <v>0</v>
      </c>
      <c r="AO288" s="81">
        <v>0</v>
      </c>
      <c r="AP288" s="82"/>
      <c r="AQ288" s="81">
        <v>51</v>
      </c>
      <c r="AR288" s="81">
        <v>3</v>
      </c>
      <c r="AS288" s="81">
        <v>0</v>
      </c>
      <c r="AT288" s="81">
        <v>0</v>
      </c>
      <c r="AU288" s="81">
        <v>0</v>
      </c>
      <c r="AV288" s="81">
        <v>0</v>
      </c>
      <c r="AW288" s="81" t="s">
        <v>564</v>
      </c>
      <c r="AX288" s="82"/>
      <c r="AY288" s="81">
        <v>247.87</v>
      </c>
      <c r="AZ288" s="81">
        <v>1967.5</v>
      </c>
      <c r="BA288" s="81">
        <v>0</v>
      </c>
      <c r="BB288" s="81">
        <v>0</v>
      </c>
      <c r="BC288" s="81">
        <v>0</v>
      </c>
      <c r="BD288" s="81">
        <v>0</v>
      </c>
      <c r="BE288" s="81" t="s">
        <v>564</v>
      </c>
      <c r="BF288" s="82"/>
      <c r="BG288" s="81">
        <v>0</v>
      </c>
      <c r="BH288" s="81">
        <v>0</v>
      </c>
      <c r="BI288" s="81">
        <v>0</v>
      </c>
      <c r="BJ288" s="81">
        <v>0</v>
      </c>
      <c r="BK288" s="81">
        <v>0</v>
      </c>
      <c r="BL288" s="81">
        <v>0</v>
      </c>
      <c r="BM288" s="82"/>
      <c r="BN288" s="81">
        <v>0</v>
      </c>
      <c r="BO288" s="81">
        <v>0</v>
      </c>
      <c r="BP288" s="81">
        <v>0</v>
      </c>
      <c r="BQ288" s="81">
        <v>0</v>
      </c>
      <c r="BR288" s="81">
        <v>0</v>
      </c>
      <c r="BS288" s="81">
        <v>0</v>
      </c>
      <c r="BT288"/>
      <c r="BU288" s="80">
        <v>0</v>
      </c>
      <c r="BV288" s="80">
        <v>0</v>
      </c>
      <c r="BW288" s="80">
        <v>0</v>
      </c>
      <c r="BX288" s="80">
        <v>0</v>
      </c>
      <c r="BY288" s="80">
        <v>0</v>
      </c>
      <c r="BZ288" s="80">
        <v>0</v>
      </c>
      <c r="CA288" s="80">
        <v>0</v>
      </c>
      <c r="CB288" s="80">
        <v>0</v>
      </c>
      <c r="CC288" s="80">
        <v>0</v>
      </c>
    </row>
    <row r="289" spans="1:81">
      <c r="A289" s="80" t="s">
        <v>1998</v>
      </c>
      <c r="B289" s="80">
        <v>151</v>
      </c>
      <c r="C289" s="80">
        <v>15</v>
      </c>
      <c r="D289" s="80">
        <v>9</v>
      </c>
      <c r="E289" s="80">
        <v>2018</v>
      </c>
      <c r="F289" s="80" t="s">
        <v>93</v>
      </c>
      <c r="G289" s="80" t="s">
        <v>1675</v>
      </c>
      <c r="H289" s="80" t="s">
        <v>1676</v>
      </c>
      <c r="I289" s="177"/>
      <c r="J289" s="81">
        <v>10.594008171844658</v>
      </c>
      <c r="K289" s="81">
        <v>0.95453489492234622</v>
      </c>
      <c r="L289" s="81">
        <v>5.1147326157379824</v>
      </c>
      <c r="M289" s="81">
        <v>8.9401159010908113</v>
      </c>
      <c r="N289" s="81">
        <v>14.674744192463436</v>
      </c>
      <c r="O289" s="81">
        <v>7.0486253645382826</v>
      </c>
      <c r="P289" s="81">
        <v>9.2012789491743909</v>
      </c>
      <c r="Q289" s="81">
        <v>0.4389034846765979</v>
      </c>
      <c r="R289" s="81">
        <v>0</v>
      </c>
      <c r="S289" s="81">
        <v>0</v>
      </c>
      <c r="T289" s="82"/>
      <c r="U289" s="81">
        <v>413751</v>
      </c>
      <c r="V289" s="81">
        <v>329</v>
      </c>
      <c r="W289" s="81">
        <v>119</v>
      </c>
      <c r="X289" s="81">
        <v>1709</v>
      </c>
      <c r="Y289" s="81">
        <v>3063</v>
      </c>
      <c r="Z289" s="81">
        <v>4295</v>
      </c>
      <c r="AA289" s="81">
        <v>1925</v>
      </c>
      <c r="AB289" s="81">
        <v>6925</v>
      </c>
      <c r="AC289" s="81">
        <v>0</v>
      </c>
      <c r="AD289" s="81">
        <v>0</v>
      </c>
      <c r="AE289" s="82"/>
      <c r="AF289" s="81">
        <v>3366805.1129275141</v>
      </c>
      <c r="AG289" s="81">
        <v>613110.80002906476</v>
      </c>
      <c r="AH289" s="81">
        <v>724707.40611231048</v>
      </c>
      <c r="AI289" s="81">
        <v>10816327.677760709</v>
      </c>
      <c r="AJ289" s="81">
        <v>11176511.264900399</v>
      </c>
      <c r="AK289" s="81">
        <v>0</v>
      </c>
      <c r="AL289" s="81">
        <v>0</v>
      </c>
      <c r="AM289" s="81">
        <v>953233.94167816837</v>
      </c>
      <c r="AN289" s="81">
        <v>0</v>
      </c>
      <c r="AO289" s="81">
        <v>0</v>
      </c>
      <c r="AP289" s="82"/>
      <c r="AQ289" s="81">
        <v>55</v>
      </c>
      <c r="AR289" s="81">
        <v>3</v>
      </c>
      <c r="AS289" s="81">
        <v>0</v>
      </c>
      <c r="AT289" s="81">
        <v>0</v>
      </c>
      <c r="AU289" s="81">
        <v>0</v>
      </c>
      <c r="AV289" s="81">
        <v>0</v>
      </c>
      <c r="AW289" s="81" t="s">
        <v>564</v>
      </c>
      <c r="AX289" s="82"/>
      <c r="AY289" s="81">
        <v>274.27</v>
      </c>
      <c r="AZ289" s="81">
        <v>1968</v>
      </c>
      <c r="BA289" s="81">
        <v>0</v>
      </c>
      <c r="BB289" s="81">
        <v>0</v>
      </c>
      <c r="BC289" s="81">
        <v>0</v>
      </c>
      <c r="BD289" s="81">
        <v>0</v>
      </c>
      <c r="BE289" s="81" t="s">
        <v>564</v>
      </c>
      <c r="BF289" s="82"/>
      <c r="BG289" s="81">
        <v>0</v>
      </c>
      <c r="BH289" s="81">
        <v>0</v>
      </c>
      <c r="BI289" s="81">
        <v>0</v>
      </c>
      <c r="BJ289" s="81">
        <v>0</v>
      </c>
      <c r="BK289" s="81">
        <v>0</v>
      </c>
      <c r="BL289" s="81">
        <v>0</v>
      </c>
      <c r="BM289" s="82"/>
      <c r="BN289" s="81">
        <v>0</v>
      </c>
      <c r="BO289" s="81">
        <v>0</v>
      </c>
      <c r="BP289" s="81">
        <v>0</v>
      </c>
      <c r="BQ289" s="81">
        <v>0</v>
      </c>
      <c r="BR289" s="81">
        <v>0</v>
      </c>
      <c r="BS289" s="81">
        <v>0</v>
      </c>
      <c r="BT289"/>
      <c r="BU289" s="80">
        <v>0</v>
      </c>
      <c r="BV289" s="80">
        <v>0</v>
      </c>
      <c r="BW289" s="80">
        <v>0</v>
      </c>
      <c r="BX289" s="80">
        <v>0</v>
      </c>
      <c r="BY289" s="80">
        <v>0</v>
      </c>
      <c r="BZ289" s="80">
        <v>0</v>
      </c>
      <c r="CA289" s="80">
        <v>0</v>
      </c>
      <c r="CB289" s="80">
        <v>0</v>
      </c>
      <c r="CC289" s="80">
        <v>0</v>
      </c>
    </row>
    <row r="290" spans="1:81">
      <c r="A290" s="80" t="s">
        <v>1999</v>
      </c>
      <c r="B290" s="80">
        <v>152</v>
      </c>
      <c r="C290" s="80">
        <v>16</v>
      </c>
      <c r="D290" s="80">
        <v>9</v>
      </c>
      <c r="E290" s="80">
        <v>2019</v>
      </c>
      <c r="F290" s="80" t="s">
        <v>73</v>
      </c>
      <c r="G290" s="80" t="s">
        <v>1675</v>
      </c>
      <c r="H290" s="80" t="s">
        <v>1676</v>
      </c>
      <c r="I290" s="177"/>
      <c r="J290" s="81">
        <v>9.4690650476559899</v>
      </c>
      <c r="K290" s="81">
        <v>0.88573809510497492</v>
      </c>
      <c r="L290" s="81">
        <v>5.1376483630597969</v>
      </c>
      <c r="M290" s="81">
        <v>8.0200957521693468</v>
      </c>
      <c r="N290" s="81">
        <v>14.919030650262346</v>
      </c>
      <c r="O290" s="81">
        <v>6.8235342437665292</v>
      </c>
      <c r="P290" s="81">
        <v>8.6831213321168974</v>
      </c>
      <c r="Q290" s="81">
        <v>0.42091565604971987</v>
      </c>
      <c r="R290" s="81">
        <v>0</v>
      </c>
      <c r="S290" s="81">
        <v>0</v>
      </c>
      <c r="T290" s="82"/>
      <c r="U290" s="81">
        <v>389028</v>
      </c>
      <c r="V290" s="81">
        <v>329</v>
      </c>
      <c r="W290" s="81">
        <v>119</v>
      </c>
      <c r="X290" s="81">
        <v>1709</v>
      </c>
      <c r="Y290" s="81">
        <v>3076</v>
      </c>
      <c r="Z290" s="81">
        <v>4272</v>
      </c>
      <c r="AA290" s="81">
        <v>1803</v>
      </c>
      <c r="AB290" s="81">
        <v>6821</v>
      </c>
      <c r="AC290" s="81">
        <v>0</v>
      </c>
      <c r="AD290" s="81">
        <v>0</v>
      </c>
      <c r="AE290" s="82"/>
      <c r="AF290" s="81">
        <v>3106322.4866176802</v>
      </c>
      <c r="AG290" s="81">
        <v>612929.2407143598</v>
      </c>
      <c r="AH290" s="81">
        <v>782467.52694017836</v>
      </c>
      <c r="AI290" s="81">
        <v>10599103.204270851</v>
      </c>
      <c r="AJ290" s="81">
        <v>11415228.81801386</v>
      </c>
      <c r="AK290" s="81">
        <v>0</v>
      </c>
      <c r="AL290" s="81">
        <v>0</v>
      </c>
      <c r="AM290" s="81">
        <v>928968.85153949179</v>
      </c>
      <c r="AN290" s="81">
        <v>0</v>
      </c>
      <c r="AO290" s="81">
        <v>0</v>
      </c>
      <c r="AP290" s="82"/>
      <c r="AQ290" s="81">
        <v>55</v>
      </c>
      <c r="AR290" s="81">
        <v>3</v>
      </c>
      <c r="AS290" s="81">
        <v>0</v>
      </c>
      <c r="AT290" s="81">
        <v>0</v>
      </c>
      <c r="AU290" s="81">
        <v>0</v>
      </c>
      <c r="AV290" s="81">
        <v>0</v>
      </c>
      <c r="AW290" s="81" t="s">
        <v>564</v>
      </c>
      <c r="AX290" s="82"/>
      <c r="AY290" s="81">
        <v>274.01600000000002</v>
      </c>
      <c r="AZ290" s="81">
        <v>1967.5</v>
      </c>
      <c r="BA290" s="81">
        <v>0</v>
      </c>
      <c r="BB290" s="81">
        <v>0</v>
      </c>
      <c r="BC290" s="81">
        <v>0</v>
      </c>
      <c r="BD290" s="81">
        <v>0</v>
      </c>
      <c r="BE290" s="81" t="s">
        <v>564</v>
      </c>
      <c r="BF290" s="82"/>
      <c r="BG290" s="81">
        <v>0</v>
      </c>
      <c r="BH290" s="81">
        <v>0</v>
      </c>
      <c r="BI290" s="81">
        <v>0</v>
      </c>
      <c r="BJ290" s="81">
        <v>0</v>
      </c>
      <c r="BK290" s="81">
        <v>0</v>
      </c>
      <c r="BL290" s="81">
        <v>0</v>
      </c>
      <c r="BM290" s="82"/>
      <c r="BN290" s="81">
        <v>0</v>
      </c>
      <c r="BO290" s="81">
        <v>0</v>
      </c>
      <c r="BP290" s="81">
        <v>0</v>
      </c>
      <c r="BQ290" s="81">
        <v>0</v>
      </c>
      <c r="BR290" s="81">
        <v>0</v>
      </c>
      <c r="BS290" s="81">
        <v>0</v>
      </c>
      <c r="BT290"/>
      <c r="BU290" s="80">
        <v>0</v>
      </c>
      <c r="BV290" s="80">
        <v>0</v>
      </c>
      <c r="BW290" s="80">
        <v>0</v>
      </c>
      <c r="BX290" s="80">
        <v>0</v>
      </c>
      <c r="BY290" s="80">
        <v>0</v>
      </c>
      <c r="BZ290" s="80">
        <v>0</v>
      </c>
      <c r="CA290" s="80">
        <v>0</v>
      </c>
      <c r="CB290" s="80">
        <v>0</v>
      </c>
      <c r="CC290" s="80">
        <v>0</v>
      </c>
    </row>
    <row r="291" spans="1:81">
      <c r="A291" s="80" t="s">
        <v>2000</v>
      </c>
      <c r="B291" s="80">
        <v>153</v>
      </c>
      <c r="C291" s="80">
        <v>17</v>
      </c>
      <c r="D291" s="80">
        <v>9</v>
      </c>
      <c r="E291" s="80">
        <v>2020</v>
      </c>
      <c r="F291" s="80" t="s">
        <v>218</v>
      </c>
      <c r="G291" s="80" t="s">
        <v>1675</v>
      </c>
      <c r="H291" s="80" t="s">
        <v>1676</v>
      </c>
      <c r="I291" s="177"/>
      <c r="J291" s="81">
        <v>8.1313744479204342</v>
      </c>
      <c r="K291" s="81">
        <v>1.1988822395358645</v>
      </c>
      <c r="L291" s="81">
        <v>7.4825229443903618</v>
      </c>
      <c r="M291" s="81">
        <v>10.420438014248615</v>
      </c>
      <c r="N291" s="81">
        <v>13.767487847947914</v>
      </c>
      <c r="O291" s="81">
        <v>6.0035713478251207</v>
      </c>
      <c r="P291" s="81">
        <v>8.532728102470811</v>
      </c>
      <c r="Q291" s="81">
        <v>0.39923963119443301</v>
      </c>
      <c r="R291" s="81">
        <v>0</v>
      </c>
      <c r="S291" s="81">
        <v>0</v>
      </c>
      <c r="T291" s="82"/>
      <c r="U291" s="81">
        <v>378698</v>
      </c>
      <c r="V291" s="81">
        <v>412</v>
      </c>
      <c r="W291" s="81">
        <v>154</v>
      </c>
      <c r="X291" s="81">
        <v>2335</v>
      </c>
      <c r="Y291" s="81">
        <v>3097</v>
      </c>
      <c r="Z291" s="81">
        <v>4290</v>
      </c>
      <c r="AA291" s="81">
        <v>1925</v>
      </c>
      <c r="AB291" s="81">
        <v>6771</v>
      </c>
      <c r="AC291" s="81">
        <v>0</v>
      </c>
      <c r="AD291" s="81">
        <v>0</v>
      </c>
      <c r="AE291" s="82"/>
      <c r="AF291" s="81">
        <v>2956838.9295157162</v>
      </c>
      <c r="AG291" s="81">
        <v>768124.56533088291</v>
      </c>
      <c r="AH291" s="81">
        <v>1097299.1803161777</v>
      </c>
      <c r="AI291" s="81">
        <v>13406826.671580208</v>
      </c>
      <c r="AJ291" s="81">
        <v>11733353.736103671</v>
      </c>
      <c r="AK291" s="81"/>
      <c r="AL291" s="81"/>
      <c r="AM291" s="81">
        <v>883690.72737902089</v>
      </c>
      <c r="AN291" s="81"/>
      <c r="AO291" s="81"/>
      <c r="AP291" s="82"/>
      <c r="AQ291" s="81">
        <v>57</v>
      </c>
      <c r="AR291" s="81">
        <v>4</v>
      </c>
      <c r="AS291" s="81">
        <v>0</v>
      </c>
      <c r="AT291" s="81">
        <v>0</v>
      </c>
      <c r="AU291" s="81">
        <v>0</v>
      </c>
      <c r="AV291" s="81">
        <v>0</v>
      </c>
      <c r="AW291" s="81">
        <v>0</v>
      </c>
      <c r="AX291" s="82"/>
      <c r="AY291" s="81">
        <v>279.31599999999992</v>
      </c>
      <c r="AZ291" s="81">
        <v>2017</v>
      </c>
      <c r="BA291" s="81">
        <v>0</v>
      </c>
      <c r="BB291" s="81">
        <v>0</v>
      </c>
      <c r="BC291" s="81">
        <v>0</v>
      </c>
      <c r="BD291" s="81">
        <v>0</v>
      </c>
      <c r="BE291" s="81">
        <v>0</v>
      </c>
      <c r="BF291" s="82"/>
      <c r="BG291" s="81">
        <v>0</v>
      </c>
      <c r="BH291" s="81">
        <v>0</v>
      </c>
      <c r="BI291" s="81">
        <v>0</v>
      </c>
      <c r="BJ291" s="81">
        <v>0</v>
      </c>
      <c r="BK291" s="81">
        <v>0</v>
      </c>
      <c r="BL291" s="81">
        <v>0</v>
      </c>
      <c r="BM291" s="82"/>
      <c r="BN291" s="81">
        <v>0</v>
      </c>
      <c r="BO291" s="81">
        <v>0</v>
      </c>
      <c r="BP291" s="81">
        <v>0</v>
      </c>
      <c r="BQ291" s="81">
        <v>0</v>
      </c>
      <c r="BR291" s="81">
        <v>0</v>
      </c>
      <c r="BS291" s="81">
        <v>0</v>
      </c>
      <c r="BT291"/>
      <c r="BU291" s="80">
        <v>0</v>
      </c>
      <c r="BV291" s="80">
        <v>0</v>
      </c>
      <c r="BW291" s="80">
        <v>0</v>
      </c>
      <c r="BX291" s="80">
        <v>0</v>
      </c>
      <c r="BY291" s="80">
        <v>0</v>
      </c>
      <c r="BZ291" s="80">
        <v>0</v>
      </c>
      <c r="CA291" s="80">
        <v>0</v>
      </c>
      <c r="CB291" s="80">
        <v>0</v>
      </c>
      <c r="CC291" s="80">
        <v>0</v>
      </c>
    </row>
    <row r="292" spans="1:81">
      <c r="A292" s="80" t="s">
        <v>1677</v>
      </c>
      <c r="B292" s="80">
        <v>153</v>
      </c>
      <c r="C292" s="80">
        <v>18</v>
      </c>
      <c r="D292" s="80">
        <v>9</v>
      </c>
      <c r="E292" s="80">
        <v>2021</v>
      </c>
      <c r="F292" s="80" t="s">
        <v>75</v>
      </c>
      <c r="G292" s="174" t="s">
        <v>1675</v>
      </c>
      <c r="H292" s="80" t="s">
        <v>1676</v>
      </c>
      <c r="I292" s="177"/>
      <c r="J292" s="81">
        <v>7.1756351051205707</v>
      </c>
      <c r="K292" s="81">
        <v>1.1548563859219039</v>
      </c>
      <c r="L292" s="81">
        <v>6.8284677104345297</v>
      </c>
      <c r="M292" s="81">
        <v>10.524973709591437</v>
      </c>
      <c r="N292" s="81">
        <v>13.158075939202162</v>
      </c>
      <c r="O292" s="81">
        <v>5.7734097418746408</v>
      </c>
      <c r="P292" s="81">
        <v>8.8360474765015162</v>
      </c>
      <c r="Q292" s="81">
        <v>0.39985387612701789</v>
      </c>
      <c r="R292" s="81">
        <v>0</v>
      </c>
      <c r="S292" s="81">
        <v>0</v>
      </c>
      <c r="T292" s="82"/>
      <c r="U292" s="81">
        <v>343187</v>
      </c>
      <c r="V292" s="81">
        <v>412</v>
      </c>
      <c r="W292" s="81">
        <v>154</v>
      </c>
      <c r="X292" s="81">
        <v>2335</v>
      </c>
      <c r="Y292" s="81">
        <v>3116</v>
      </c>
      <c r="Z292" s="81">
        <v>4248</v>
      </c>
      <c r="AA292" s="81">
        <v>1944</v>
      </c>
      <c r="AB292" s="81">
        <v>6701</v>
      </c>
      <c r="AC292" s="81">
        <v>0</v>
      </c>
      <c r="AD292" s="81">
        <v>0</v>
      </c>
      <c r="AE292" s="82"/>
      <c r="AF292" s="81">
        <v>2628664.7001112634</v>
      </c>
      <c r="AG292" s="81">
        <v>781388.87087632238</v>
      </c>
      <c r="AH292" s="81">
        <v>983792.57399451616</v>
      </c>
      <c r="AI292" s="81">
        <v>14628828.551451672</v>
      </c>
      <c r="AJ292" s="81">
        <v>11504579.551686125</v>
      </c>
      <c r="AK292" s="81">
        <v>0</v>
      </c>
      <c r="AL292" s="81">
        <v>0</v>
      </c>
      <c r="AM292" s="81">
        <v>879599.31220008736</v>
      </c>
      <c r="AN292" s="81">
        <v>0</v>
      </c>
      <c r="AO292" s="81">
        <v>0</v>
      </c>
      <c r="AP292" s="82"/>
      <c r="AQ292" s="81">
        <v>62</v>
      </c>
      <c r="AR292" s="81">
        <v>5</v>
      </c>
      <c r="AS292" s="81">
        <v>0</v>
      </c>
      <c r="AT292" s="81">
        <v>0</v>
      </c>
      <c r="AU292" s="81">
        <v>0</v>
      </c>
      <c r="AV292" s="81">
        <v>0</v>
      </c>
      <c r="AW292" s="81"/>
      <c r="AX292" s="82"/>
      <c r="AY292" s="81">
        <v>302.98200000000003</v>
      </c>
      <c r="AZ292" s="81">
        <v>3995</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1674</v>
      </c>
      <c r="B293" s="80">
        <v>153</v>
      </c>
      <c r="C293" s="80">
        <v>19</v>
      </c>
      <c r="D293" s="80">
        <v>9</v>
      </c>
      <c r="E293" s="80">
        <v>2022</v>
      </c>
      <c r="F293" s="80" t="s">
        <v>568</v>
      </c>
      <c r="G293" s="174" t="s">
        <v>1675</v>
      </c>
      <c r="H293" s="80" t="s">
        <v>1676</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72</v>
      </c>
      <c r="AR293" s="81">
        <v>5</v>
      </c>
      <c r="AS293" s="81">
        <v>0</v>
      </c>
      <c r="AT293" s="81">
        <v>0</v>
      </c>
      <c r="AU293" s="81">
        <v>0</v>
      </c>
      <c r="AV293" s="81">
        <v>0</v>
      </c>
      <c r="AW293" s="81"/>
      <c r="AX293" s="82"/>
      <c r="AY293" s="81">
        <v>374.98199999999986</v>
      </c>
      <c r="AZ293" s="81">
        <v>3995</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2001</v>
      </c>
      <c r="B294" s="80">
        <v>18</v>
      </c>
      <c r="C294" s="80">
        <v>1</v>
      </c>
      <c r="D294" s="80">
        <v>2</v>
      </c>
      <c r="E294" s="80">
        <v>1990</v>
      </c>
      <c r="F294" s="80" t="s">
        <v>562</v>
      </c>
      <c r="G294" s="80" t="s">
        <v>2002</v>
      </c>
      <c r="H294" s="80" t="s">
        <v>2003</v>
      </c>
      <c r="I294" s="177"/>
      <c r="J294" s="81">
        <v>66.999674766901009</v>
      </c>
      <c r="K294" s="81">
        <v>1.0965563758152965</v>
      </c>
      <c r="L294" s="81">
        <v>10.817609028419435</v>
      </c>
      <c r="M294" s="81">
        <v>3.1828904669384879</v>
      </c>
      <c r="N294" s="81">
        <v>6.6925826902413039</v>
      </c>
      <c r="O294" s="81">
        <v>5.0496983956483197</v>
      </c>
      <c r="P294" s="81">
        <v>11.889901566620168</v>
      </c>
      <c r="Q294" s="81">
        <v>0.54253958736693741</v>
      </c>
      <c r="R294" s="81">
        <v>0.7806876145651731</v>
      </c>
      <c r="S294" s="81">
        <v>0.65261412850859846</v>
      </c>
      <c r="T294" s="82"/>
      <c r="U294" s="81">
        <v>1408350</v>
      </c>
      <c r="V294" s="81">
        <v>445</v>
      </c>
      <c r="W294" s="81">
        <v>114</v>
      </c>
      <c r="X294" s="81">
        <v>1288</v>
      </c>
      <c r="Y294" s="81">
        <v>2502</v>
      </c>
      <c r="Z294" s="81">
        <v>2077</v>
      </c>
      <c r="AA294" s="81">
        <v>2887</v>
      </c>
      <c r="AB294" s="81">
        <v>8809</v>
      </c>
      <c r="AC294" s="81">
        <v>135216.5</v>
      </c>
      <c r="AD294" s="81">
        <v>0.65261412850859846</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2004</v>
      </c>
      <c r="B295" s="80">
        <v>19</v>
      </c>
      <c r="C295" s="80">
        <v>2</v>
      </c>
      <c r="D295" s="80">
        <v>2</v>
      </c>
      <c r="E295" s="80">
        <v>2005</v>
      </c>
      <c r="F295" s="80" t="s">
        <v>565</v>
      </c>
      <c r="G295" s="80" t="s">
        <v>2002</v>
      </c>
      <c r="H295" s="80" t="s">
        <v>2003</v>
      </c>
      <c r="I295" s="177"/>
      <c r="J295" s="81">
        <v>31.797042862675191</v>
      </c>
      <c r="K295" s="81">
        <v>0.78415204161188889</v>
      </c>
      <c r="L295" s="81">
        <v>8.6279366478355506</v>
      </c>
      <c r="M295" s="81">
        <v>5.4317097358519728</v>
      </c>
      <c r="N295" s="81">
        <v>9.4899181699392106</v>
      </c>
      <c r="O295" s="81">
        <v>7.7841685654558965</v>
      </c>
      <c r="P295" s="81">
        <v>12.486171490448971</v>
      </c>
      <c r="Q295" s="81">
        <v>0.47838819949575168</v>
      </c>
      <c r="R295" s="81">
        <v>0.37869008263212378</v>
      </c>
      <c r="S295" s="81">
        <v>0</v>
      </c>
      <c r="T295" s="82"/>
      <c r="U295" s="81">
        <v>863513</v>
      </c>
      <c r="V295" s="81">
        <v>393</v>
      </c>
      <c r="W295" s="81">
        <v>84</v>
      </c>
      <c r="X295" s="81">
        <v>1074</v>
      </c>
      <c r="Y295" s="81">
        <v>2674</v>
      </c>
      <c r="Z295" s="81">
        <v>3705</v>
      </c>
      <c r="AA295" s="81">
        <v>2483</v>
      </c>
      <c r="AB295" s="81">
        <v>8120</v>
      </c>
      <c r="AC295" s="81">
        <v>66963.5</v>
      </c>
      <c r="AD295" s="81">
        <v>0</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2005</v>
      </c>
      <c r="B296" s="80">
        <v>20</v>
      </c>
      <c r="C296" s="80">
        <v>3</v>
      </c>
      <c r="D296" s="80">
        <v>2</v>
      </c>
      <c r="E296" s="80">
        <v>2006</v>
      </c>
      <c r="F296" s="80" t="s">
        <v>566</v>
      </c>
      <c r="G296" s="80" t="s">
        <v>2002</v>
      </c>
      <c r="H296" s="80" t="s">
        <v>2003</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2006</v>
      </c>
      <c r="B297" s="80">
        <v>21</v>
      </c>
      <c r="C297" s="80">
        <v>4</v>
      </c>
      <c r="D297" s="80">
        <v>2</v>
      </c>
      <c r="E297" s="80">
        <v>2007</v>
      </c>
      <c r="F297" s="80" t="s">
        <v>567</v>
      </c>
      <c r="G297" s="80" t="s">
        <v>2002</v>
      </c>
      <c r="H297" s="80" t="s">
        <v>2003</v>
      </c>
      <c r="I297" s="177"/>
      <c r="J297" s="81">
        <v>24.424286622809571</v>
      </c>
      <c r="K297" s="81">
        <v>0.72477962687007991</v>
      </c>
      <c r="L297" s="81">
        <v>8.1640859673322286</v>
      </c>
      <c r="M297" s="81">
        <v>5.2088723820071348</v>
      </c>
      <c r="N297" s="81">
        <v>10.400759106437018</v>
      </c>
      <c r="O297" s="81">
        <v>7.6517112439408761</v>
      </c>
      <c r="P297" s="81">
        <v>12.230070877878743</v>
      </c>
      <c r="Q297" s="81">
        <v>0.49639196305278593</v>
      </c>
      <c r="R297" s="81">
        <v>0.43041625474827261</v>
      </c>
      <c r="S297" s="81">
        <v>0</v>
      </c>
      <c r="T297" s="82"/>
      <c r="U297" s="81">
        <v>770634</v>
      </c>
      <c r="V297" s="81">
        <v>353</v>
      </c>
      <c r="W297" s="81">
        <v>83</v>
      </c>
      <c r="X297" s="81">
        <v>1385</v>
      </c>
      <c r="Y297" s="81">
        <v>2697</v>
      </c>
      <c r="Z297" s="81">
        <v>3786</v>
      </c>
      <c r="AA297" s="81">
        <v>2395</v>
      </c>
      <c r="AB297" s="81">
        <v>7980</v>
      </c>
      <c r="AC297" s="81">
        <v>78294</v>
      </c>
      <c r="AD297" s="81">
        <v>0</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2007</v>
      </c>
      <c r="B298" s="80">
        <v>22</v>
      </c>
      <c r="C298" s="80">
        <v>5</v>
      </c>
      <c r="D298" s="80">
        <v>2</v>
      </c>
      <c r="E298" s="80">
        <v>2008</v>
      </c>
      <c r="F298" s="80" t="s">
        <v>84</v>
      </c>
      <c r="G298" s="80" t="s">
        <v>2002</v>
      </c>
      <c r="H298" s="80" t="s">
        <v>2003</v>
      </c>
      <c r="I298" s="177"/>
      <c r="J298" s="81">
        <v>22.183217875701963</v>
      </c>
      <c r="K298" s="81">
        <v>0.52684607232002389</v>
      </c>
      <c r="L298" s="81">
        <v>7.1924061144622558</v>
      </c>
      <c r="M298" s="81">
        <v>5.7087723784701421</v>
      </c>
      <c r="N298" s="81">
        <v>9.5568197607111749</v>
      </c>
      <c r="O298" s="81">
        <v>7.4781670704227334</v>
      </c>
      <c r="P298" s="81">
        <v>11.711165403987023</v>
      </c>
      <c r="Q298" s="81">
        <v>0.48500109722436319</v>
      </c>
      <c r="R298" s="81">
        <v>0.40759983159807095</v>
      </c>
      <c r="S298" s="81">
        <v>0</v>
      </c>
      <c r="T298" s="82"/>
      <c r="U298" s="81">
        <v>764248</v>
      </c>
      <c r="V298" s="81">
        <v>353</v>
      </c>
      <c r="W298" s="81">
        <v>83</v>
      </c>
      <c r="X298" s="81">
        <v>1385</v>
      </c>
      <c r="Y298" s="81">
        <v>2712</v>
      </c>
      <c r="Z298" s="81">
        <v>3830</v>
      </c>
      <c r="AA298" s="81">
        <v>2296</v>
      </c>
      <c r="AB298" s="81">
        <v>7925</v>
      </c>
      <c r="AC298" s="81">
        <v>76990</v>
      </c>
      <c r="AD298" s="81">
        <v>0</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2008</v>
      </c>
      <c r="B299" s="80">
        <v>23</v>
      </c>
      <c r="C299" s="80">
        <v>6</v>
      </c>
      <c r="D299" s="80">
        <v>2</v>
      </c>
      <c r="E299" s="80">
        <v>2009</v>
      </c>
      <c r="F299" s="80" t="s">
        <v>85</v>
      </c>
      <c r="G299" s="80" t="s">
        <v>2002</v>
      </c>
      <c r="H299" s="80" t="s">
        <v>2003</v>
      </c>
      <c r="I299" s="177"/>
      <c r="J299" s="81">
        <v>25.075499884706634</v>
      </c>
      <c r="K299" s="81">
        <v>0.39646156491013973</v>
      </c>
      <c r="L299" s="81">
        <v>7.6450933476046661</v>
      </c>
      <c r="M299" s="81">
        <v>5.1020888396779576</v>
      </c>
      <c r="N299" s="81">
        <v>8.0333928652045792</v>
      </c>
      <c r="O299" s="81">
        <v>7.6910230539599418</v>
      </c>
      <c r="P299" s="81">
        <v>11.069721925028352</v>
      </c>
      <c r="Q299" s="81">
        <v>0.45904016583707874</v>
      </c>
      <c r="R299" s="81">
        <v>0.38607523631993362</v>
      </c>
      <c r="S299" s="81">
        <v>0</v>
      </c>
      <c r="T299" s="82"/>
      <c r="U299" s="81">
        <v>654938</v>
      </c>
      <c r="V299" s="81">
        <v>290</v>
      </c>
      <c r="W299" s="81">
        <v>98</v>
      </c>
      <c r="X299" s="81">
        <v>1408</v>
      </c>
      <c r="Y299" s="81">
        <v>2740</v>
      </c>
      <c r="Z299" s="81">
        <v>3888</v>
      </c>
      <c r="AA299" s="81">
        <v>2228</v>
      </c>
      <c r="AB299" s="81">
        <v>7874</v>
      </c>
      <c r="AC299" s="81">
        <v>71143.5</v>
      </c>
      <c r="AD299" s="81">
        <v>0</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0</v>
      </c>
      <c r="BL299" s="81">
        <v>0</v>
      </c>
      <c r="BM299" s="82"/>
      <c r="BN299" s="81">
        <v>0</v>
      </c>
      <c r="BO299" s="81">
        <v>0</v>
      </c>
      <c r="BP299" s="81">
        <v>0</v>
      </c>
      <c r="BQ299" s="81">
        <v>0</v>
      </c>
      <c r="BR299" s="81">
        <v>0</v>
      </c>
      <c r="BS299" s="81">
        <v>0</v>
      </c>
      <c r="BT299"/>
      <c r="BU299" s="80"/>
      <c r="BV299" s="80"/>
      <c r="BW299" s="80"/>
      <c r="BX299" s="80"/>
      <c r="BY299" s="80"/>
      <c r="BZ299" s="80"/>
      <c r="CA299" s="80"/>
      <c r="CB299" s="80"/>
      <c r="CC299" s="80"/>
    </row>
    <row r="300" spans="1:81">
      <c r="A300" s="80" t="s">
        <v>2009</v>
      </c>
      <c r="B300" s="80">
        <v>24</v>
      </c>
      <c r="C300" s="80">
        <v>7</v>
      </c>
      <c r="D300" s="80">
        <v>2</v>
      </c>
      <c r="E300" s="80">
        <v>2010</v>
      </c>
      <c r="F300" s="80" t="s">
        <v>86</v>
      </c>
      <c r="G300" s="80" t="s">
        <v>2002</v>
      </c>
      <c r="H300" s="80" t="s">
        <v>2003</v>
      </c>
      <c r="I300" s="177"/>
      <c r="J300" s="81">
        <v>29.286669021962478</v>
      </c>
      <c r="K300" s="81">
        <v>0.44021025597739083</v>
      </c>
      <c r="L300" s="81">
        <v>7.458918028213426</v>
      </c>
      <c r="M300" s="81">
        <v>5.5736982781521549</v>
      </c>
      <c r="N300" s="81">
        <v>8.6543216988805813</v>
      </c>
      <c r="O300" s="81">
        <v>7.7617754042747951</v>
      </c>
      <c r="P300" s="81">
        <v>11.129043088980531</v>
      </c>
      <c r="Q300" s="81">
        <v>0.4772389499654654</v>
      </c>
      <c r="R300" s="81">
        <v>0.41046549076169753</v>
      </c>
      <c r="S300" s="81">
        <v>0</v>
      </c>
      <c r="T300" s="82"/>
      <c r="U300" s="81">
        <v>744019</v>
      </c>
      <c r="V300" s="81">
        <v>290</v>
      </c>
      <c r="W300" s="81">
        <v>98</v>
      </c>
      <c r="X300" s="81">
        <v>1408</v>
      </c>
      <c r="Y300" s="81">
        <v>2761</v>
      </c>
      <c r="Z300" s="81">
        <v>3942</v>
      </c>
      <c r="AA300" s="81">
        <v>2184</v>
      </c>
      <c r="AB300" s="81">
        <v>7844</v>
      </c>
      <c r="AC300" s="81">
        <v>71679</v>
      </c>
      <c r="AD300" s="81">
        <v>0</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0</v>
      </c>
      <c r="BL300" s="81">
        <v>0</v>
      </c>
      <c r="BM300" s="82"/>
      <c r="BN300" s="81">
        <v>0</v>
      </c>
      <c r="BO300" s="81">
        <v>0</v>
      </c>
      <c r="BP300" s="81">
        <v>0</v>
      </c>
      <c r="BQ300" s="81">
        <v>0</v>
      </c>
      <c r="BR300" s="81">
        <v>0</v>
      </c>
      <c r="BS300" s="81">
        <v>0</v>
      </c>
      <c r="BT300"/>
      <c r="BU300" s="80">
        <v>0</v>
      </c>
      <c r="BV300" s="80">
        <v>0</v>
      </c>
      <c r="BW300" s="80">
        <v>0</v>
      </c>
      <c r="BX300" s="80">
        <v>0</v>
      </c>
      <c r="BY300" s="80">
        <v>0</v>
      </c>
      <c r="BZ300" s="80">
        <v>0</v>
      </c>
      <c r="CA300" s="80">
        <v>0</v>
      </c>
      <c r="CB300" s="80">
        <v>0</v>
      </c>
      <c r="CC300" s="80">
        <v>0</v>
      </c>
    </row>
    <row r="301" spans="1:81">
      <c r="A301" s="80" t="s">
        <v>2010</v>
      </c>
      <c r="B301" s="80">
        <v>25</v>
      </c>
      <c r="C301" s="80">
        <v>8</v>
      </c>
      <c r="D301" s="80">
        <v>2</v>
      </c>
      <c r="E301" s="80">
        <v>2011</v>
      </c>
      <c r="F301" s="80" t="s">
        <v>87</v>
      </c>
      <c r="G301" s="80" t="s">
        <v>2002</v>
      </c>
      <c r="H301" s="80" t="s">
        <v>2003</v>
      </c>
      <c r="I301" s="177"/>
      <c r="J301" s="81">
        <v>22.530911555448569</v>
      </c>
      <c r="K301" s="81">
        <v>0.63411455300815889</v>
      </c>
      <c r="L301" s="81">
        <v>4.066928394487296</v>
      </c>
      <c r="M301" s="81">
        <v>7.3157660006868213</v>
      </c>
      <c r="N301" s="81">
        <v>11.128201063632753</v>
      </c>
      <c r="O301" s="81">
        <v>7.6005905342215847</v>
      </c>
      <c r="P301" s="81">
        <v>10.569905184706812</v>
      </c>
      <c r="Q301" s="81">
        <v>0.54339069901557313</v>
      </c>
      <c r="R301" s="81">
        <v>0.40849834423960429</v>
      </c>
      <c r="S301" s="81">
        <v>0</v>
      </c>
      <c r="T301" s="82"/>
      <c r="U301" s="81">
        <v>600997</v>
      </c>
      <c r="V301" s="81">
        <v>290</v>
      </c>
      <c r="W301" s="81">
        <v>98</v>
      </c>
      <c r="X301" s="81">
        <v>1408</v>
      </c>
      <c r="Y301" s="81">
        <v>2775</v>
      </c>
      <c r="Z301" s="81">
        <v>3944</v>
      </c>
      <c r="AA301" s="81">
        <v>2136</v>
      </c>
      <c r="AB301" s="81">
        <v>7743</v>
      </c>
      <c r="AC301" s="81">
        <v>71217.5</v>
      </c>
      <c r="AD301" s="81">
        <v>0</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0</v>
      </c>
      <c r="BL301" s="81">
        <v>0</v>
      </c>
      <c r="BM301" s="82"/>
      <c r="BN301" s="81">
        <v>0</v>
      </c>
      <c r="BO301" s="81">
        <v>0</v>
      </c>
      <c r="BP301" s="81">
        <v>0</v>
      </c>
      <c r="BQ301" s="81">
        <v>0</v>
      </c>
      <c r="BR301" s="81">
        <v>0</v>
      </c>
      <c r="BS301" s="81">
        <v>0</v>
      </c>
      <c r="BT301"/>
      <c r="BU301" s="80">
        <v>0</v>
      </c>
      <c r="BV301" s="80">
        <v>0</v>
      </c>
      <c r="BW301" s="80">
        <v>0</v>
      </c>
      <c r="BX301" s="80">
        <v>0</v>
      </c>
      <c r="BY301" s="80">
        <v>0</v>
      </c>
      <c r="BZ301" s="80">
        <v>0</v>
      </c>
      <c r="CA301" s="80">
        <v>0</v>
      </c>
      <c r="CB301" s="80">
        <v>0</v>
      </c>
      <c r="CC301" s="80">
        <v>0</v>
      </c>
    </row>
    <row r="302" spans="1:81">
      <c r="A302" s="80" t="s">
        <v>2011</v>
      </c>
      <c r="B302" s="80">
        <v>26</v>
      </c>
      <c r="C302" s="80">
        <v>9</v>
      </c>
      <c r="D302" s="80">
        <v>2</v>
      </c>
      <c r="E302" s="80">
        <v>2012</v>
      </c>
      <c r="F302" s="80" t="s">
        <v>88</v>
      </c>
      <c r="G302" s="80" t="s">
        <v>2002</v>
      </c>
      <c r="H302" s="80" t="s">
        <v>2003</v>
      </c>
      <c r="I302" s="177"/>
      <c r="J302" s="81">
        <v>22.024278820502357</v>
      </c>
      <c r="K302" s="81">
        <v>0.61414638023755785</v>
      </c>
      <c r="L302" s="81">
        <v>4.1882639495452478</v>
      </c>
      <c r="M302" s="81">
        <v>7.6476648463897838</v>
      </c>
      <c r="N302" s="81">
        <v>12.20627987677843</v>
      </c>
      <c r="O302" s="81">
        <v>7.6306422637138764</v>
      </c>
      <c r="P302" s="81">
        <v>10.495675446337639</v>
      </c>
      <c r="Q302" s="81">
        <v>0.58839858277886414</v>
      </c>
      <c r="R302" s="81">
        <v>0.49040121752261517</v>
      </c>
      <c r="S302" s="81">
        <v>0</v>
      </c>
      <c r="T302" s="82"/>
      <c r="U302" s="81">
        <v>598917</v>
      </c>
      <c r="V302" s="81">
        <v>290</v>
      </c>
      <c r="W302" s="81">
        <v>98</v>
      </c>
      <c r="X302" s="81">
        <v>1408</v>
      </c>
      <c r="Y302" s="81">
        <v>2808</v>
      </c>
      <c r="Z302" s="81">
        <v>3991</v>
      </c>
      <c r="AA302" s="81">
        <v>2109</v>
      </c>
      <c r="AB302" s="81">
        <v>7717</v>
      </c>
      <c r="AC302" s="81">
        <v>83282</v>
      </c>
      <c r="AD302" s="81">
        <v>0</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0</v>
      </c>
      <c r="BJ302" s="81">
        <v>0</v>
      </c>
      <c r="BK302" s="81">
        <v>0</v>
      </c>
      <c r="BL302" s="81">
        <v>0</v>
      </c>
      <c r="BM302" s="82"/>
      <c r="BN302" s="81">
        <v>0</v>
      </c>
      <c r="BO302" s="81">
        <v>0</v>
      </c>
      <c r="BP302" s="81">
        <v>0</v>
      </c>
      <c r="BQ302" s="81">
        <v>0</v>
      </c>
      <c r="BR302" s="81">
        <v>0</v>
      </c>
      <c r="BS302" s="81">
        <v>0</v>
      </c>
      <c r="BT302"/>
      <c r="BU302" s="80">
        <v>0</v>
      </c>
      <c r="BV302" s="80">
        <v>0</v>
      </c>
      <c r="BW302" s="80">
        <v>0</v>
      </c>
      <c r="BX302" s="80">
        <v>0</v>
      </c>
      <c r="BY302" s="80">
        <v>0</v>
      </c>
      <c r="BZ302" s="80">
        <v>0</v>
      </c>
      <c r="CA302" s="80">
        <v>0</v>
      </c>
      <c r="CB302" s="80">
        <v>0</v>
      </c>
      <c r="CC302" s="80">
        <v>0</v>
      </c>
    </row>
    <row r="303" spans="1:81">
      <c r="A303" s="80" t="s">
        <v>2012</v>
      </c>
      <c r="B303" s="80">
        <v>27</v>
      </c>
      <c r="C303" s="80">
        <v>10</v>
      </c>
      <c r="D303" s="80">
        <v>2</v>
      </c>
      <c r="E303" s="80">
        <v>2013</v>
      </c>
      <c r="F303" s="80" t="s">
        <v>89</v>
      </c>
      <c r="G303" s="80" t="s">
        <v>2002</v>
      </c>
      <c r="H303" s="80" t="s">
        <v>2003</v>
      </c>
      <c r="I303" s="177"/>
      <c r="J303" s="81">
        <v>24.372210193907371</v>
      </c>
      <c r="K303" s="81">
        <v>0.58680508352322402</v>
      </c>
      <c r="L303" s="81">
        <v>3.7425365464279827</v>
      </c>
      <c r="M303" s="81">
        <v>7.8652933472408639</v>
      </c>
      <c r="N303" s="81">
        <v>11.527289648605848</v>
      </c>
      <c r="O303" s="81">
        <v>7.4289660411414866</v>
      </c>
      <c r="P303" s="81">
        <v>10.300439929094651</v>
      </c>
      <c r="Q303" s="81">
        <v>0.59386366739789842</v>
      </c>
      <c r="R303" s="81">
        <v>0.44817028976218221</v>
      </c>
      <c r="S303" s="81">
        <v>0</v>
      </c>
      <c r="T303" s="82"/>
      <c r="U303" s="81">
        <v>626770</v>
      </c>
      <c r="V303" s="81">
        <v>290</v>
      </c>
      <c r="W303" s="81">
        <v>98</v>
      </c>
      <c r="X303" s="81">
        <v>1408</v>
      </c>
      <c r="Y303" s="81">
        <v>2814</v>
      </c>
      <c r="Z303" s="81">
        <v>4059</v>
      </c>
      <c r="AA303" s="81">
        <v>2062</v>
      </c>
      <c r="AB303" s="81">
        <v>7677</v>
      </c>
      <c r="AC303" s="81">
        <v>74294</v>
      </c>
      <c r="AD303" s="81">
        <v>0</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0</v>
      </c>
      <c r="BJ303" s="81">
        <v>0</v>
      </c>
      <c r="BK303" s="81">
        <v>0</v>
      </c>
      <c r="BL303" s="81">
        <v>0</v>
      </c>
      <c r="BM303" s="82"/>
      <c r="BN303" s="81">
        <v>0</v>
      </c>
      <c r="BO303" s="81">
        <v>0</v>
      </c>
      <c r="BP303" s="81">
        <v>0</v>
      </c>
      <c r="BQ303" s="81">
        <v>0</v>
      </c>
      <c r="BR303" s="81">
        <v>0</v>
      </c>
      <c r="BS303" s="81">
        <v>0</v>
      </c>
      <c r="BT303"/>
      <c r="BU303" s="80">
        <v>0</v>
      </c>
      <c r="BV303" s="80">
        <v>0</v>
      </c>
      <c r="BW303" s="80">
        <v>0</v>
      </c>
      <c r="BX303" s="80">
        <v>0</v>
      </c>
      <c r="BY303" s="80">
        <v>0</v>
      </c>
      <c r="BZ303" s="80">
        <v>0</v>
      </c>
      <c r="CA303" s="80">
        <v>0</v>
      </c>
      <c r="CB303" s="80">
        <v>0</v>
      </c>
      <c r="CC303" s="80">
        <v>0</v>
      </c>
    </row>
    <row r="304" spans="1:81">
      <c r="A304" s="80" t="s">
        <v>2013</v>
      </c>
      <c r="B304" s="80">
        <v>28</v>
      </c>
      <c r="C304" s="80">
        <v>11</v>
      </c>
      <c r="D304" s="80">
        <v>2</v>
      </c>
      <c r="E304" s="80">
        <v>2014</v>
      </c>
      <c r="F304" s="80" t="s">
        <v>90</v>
      </c>
      <c r="G304" s="80" t="s">
        <v>2002</v>
      </c>
      <c r="H304" s="80" t="s">
        <v>2003</v>
      </c>
      <c r="I304" s="177"/>
      <c r="J304" s="81">
        <v>24.771777027170458</v>
      </c>
      <c r="K304" s="81">
        <v>0.5299988130868144</v>
      </c>
      <c r="L304" s="81">
        <v>4.1112722921796268</v>
      </c>
      <c r="M304" s="81">
        <v>8.008246938705426</v>
      </c>
      <c r="N304" s="81">
        <v>11.810606640542721</v>
      </c>
      <c r="O304" s="81">
        <v>7.0432069288371437</v>
      </c>
      <c r="P304" s="81">
        <v>10.14813824632583</v>
      </c>
      <c r="Q304" s="81">
        <v>0.56266027210016534</v>
      </c>
      <c r="R304" s="81">
        <v>0.29070666240290349</v>
      </c>
      <c r="S304" s="81">
        <v>0</v>
      </c>
      <c r="T304" s="82"/>
      <c r="U304" s="81">
        <v>652012</v>
      </c>
      <c r="V304" s="81">
        <v>232</v>
      </c>
      <c r="W304" s="81">
        <v>84</v>
      </c>
      <c r="X304" s="81">
        <v>1388</v>
      </c>
      <c r="Y304" s="81">
        <v>2822</v>
      </c>
      <c r="Z304" s="81">
        <v>4053</v>
      </c>
      <c r="AA304" s="81">
        <v>2021</v>
      </c>
      <c r="AB304" s="81">
        <v>7581</v>
      </c>
      <c r="AC304" s="81">
        <v>48342.5</v>
      </c>
      <c r="AD304" s="81">
        <v>0</v>
      </c>
      <c r="AE304" s="82"/>
      <c r="AF304" s="81">
        <v>5494329.1758527411</v>
      </c>
      <c r="AG304" s="81">
        <v>449049.48683969461</v>
      </c>
      <c r="AH304" s="81">
        <v>906125.17174058163</v>
      </c>
      <c r="AI304" s="81">
        <v>10042691.804677024</v>
      </c>
      <c r="AJ304" s="81">
        <v>16922175.075353928</v>
      </c>
      <c r="AK304" s="81">
        <v>0</v>
      </c>
      <c r="AL304" s="81">
        <v>0</v>
      </c>
      <c r="AM304" s="81">
        <v>1040758.0154873311</v>
      </c>
      <c r="AN304" s="81">
        <v>0</v>
      </c>
      <c r="AO304" s="81">
        <v>0</v>
      </c>
      <c r="AP304" s="82"/>
      <c r="AQ304" s="81">
        <v>171</v>
      </c>
      <c r="AR304" s="81">
        <v>89</v>
      </c>
      <c r="AS304" s="81">
        <v>3</v>
      </c>
      <c r="AT304" s="81">
        <v>0</v>
      </c>
      <c r="AU304" s="81">
        <v>0</v>
      </c>
      <c r="AV304" s="81">
        <v>0</v>
      </c>
      <c r="AW304" s="81" t="s">
        <v>564</v>
      </c>
      <c r="AX304" s="82"/>
      <c r="AY304" s="81">
        <v>748.7</v>
      </c>
      <c r="AZ304" s="81">
        <v>2654.3999999999996</v>
      </c>
      <c r="BA304" s="81">
        <v>27500</v>
      </c>
      <c r="BB304" s="81">
        <v>0</v>
      </c>
      <c r="BC304" s="81">
        <v>0</v>
      </c>
      <c r="BD304" s="81">
        <v>0</v>
      </c>
      <c r="BE304" s="81" t="s">
        <v>564</v>
      </c>
      <c r="BF304" s="82"/>
      <c r="BG304" s="81">
        <v>0</v>
      </c>
      <c r="BH304" s="81">
        <v>0</v>
      </c>
      <c r="BI304" s="81">
        <v>0</v>
      </c>
      <c r="BJ304" s="81">
        <v>0</v>
      </c>
      <c r="BK304" s="81">
        <v>0</v>
      </c>
      <c r="BL304" s="81">
        <v>0</v>
      </c>
      <c r="BM304" s="82"/>
      <c r="BN304" s="81">
        <v>0</v>
      </c>
      <c r="BO304" s="81">
        <v>0</v>
      </c>
      <c r="BP304" s="81">
        <v>0</v>
      </c>
      <c r="BQ304" s="81">
        <v>0</v>
      </c>
      <c r="BR304" s="81">
        <v>0</v>
      </c>
      <c r="BS304" s="81">
        <v>0</v>
      </c>
      <c r="BT304"/>
      <c r="BU304" s="80">
        <v>0</v>
      </c>
      <c r="BV304" s="80">
        <v>0</v>
      </c>
      <c r="BW304" s="80">
        <v>0</v>
      </c>
      <c r="BX304" s="80">
        <v>0</v>
      </c>
      <c r="BY304" s="80">
        <v>0</v>
      </c>
      <c r="BZ304" s="80">
        <v>0</v>
      </c>
      <c r="CA304" s="80">
        <v>0</v>
      </c>
      <c r="CB304" s="80">
        <v>0</v>
      </c>
      <c r="CC304" s="80">
        <v>0</v>
      </c>
    </row>
    <row r="305" spans="1:81">
      <c r="A305" s="80" t="s">
        <v>2014</v>
      </c>
      <c r="B305" s="80">
        <v>29</v>
      </c>
      <c r="C305" s="80">
        <v>12</v>
      </c>
      <c r="D305" s="80">
        <v>2</v>
      </c>
      <c r="E305" s="80">
        <v>2015</v>
      </c>
      <c r="F305" s="80" t="s">
        <v>91</v>
      </c>
      <c r="G305" s="80" t="s">
        <v>2002</v>
      </c>
      <c r="H305" s="80" t="s">
        <v>2003</v>
      </c>
      <c r="I305" s="177"/>
      <c r="J305" s="81">
        <v>27.276936561650153</v>
      </c>
      <c r="K305" s="81">
        <v>0.47951090584943939</v>
      </c>
      <c r="L305" s="81">
        <v>4.7281387306155578</v>
      </c>
      <c r="M305" s="81">
        <v>6.6608052244155873</v>
      </c>
      <c r="N305" s="81">
        <v>10.032853091825531</v>
      </c>
      <c r="O305" s="81">
        <v>6.9105895565024893</v>
      </c>
      <c r="P305" s="81">
        <v>9.9400352489989796</v>
      </c>
      <c r="Q305" s="81">
        <v>0.53933658968443932</v>
      </c>
      <c r="R305" s="81">
        <v>0.39006660756486938</v>
      </c>
      <c r="S305" s="81">
        <v>0</v>
      </c>
      <c r="T305" s="82"/>
      <c r="U305" s="81">
        <v>702594</v>
      </c>
      <c r="V305" s="81">
        <v>232</v>
      </c>
      <c r="W305" s="81">
        <v>84</v>
      </c>
      <c r="X305" s="81">
        <v>1388</v>
      </c>
      <c r="Y305" s="81">
        <v>2811</v>
      </c>
      <c r="Z305" s="81">
        <v>4015</v>
      </c>
      <c r="AA305" s="81">
        <v>1978</v>
      </c>
      <c r="AB305" s="81">
        <v>7423</v>
      </c>
      <c r="AC305" s="81">
        <v>66819.5</v>
      </c>
      <c r="AD305" s="81">
        <v>0</v>
      </c>
      <c r="AE305" s="82"/>
      <c r="AF305" s="81">
        <v>6564588.1274471888</v>
      </c>
      <c r="AG305" s="81">
        <v>367426.3210653612</v>
      </c>
      <c r="AH305" s="81">
        <v>855600.7347089746</v>
      </c>
      <c r="AI305" s="81">
        <v>8741135.8124084435</v>
      </c>
      <c r="AJ305" s="81">
        <v>15383223.322256194</v>
      </c>
      <c r="AK305" s="81">
        <v>0</v>
      </c>
      <c r="AL305" s="81">
        <v>0</v>
      </c>
      <c r="AM305" s="81">
        <v>1017291.0116861344</v>
      </c>
      <c r="AN305" s="81">
        <v>0</v>
      </c>
      <c r="AO305" s="81">
        <v>0</v>
      </c>
      <c r="AP305" s="82"/>
      <c r="AQ305" s="81">
        <v>184</v>
      </c>
      <c r="AR305" s="81">
        <v>126</v>
      </c>
      <c r="AS305" s="81">
        <v>3</v>
      </c>
      <c r="AT305" s="81">
        <v>0</v>
      </c>
      <c r="AU305" s="81">
        <v>0</v>
      </c>
      <c r="AV305" s="81">
        <v>0</v>
      </c>
      <c r="AW305" s="81" t="s">
        <v>564</v>
      </c>
      <c r="AX305" s="82"/>
      <c r="AY305" s="81">
        <v>813.5</v>
      </c>
      <c r="AZ305" s="81">
        <v>3863.1</v>
      </c>
      <c r="BA305" s="81">
        <v>27500</v>
      </c>
      <c r="BB305" s="81">
        <v>0</v>
      </c>
      <c r="BC305" s="81">
        <v>0</v>
      </c>
      <c r="BD305" s="81">
        <v>0</v>
      </c>
      <c r="BE305" s="81" t="s">
        <v>564</v>
      </c>
      <c r="BF305" s="82"/>
      <c r="BG305" s="81">
        <v>0</v>
      </c>
      <c r="BH305" s="81">
        <v>0</v>
      </c>
      <c r="BI305" s="81">
        <v>0</v>
      </c>
      <c r="BJ305" s="81">
        <v>0</v>
      </c>
      <c r="BK305" s="81">
        <v>0</v>
      </c>
      <c r="BL305" s="81">
        <v>0</v>
      </c>
      <c r="BM305" s="82"/>
      <c r="BN305" s="81">
        <v>0</v>
      </c>
      <c r="BO305" s="81">
        <v>0</v>
      </c>
      <c r="BP305" s="81">
        <v>0</v>
      </c>
      <c r="BQ305" s="81">
        <v>0</v>
      </c>
      <c r="BR305" s="81">
        <v>0</v>
      </c>
      <c r="BS305" s="81">
        <v>0</v>
      </c>
      <c r="BT305"/>
      <c r="BU305" s="80">
        <v>0</v>
      </c>
      <c r="BV305" s="80">
        <v>0</v>
      </c>
      <c r="BW305" s="80">
        <v>0</v>
      </c>
      <c r="BX305" s="80">
        <v>0</v>
      </c>
      <c r="BY305" s="80">
        <v>0</v>
      </c>
      <c r="BZ305" s="80">
        <v>0</v>
      </c>
      <c r="CA305" s="80">
        <v>0</v>
      </c>
      <c r="CB305" s="80">
        <v>0</v>
      </c>
      <c r="CC305" s="80">
        <v>0</v>
      </c>
    </row>
    <row r="306" spans="1:81">
      <c r="A306" s="80" t="s">
        <v>2015</v>
      </c>
      <c r="B306" s="80">
        <v>30</v>
      </c>
      <c r="C306" s="80">
        <v>13</v>
      </c>
      <c r="D306" s="80">
        <v>2</v>
      </c>
      <c r="E306" s="80">
        <v>2016</v>
      </c>
      <c r="F306" s="80" t="s">
        <v>92</v>
      </c>
      <c r="G306" s="80" t="s">
        <v>2002</v>
      </c>
      <c r="H306" s="80" t="s">
        <v>2003</v>
      </c>
      <c r="I306" s="177"/>
      <c r="J306" s="81">
        <v>29.808604105319866</v>
      </c>
      <c r="K306" s="81">
        <v>0.4867016315968391</v>
      </c>
      <c r="L306" s="81">
        <v>6.5884201032450678</v>
      </c>
      <c r="M306" s="81">
        <v>6.8418632238121697</v>
      </c>
      <c r="N306" s="81">
        <v>10.241491717215009</v>
      </c>
      <c r="O306" s="81">
        <v>6.8623773057125996</v>
      </c>
      <c r="P306" s="81">
        <v>9.6105519855721013</v>
      </c>
      <c r="Q306" s="81">
        <v>0.51632012359304735</v>
      </c>
      <c r="R306" s="81">
        <v>0.37849296185790055</v>
      </c>
      <c r="S306" s="81">
        <v>0</v>
      </c>
      <c r="T306" s="82"/>
      <c r="U306" s="81">
        <v>710480</v>
      </c>
      <c r="V306" s="81">
        <v>232</v>
      </c>
      <c r="W306" s="81">
        <v>84</v>
      </c>
      <c r="X306" s="81">
        <v>1388</v>
      </c>
      <c r="Y306" s="81">
        <v>2827</v>
      </c>
      <c r="Z306" s="81">
        <v>4036</v>
      </c>
      <c r="AA306" s="81">
        <v>1978</v>
      </c>
      <c r="AB306" s="81">
        <v>7310</v>
      </c>
      <c r="AC306" s="81">
        <v>64642.87219741127</v>
      </c>
      <c r="AD306" s="81">
        <v>0</v>
      </c>
      <c r="AE306" s="82"/>
      <c r="AF306" s="81">
        <v>6687928.3526145136</v>
      </c>
      <c r="AG306" s="81">
        <v>355999.0238836006</v>
      </c>
      <c r="AH306" s="81">
        <v>1011011.127587861</v>
      </c>
      <c r="AI306" s="81">
        <v>10366745.06840948</v>
      </c>
      <c r="AJ306" s="81">
        <v>14788953.600670921</v>
      </c>
      <c r="AK306" s="81">
        <v>0</v>
      </c>
      <c r="AL306" s="81">
        <v>0</v>
      </c>
      <c r="AM306" s="81">
        <v>1002583.139764438</v>
      </c>
      <c r="AN306" s="81">
        <v>0</v>
      </c>
      <c r="AO306" s="81">
        <v>0</v>
      </c>
      <c r="AP306" s="82"/>
      <c r="AQ306" s="81">
        <v>195</v>
      </c>
      <c r="AR306" s="81">
        <v>142</v>
      </c>
      <c r="AS306" s="81">
        <v>3</v>
      </c>
      <c r="AT306" s="81">
        <v>0</v>
      </c>
      <c r="AU306" s="81">
        <v>0</v>
      </c>
      <c r="AV306" s="81">
        <v>0</v>
      </c>
      <c r="AW306" s="81" t="s">
        <v>564</v>
      </c>
      <c r="AX306" s="82"/>
      <c r="AY306" s="81">
        <v>872.5</v>
      </c>
      <c r="AZ306" s="81">
        <v>4442.5999999999995</v>
      </c>
      <c r="BA306" s="81">
        <v>27500</v>
      </c>
      <c r="BB306" s="81">
        <v>0</v>
      </c>
      <c r="BC306" s="81">
        <v>0</v>
      </c>
      <c r="BD306" s="81">
        <v>0</v>
      </c>
      <c r="BE306" s="81" t="s">
        <v>564</v>
      </c>
      <c r="BF306" s="82"/>
      <c r="BG306" s="81">
        <v>0</v>
      </c>
      <c r="BH306" s="81">
        <v>0</v>
      </c>
      <c r="BI306" s="81">
        <v>0</v>
      </c>
      <c r="BJ306" s="81">
        <v>0</v>
      </c>
      <c r="BK306" s="81">
        <v>0</v>
      </c>
      <c r="BL306" s="81">
        <v>0</v>
      </c>
      <c r="BM306" s="82"/>
      <c r="BN306" s="81">
        <v>0</v>
      </c>
      <c r="BO306" s="81">
        <v>0</v>
      </c>
      <c r="BP306" s="81">
        <v>0</v>
      </c>
      <c r="BQ306" s="81">
        <v>0</v>
      </c>
      <c r="BR306" s="81">
        <v>0</v>
      </c>
      <c r="BS306" s="81">
        <v>0</v>
      </c>
      <c r="BT306"/>
      <c r="BU306" s="80">
        <v>0</v>
      </c>
      <c r="BV306" s="80">
        <v>0</v>
      </c>
      <c r="BW306" s="80">
        <v>0</v>
      </c>
      <c r="BX306" s="80">
        <v>0</v>
      </c>
      <c r="BY306" s="80">
        <v>0</v>
      </c>
      <c r="BZ306" s="80">
        <v>0</v>
      </c>
      <c r="CA306" s="80">
        <v>0</v>
      </c>
      <c r="CB306" s="80">
        <v>0</v>
      </c>
      <c r="CC306" s="80">
        <v>0</v>
      </c>
    </row>
    <row r="307" spans="1:81">
      <c r="A307" s="80" t="s">
        <v>2016</v>
      </c>
      <c r="B307" s="80">
        <v>31</v>
      </c>
      <c r="C307" s="80">
        <v>14</v>
      </c>
      <c r="D307" s="80">
        <v>2</v>
      </c>
      <c r="E307" s="80">
        <v>2017</v>
      </c>
      <c r="F307" s="80" t="s">
        <v>71</v>
      </c>
      <c r="G307" s="80" t="s">
        <v>2002</v>
      </c>
      <c r="H307" s="80" t="s">
        <v>2003</v>
      </c>
      <c r="I307" s="177"/>
      <c r="J307" s="81">
        <v>29.993868265611063</v>
      </c>
      <c r="K307" s="81">
        <v>0.46174783665125918</v>
      </c>
      <c r="L307" s="81">
        <v>6.1043274850120346</v>
      </c>
      <c r="M307" s="81">
        <v>4.9959288444057695</v>
      </c>
      <c r="N307" s="81">
        <v>9.0363524275568778</v>
      </c>
      <c r="O307" s="81">
        <v>6.7453820183947579</v>
      </c>
      <c r="P307" s="81">
        <v>9.4917372465604526</v>
      </c>
      <c r="Q307" s="81">
        <v>0.49244775041989231</v>
      </c>
      <c r="R307" s="81">
        <v>0.36568130533504284</v>
      </c>
      <c r="S307" s="81">
        <v>0</v>
      </c>
      <c r="T307" s="82"/>
      <c r="U307" s="81">
        <v>749935</v>
      </c>
      <c r="V307" s="81">
        <v>232</v>
      </c>
      <c r="W307" s="81">
        <v>84</v>
      </c>
      <c r="X307" s="81">
        <v>1388</v>
      </c>
      <c r="Y307" s="81">
        <v>2826</v>
      </c>
      <c r="Z307" s="81">
        <v>4033</v>
      </c>
      <c r="AA307" s="81">
        <v>1966</v>
      </c>
      <c r="AB307" s="81">
        <v>7210</v>
      </c>
      <c r="AC307" s="81">
        <v>63693.999999999993</v>
      </c>
      <c r="AD307" s="81">
        <v>0</v>
      </c>
      <c r="AE307" s="82"/>
      <c r="AF307" s="81">
        <v>6828827.9023803268</v>
      </c>
      <c r="AG307" s="81">
        <v>355912.80810326658</v>
      </c>
      <c r="AH307" s="81">
        <v>1251644.970222193</v>
      </c>
      <c r="AI307" s="81">
        <v>8494610.8602612149</v>
      </c>
      <c r="AJ307" s="81">
        <v>15814496.950061779</v>
      </c>
      <c r="AK307" s="81">
        <v>0</v>
      </c>
      <c r="AL307" s="81">
        <v>0</v>
      </c>
      <c r="AM307" s="81">
        <v>990415.22048484359</v>
      </c>
      <c r="AN307" s="81">
        <v>0</v>
      </c>
      <c r="AO307" s="81">
        <v>0</v>
      </c>
      <c r="AP307" s="82"/>
      <c r="AQ307" s="81">
        <v>201</v>
      </c>
      <c r="AR307" s="81">
        <v>161</v>
      </c>
      <c r="AS307" s="81">
        <v>3</v>
      </c>
      <c r="AT307" s="81">
        <v>0</v>
      </c>
      <c r="AU307" s="81">
        <v>0</v>
      </c>
      <c r="AV307" s="81">
        <v>0</v>
      </c>
      <c r="AW307" s="81" t="s">
        <v>564</v>
      </c>
      <c r="AX307" s="82"/>
      <c r="AY307" s="81">
        <v>908.4</v>
      </c>
      <c r="AZ307" s="81">
        <v>5979.7999999999993</v>
      </c>
      <c r="BA307" s="81">
        <v>27500</v>
      </c>
      <c r="BB307" s="81">
        <v>0</v>
      </c>
      <c r="BC307" s="81">
        <v>0</v>
      </c>
      <c r="BD307" s="81">
        <v>0</v>
      </c>
      <c r="BE307" s="81" t="s">
        <v>564</v>
      </c>
      <c r="BF307" s="82"/>
      <c r="BG307" s="81">
        <v>0</v>
      </c>
      <c r="BH307" s="81">
        <v>0</v>
      </c>
      <c r="BI307" s="81">
        <v>0</v>
      </c>
      <c r="BJ307" s="81">
        <v>0</v>
      </c>
      <c r="BK307" s="81">
        <v>0</v>
      </c>
      <c r="BL307" s="81">
        <v>0</v>
      </c>
      <c r="BM307" s="82"/>
      <c r="BN307" s="81">
        <v>0</v>
      </c>
      <c r="BO307" s="81">
        <v>0</v>
      </c>
      <c r="BP307" s="81">
        <v>0</v>
      </c>
      <c r="BQ307" s="81">
        <v>0</v>
      </c>
      <c r="BR307" s="81">
        <v>0</v>
      </c>
      <c r="BS307" s="81">
        <v>0</v>
      </c>
      <c r="BT307"/>
      <c r="BU307" s="80">
        <v>0</v>
      </c>
      <c r="BV307" s="80">
        <v>0</v>
      </c>
      <c r="BW307" s="80">
        <v>0</v>
      </c>
      <c r="BX307" s="80">
        <v>0</v>
      </c>
      <c r="BY307" s="80">
        <v>0</v>
      </c>
      <c r="BZ307" s="80">
        <v>0</v>
      </c>
      <c r="CA307" s="80">
        <v>0</v>
      </c>
      <c r="CB307" s="80">
        <v>0</v>
      </c>
      <c r="CC307" s="80">
        <v>0</v>
      </c>
    </row>
    <row r="308" spans="1:81">
      <c r="A308" s="80" t="s">
        <v>2017</v>
      </c>
      <c r="B308" s="80">
        <v>32</v>
      </c>
      <c r="C308" s="80">
        <v>15</v>
      </c>
      <c r="D308" s="80">
        <v>2</v>
      </c>
      <c r="E308" s="80">
        <v>2018</v>
      </c>
      <c r="F308" s="80" t="s">
        <v>93</v>
      </c>
      <c r="G308" s="80" t="s">
        <v>2002</v>
      </c>
      <c r="H308" s="80" t="s">
        <v>2003</v>
      </c>
      <c r="I308" s="177"/>
      <c r="J308" s="81">
        <v>30.524836263934954</v>
      </c>
      <c r="K308" s="81">
        <v>0.4147970733472201</v>
      </c>
      <c r="L308" s="81">
        <v>5.5377195747964238</v>
      </c>
      <c r="M308" s="81">
        <v>4.3658898664553689</v>
      </c>
      <c r="N308" s="81">
        <v>6.7957295958122899</v>
      </c>
      <c r="O308" s="81">
        <v>6.5562883192853185</v>
      </c>
      <c r="P308" s="81">
        <v>9.3924743559104833</v>
      </c>
      <c r="Q308" s="81">
        <v>0.44707944850667464</v>
      </c>
      <c r="R308" s="81">
        <v>0.37424416882250272</v>
      </c>
      <c r="S308" s="81">
        <v>0</v>
      </c>
      <c r="T308" s="82"/>
      <c r="U308" s="81">
        <v>819056</v>
      </c>
      <c r="V308" s="81">
        <v>232</v>
      </c>
      <c r="W308" s="81">
        <v>84</v>
      </c>
      <c r="X308" s="81">
        <v>1388</v>
      </c>
      <c r="Y308" s="81">
        <v>2809</v>
      </c>
      <c r="Z308" s="81">
        <v>3995</v>
      </c>
      <c r="AA308" s="81">
        <v>1965</v>
      </c>
      <c r="AB308" s="81">
        <v>7054</v>
      </c>
      <c r="AC308" s="81">
        <v>64930</v>
      </c>
      <c r="AD308" s="81">
        <v>0</v>
      </c>
      <c r="AE308" s="82"/>
      <c r="AF308" s="81">
        <v>7250134.7778390413</v>
      </c>
      <c r="AG308" s="81">
        <v>316789.40238315333</v>
      </c>
      <c r="AH308" s="81">
        <v>1161533.8090431599</v>
      </c>
      <c r="AI308" s="81">
        <v>8295951.4152229372</v>
      </c>
      <c r="AJ308" s="81">
        <v>14522477.239590069</v>
      </c>
      <c r="AK308" s="81">
        <v>0</v>
      </c>
      <c r="AL308" s="81">
        <v>0</v>
      </c>
      <c r="AM308" s="81">
        <v>970990.934959971</v>
      </c>
      <c r="AN308" s="81">
        <v>0</v>
      </c>
      <c r="AO308" s="81">
        <v>0</v>
      </c>
      <c r="AP308" s="82"/>
      <c r="AQ308" s="81">
        <v>213</v>
      </c>
      <c r="AR308" s="81">
        <v>171</v>
      </c>
      <c r="AS308" s="81">
        <v>3</v>
      </c>
      <c r="AT308" s="81">
        <v>0</v>
      </c>
      <c r="AU308" s="81">
        <v>0</v>
      </c>
      <c r="AV308" s="81">
        <v>0</v>
      </c>
      <c r="AW308" s="81" t="s">
        <v>564</v>
      </c>
      <c r="AX308" s="82"/>
      <c r="AY308" s="81">
        <v>975.7</v>
      </c>
      <c r="AZ308" s="81">
        <v>6288.7</v>
      </c>
      <c r="BA308" s="81">
        <v>27500</v>
      </c>
      <c r="BB308" s="81">
        <v>0</v>
      </c>
      <c r="BC308" s="81">
        <v>0</v>
      </c>
      <c r="BD308" s="81">
        <v>0</v>
      </c>
      <c r="BE308" s="81" t="s">
        <v>564</v>
      </c>
      <c r="BF308" s="82"/>
      <c r="BG308" s="81">
        <v>0</v>
      </c>
      <c r="BH308" s="81">
        <v>0</v>
      </c>
      <c r="BI308" s="81">
        <v>0</v>
      </c>
      <c r="BJ308" s="81">
        <v>0</v>
      </c>
      <c r="BK308" s="81">
        <v>0</v>
      </c>
      <c r="BL308" s="81">
        <v>0</v>
      </c>
      <c r="BM308" s="82"/>
      <c r="BN308" s="81">
        <v>0</v>
      </c>
      <c r="BO308" s="81">
        <v>0</v>
      </c>
      <c r="BP308" s="81">
        <v>0</v>
      </c>
      <c r="BQ308" s="81">
        <v>0</v>
      </c>
      <c r="BR308" s="81">
        <v>0</v>
      </c>
      <c r="BS308" s="81">
        <v>0</v>
      </c>
      <c r="BT308"/>
      <c r="BU308" s="80">
        <v>0</v>
      </c>
      <c r="BV308" s="80">
        <v>0</v>
      </c>
      <c r="BW308" s="80">
        <v>0</v>
      </c>
      <c r="BX308" s="80">
        <v>0</v>
      </c>
      <c r="BY308" s="80">
        <v>0</v>
      </c>
      <c r="BZ308" s="80">
        <v>0</v>
      </c>
      <c r="CA308" s="80">
        <v>0</v>
      </c>
      <c r="CB308" s="80">
        <v>0</v>
      </c>
      <c r="CC308" s="80">
        <v>0</v>
      </c>
    </row>
    <row r="309" spans="1:81">
      <c r="A309" s="80" t="s">
        <v>2018</v>
      </c>
      <c r="B309" s="80">
        <v>33</v>
      </c>
      <c r="C309" s="80">
        <v>16</v>
      </c>
      <c r="D309" s="80">
        <v>2</v>
      </c>
      <c r="E309" s="80">
        <v>2019</v>
      </c>
      <c r="F309" s="80" t="s">
        <v>73</v>
      </c>
      <c r="G309" s="80" t="s">
        <v>2002</v>
      </c>
      <c r="H309" s="80" t="s">
        <v>2003</v>
      </c>
      <c r="I309" s="177"/>
      <c r="J309" s="81">
        <v>35.861510220388062</v>
      </c>
      <c r="K309" s="81">
        <v>0.38005416593152924</v>
      </c>
      <c r="L309" s="81">
        <v>5.5893574353461686</v>
      </c>
      <c r="M309" s="81">
        <v>4.2138738402463547</v>
      </c>
      <c r="N309" s="81">
        <v>6.7782269800638035</v>
      </c>
      <c r="O309" s="81">
        <v>6.3203944294438568</v>
      </c>
      <c r="P309" s="81">
        <v>9.2417691826579738</v>
      </c>
      <c r="Q309" s="81">
        <v>0.42844412842005641</v>
      </c>
      <c r="R309" s="81">
        <v>0.45180273526323067</v>
      </c>
      <c r="S309" s="81">
        <v>0</v>
      </c>
      <c r="T309" s="82"/>
      <c r="U309" s="81">
        <v>870977</v>
      </c>
      <c r="V309" s="81">
        <v>232</v>
      </c>
      <c r="W309" s="81">
        <v>84</v>
      </c>
      <c r="X309" s="81">
        <v>1388</v>
      </c>
      <c r="Y309" s="81">
        <v>2821</v>
      </c>
      <c r="Z309" s="81">
        <v>3957</v>
      </c>
      <c r="AA309" s="81">
        <v>1919</v>
      </c>
      <c r="AB309" s="81">
        <v>6943</v>
      </c>
      <c r="AC309" s="81">
        <v>79670</v>
      </c>
      <c r="AD309" s="81">
        <v>0</v>
      </c>
      <c r="AE309" s="82"/>
      <c r="AF309" s="81">
        <v>8001829.3423620686</v>
      </c>
      <c r="AG309" s="81">
        <v>307367.24898721871</v>
      </c>
      <c r="AH309" s="81">
        <v>1278804.329753296</v>
      </c>
      <c r="AI309" s="81">
        <v>8140009.9359094063</v>
      </c>
      <c r="AJ309" s="81">
        <v>13341995.538935503</v>
      </c>
      <c r="AK309" s="81">
        <v>0</v>
      </c>
      <c r="AL309" s="81">
        <v>0</v>
      </c>
      <c r="AM309" s="81">
        <v>945584.33312398347</v>
      </c>
      <c r="AN309" s="81">
        <v>0</v>
      </c>
      <c r="AO309" s="81">
        <v>0</v>
      </c>
      <c r="AP309" s="82"/>
      <c r="AQ309" s="81">
        <v>221</v>
      </c>
      <c r="AR309" s="81">
        <v>194</v>
      </c>
      <c r="AS309" s="81">
        <v>3</v>
      </c>
      <c r="AT309" s="81">
        <v>0</v>
      </c>
      <c r="AU309" s="81">
        <v>0</v>
      </c>
      <c r="AV309" s="81">
        <v>0</v>
      </c>
      <c r="AW309" s="81" t="s">
        <v>564</v>
      </c>
      <c r="AX309" s="82"/>
      <c r="AY309" s="81">
        <v>1023.5</v>
      </c>
      <c r="AZ309" s="81">
        <v>7105.5000000000018</v>
      </c>
      <c r="BA309" s="81">
        <v>27500</v>
      </c>
      <c r="BB309" s="81">
        <v>0</v>
      </c>
      <c r="BC309" s="81">
        <v>0</v>
      </c>
      <c r="BD309" s="81">
        <v>0</v>
      </c>
      <c r="BE309" s="81" t="s">
        <v>564</v>
      </c>
      <c r="BF309" s="82"/>
      <c r="BG309" s="81">
        <v>0</v>
      </c>
      <c r="BH309" s="81">
        <v>0</v>
      </c>
      <c r="BI309" s="81">
        <v>0</v>
      </c>
      <c r="BJ309" s="81">
        <v>0</v>
      </c>
      <c r="BK309" s="81">
        <v>0</v>
      </c>
      <c r="BL309" s="81">
        <v>0</v>
      </c>
      <c r="BM309" s="82"/>
      <c r="BN309" s="81">
        <v>0</v>
      </c>
      <c r="BO309" s="81">
        <v>0</v>
      </c>
      <c r="BP309" s="81">
        <v>0</v>
      </c>
      <c r="BQ309" s="81">
        <v>0</v>
      </c>
      <c r="BR309" s="81">
        <v>0</v>
      </c>
      <c r="BS309" s="81">
        <v>0</v>
      </c>
      <c r="BT309"/>
      <c r="BU309" s="80">
        <v>0</v>
      </c>
      <c r="BV309" s="80">
        <v>0</v>
      </c>
      <c r="BW309" s="80">
        <v>0</v>
      </c>
      <c r="BX309" s="80">
        <v>0</v>
      </c>
      <c r="BY309" s="80">
        <v>0</v>
      </c>
      <c r="BZ309" s="80">
        <v>0</v>
      </c>
      <c r="CA309" s="80">
        <v>0</v>
      </c>
      <c r="CB309" s="80">
        <v>0</v>
      </c>
      <c r="CC309" s="80">
        <v>0</v>
      </c>
    </row>
    <row r="310" spans="1:81">
      <c r="A310" s="80" t="s">
        <v>2019</v>
      </c>
      <c r="B310" s="80">
        <v>34</v>
      </c>
      <c r="C310" s="80">
        <v>17</v>
      </c>
      <c r="D310" s="80">
        <v>2</v>
      </c>
      <c r="E310" s="80">
        <v>2020</v>
      </c>
      <c r="F310" s="80" t="s">
        <v>218</v>
      </c>
      <c r="G310" s="80" t="s">
        <v>2002</v>
      </c>
      <c r="H310" s="80" t="s">
        <v>2003</v>
      </c>
      <c r="I310" s="177"/>
      <c r="J310" s="81">
        <v>25.77611529777927</v>
      </c>
      <c r="K310" s="81">
        <v>0.40487337471064344</v>
      </c>
      <c r="L310" s="81">
        <v>4.673645675347867</v>
      </c>
      <c r="M310" s="81">
        <v>4.1655716957192599</v>
      </c>
      <c r="N310" s="81">
        <v>6.0324036519393562</v>
      </c>
      <c r="O310" s="81">
        <v>5.5921377869252176</v>
      </c>
      <c r="P310" s="81">
        <v>8.7055989575338568</v>
      </c>
      <c r="Q310" s="81">
        <v>0.4040746112207132</v>
      </c>
      <c r="R310" s="81">
        <v>0.41536920890934803</v>
      </c>
      <c r="S310" s="81">
        <v>0</v>
      </c>
      <c r="T310" s="82"/>
      <c r="U310" s="81">
        <v>788604</v>
      </c>
      <c r="V310" s="81">
        <v>204</v>
      </c>
      <c r="W310" s="81">
        <v>74</v>
      </c>
      <c r="X310" s="81">
        <v>1451</v>
      </c>
      <c r="Y310" s="81">
        <v>2818</v>
      </c>
      <c r="Z310" s="81">
        <v>3996</v>
      </c>
      <c r="AA310" s="81">
        <v>1964</v>
      </c>
      <c r="AB310" s="81">
        <v>6853</v>
      </c>
      <c r="AC310" s="81">
        <v>73627.499999999985</v>
      </c>
      <c r="AD310" s="81">
        <v>0</v>
      </c>
      <c r="AE310" s="82"/>
      <c r="AF310" s="81">
        <v>7104226.8962138891</v>
      </c>
      <c r="AG310" s="81">
        <v>298967.29679557</v>
      </c>
      <c r="AH310" s="81">
        <v>1149483.4639786799</v>
      </c>
      <c r="AI310" s="81">
        <v>7840380.4620855683</v>
      </c>
      <c r="AJ310" s="81">
        <v>11089754.363926254</v>
      </c>
      <c r="AK310" s="81"/>
      <c r="AL310" s="81"/>
      <c r="AM310" s="81">
        <v>894392.63841802254</v>
      </c>
      <c r="AN310" s="81"/>
      <c r="AO310" s="81"/>
      <c r="AP310" s="82"/>
      <c r="AQ310" s="81">
        <v>228</v>
      </c>
      <c r="AR310" s="81">
        <v>212</v>
      </c>
      <c r="AS310" s="81">
        <v>3</v>
      </c>
      <c r="AT310" s="81">
        <v>0</v>
      </c>
      <c r="AU310" s="81">
        <v>0</v>
      </c>
      <c r="AV310" s="81">
        <v>0</v>
      </c>
      <c r="AW310" s="81">
        <v>3</v>
      </c>
      <c r="AX310" s="82"/>
      <c r="AY310" s="81">
        <v>1071.0999999999999</v>
      </c>
      <c r="AZ310" s="81">
        <v>8277.7999999999993</v>
      </c>
      <c r="BA310" s="81">
        <v>27500</v>
      </c>
      <c r="BB310" s="81">
        <v>0</v>
      </c>
      <c r="BC310" s="81">
        <v>0</v>
      </c>
      <c r="BD310" s="81">
        <v>0</v>
      </c>
      <c r="BE310" s="81">
        <v>27500</v>
      </c>
      <c r="BF310" s="82"/>
      <c r="BG310" s="81">
        <v>0</v>
      </c>
      <c r="BH310" s="81">
        <v>0</v>
      </c>
      <c r="BI310" s="81">
        <v>0</v>
      </c>
      <c r="BJ310" s="81">
        <v>0</v>
      </c>
      <c r="BK310" s="81">
        <v>0</v>
      </c>
      <c r="BL310" s="81">
        <v>0</v>
      </c>
      <c r="BM310" s="82"/>
      <c r="BN310" s="81">
        <v>0</v>
      </c>
      <c r="BO310" s="81">
        <v>0</v>
      </c>
      <c r="BP310" s="81">
        <v>0</v>
      </c>
      <c r="BQ310" s="81">
        <v>0</v>
      </c>
      <c r="BR310" s="81">
        <v>0</v>
      </c>
      <c r="BS310" s="81">
        <v>0</v>
      </c>
      <c r="BT310"/>
      <c r="BU310" s="80">
        <v>0</v>
      </c>
      <c r="BV310" s="80">
        <v>0</v>
      </c>
      <c r="BW310" s="80">
        <v>0</v>
      </c>
      <c r="BX310" s="80">
        <v>0</v>
      </c>
      <c r="BY310" s="80">
        <v>0</v>
      </c>
      <c r="BZ310" s="80">
        <v>0</v>
      </c>
      <c r="CA310" s="80">
        <v>0</v>
      </c>
      <c r="CB310" s="80">
        <v>0</v>
      </c>
      <c r="CC310" s="80">
        <v>0</v>
      </c>
    </row>
    <row r="311" spans="1:81">
      <c r="A311" s="80" t="s">
        <v>2020</v>
      </c>
      <c r="B311" s="80">
        <v>34</v>
      </c>
      <c r="C311" s="80">
        <v>18</v>
      </c>
      <c r="D311" s="80">
        <v>2</v>
      </c>
      <c r="E311" s="80">
        <v>2021</v>
      </c>
      <c r="F311" s="80" t="s">
        <v>75</v>
      </c>
      <c r="G311" s="174" t="s">
        <v>2002</v>
      </c>
      <c r="H311" s="80" t="s">
        <v>2003</v>
      </c>
      <c r="I311" s="177"/>
      <c r="J311" s="81">
        <v>26.417824886805295</v>
      </c>
      <c r="K311" s="81">
        <v>0.41562945258962913</v>
      </c>
      <c r="L311" s="81">
        <v>3.7550132389743962</v>
      </c>
      <c r="M311" s="81">
        <v>4.0367234474375167</v>
      </c>
      <c r="N311" s="81">
        <v>5.7027424014411796</v>
      </c>
      <c r="O311" s="81">
        <v>5.4336375113029218</v>
      </c>
      <c r="P311" s="81">
        <v>8.8769551037075409</v>
      </c>
      <c r="Q311" s="81">
        <v>0.40343412274209339</v>
      </c>
      <c r="R311" s="81">
        <v>0.46036102116534167</v>
      </c>
      <c r="S311" s="81">
        <v>0</v>
      </c>
      <c r="T311" s="82"/>
      <c r="U311" s="81">
        <v>875857</v>
      </c>
      <c r="V311" s="81">
        <v>204</v>
      </c>
      <c r="W311" s="81">
        <v>74</v>
      </c>
      <c r="X311" s="81">
        <v>1451</v>
      </c>
      <c r="Y311" s="81">
        <v>2823</v>
      </c>
      <c r="Z311" s="81">
        <v>3998</v>
      </c>
      <c r="AA311" s="81">
        <v>1953</v>
      </c>
      <c r="AB311" s="81">
        <v>6761</v>
      </c>
      <c r="AC311" s="81">
        <v>79094.499999999985</v>
      </c>
      <c r="AD311" s="81">
        <v>0</v>
      </c>
      <c r="AE311" s="82"/>
      <c r="AF311" s="81">
        <v>6940894.6370319352</v>
      </c>
      <c r="AG311" s="81">
        <v>319532.432777351</v>
      </c>
      <c r="AH311" s="81">
        <v>892919.59264536307</v>
      </c>
      <c r="AI311" s="81">
        <v>8820800.8058286477</v>
      </c>
      <c r="AJ311" s="81">
        <v>12775543.532157902</v>
      </c>
      <c r="AK311" s="81">
        <v>0</v>
      </c>
      <c r="AL311" s="81">
        <v>0</v>
      </c>
      <c r="AM311" s="81">
        <v>887475.14546855551</v>
      </c>
      <c r="AN311" s="81">
        <v>0</v>
      </c>
      <c r="AO311" s="81">
        <v>0</v>
      </c>
      <c r="AP311" s="82"/>
      <c r="AQ311" s="81">
        <v>234</v>
      </c>
      <c r="AR311" s="81">
        <v>217</v>
      </c>
      <c r="AS311" s="81">
        <v>3</v>
      </c>
      <c r="AT311" s="81">
        <v>0</v>
      </c>
      <c r="AU311" s="81">
        <v>0</v>
      </c>
      <c r="AV311" s="81">
        <v>0</v>
      </c>
      <c r="AW311" s="81"/>
      <c r="AX311" s="82"/>
      <c r="AY311" s="81">
        <v>1110.3</v>
      </c>
      <c r="AZ311" s="81">
        <v>8837.5</v>
      </c>
      <c r="BA311" s="81">
        <v>27500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2021</v>
      </c>
      <c r="B312" s="80">
        <v>34</v>
      </c>
      <c r="C312" s="80">
        <v>19</v>
      </c>
      <c r="D312" s="80">
        <v>2</v>
      </c>
      <c r="E312" s="80">
        <v>2022</v>
      </c>
      <c r="F312" s="80" t="s">
        <v>568</v>
      </c>
      <c r="G312" s="174" t="s">
        <v>2002</v>
      </c>
      <c r="H312" s="80" t="s">
        <v>2003</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248</v>
      </c>
      <c r="AR312" s="81">
        <v>218</v>
      </c>
      <c r="AS312" s="81">
        <v>3</v>
      </c>
      <c r="AT312" s="81">
        <v>0</v>
      </c>
      <c r="AU312" s="81">
        <v>0</v>
      </c>
      <c r="AV312" s="81">
        <v>0</v>
      </c>
      <c r="AW312" s="81"/>
      <c r="AX312" s="82"/>
      <c r="AY312" s="81">
        <v>1195.3999999999996</v>
      </c>
      <c r="AZ312" s="81">
        <v>8875.7000000000007</v>
      </c>
      <c r="BA312" s="81">
        <v>27500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2022</v>
      </c>
      <c r="B313" s="80">
        <v>341</v>
      </c>
      <c r="C313" s="80">
        <v>1</v>
      </c>
      <c r="D313" s="80">
        <v>21</v>
      </c>
      <c r="E313" s="80">
        <v>1990</v>
      </c>
      <c r="F313" s="80" t="s">
        <v>562</v>
      </c>
      <c r="G313" s="80" t="s">
        <v>2023</v>
      </c>
      <c r="H313" s="80" t="s">
        <v>2024</v>
      </c>
      <c r="I313" s="177"/>
      <c r="J313" s="81">
        <v>8.7535375352681815</v>
      </c>
      <c r="K313" s="81">
        <v>0.46496546744056061</v>
      </c>
      <c r="L313" s="81">
        <v>0.47675808112757045</v>
      </c>
      <c r="M313" s="81">
        <v>5.7308762587669202</v>
      </c>
      <c r="N313" s="81">
        <v>6.2487391822440745</v>
      </c>
      <c r="O313" s="81">
        <v>8.3172933131983147</v>
      </c>
      <c r="P313" s="81">
        <v>8.0185792692100684</v>
      </c>
      <c r="Q313" s="81">
        <v>0.54851374334089509</v>
      </c>
      <c r="R313" s="81">
        <v>0</v>
      </c>
      <c r="S313" s="81">
        <v>0.63544066588408799</v>
      </c>
      <c r="T313" s="82"/>
      <c r="U313" s="81">
        <v>1447351</v>
      </c>
      <c r="V313" s="81">
        <v>167</v>
      </c>
      <c r="W313" s="81">
        <v>5</v>
      </c>
      <c r="X313" s="81">
        <v>1964</v>
      </c>
      <c r="Y313" s="81">
        <v>2431</v>
      </c>
      <c r="Z313" s="81">
        <v>3421</v>
      </c>
      <c r="AA313" s="81">
        <v>1947</v>
      </c>
      <c r="AB313" s="81">
        <v>8906</v>
      </c>
      <c r="AC313" s="81">
        <v>0</v>
      </c>
      <c r="AD313" s="81">
        <v>0.63544066588408799</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2025</v>
      </c>
      <c r="B314" s="80">
        <v>342</v>
      </c>
      <c r="C314" s="80">
        <v>2</v>
      </c>
      <c r="D314" s="80">
        <v>21</v>
      </c>
      <c r="E314" s="80">
        <v>2005</v>
      </c>
      <c r="F314" s="80" t="s">
        <v>565</v>
      </c>
      <c r="G314" s="80" t="s">
        <v>2023</v>
      </c>
      <c r="H314" s="80" t="s">
        <v>2024</v>
      </c>
      <c r="I314" s="177"/>
      <c r="J314" s="81">
        <v>8.7755564630029461</v>
      </c>
      <c r="K314" s="81">
        <v>0.54520423513093519</v>
      </c>
      <c r="L314" s="81">
        <v>0.97233749718183249</v>
      </c>
      <c r="M314" s="81">
        <v>9.2486452403067734</v>
      </c>
      <c r="N314" s="81">
        <v>8.3866922625932361</v>
      </c>
      <c r="O314" s="81">
        <v>10.860018168648187</v>
      </c>
      <c r="P314" s="81">
        <v>7.6485971957200496</v>
      </c>
      <c r="Q314" s="81">
        <v>0.50260218348500718</v>
      </c>
      <c r="R314" s="81">
        <v>0</v>
      </c>
      <c r="S314" s="81">
        <v>1.3492017011393105</v>
      </c>
      <c r="T314" s="82"/>
      <c r="U314" s="81">
        <v>1329628</v>
      </c>
      <c r="V314" s="81">
        <v>231</v>
      </c>
      <c r="W314" s="81">
        <v>13</v>
      </c>
      <c r="X314" s="81">
        <v>1712</v>
      </c>
      <c r="Y314" s="81">
        <v>2814</v>
      </c>
      <c r="Z314" s="81">
        <v>5169</v>
      </c>
      <c r="AA314" s="81">
        <v>1521</v>
      </c>
      <c r="AB314" s="81">
        <v>8531</v>
      </c>
      <c r="AC314" s="81">
        <v>0</v>
      </c>
      <c r="AD314" s="81">
        <v>1.3492017011393105</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2026</v>
      </c>
      <c r="B315" s="80">
        <v>343</v>
      </c>
      <c r="C315" s="80">
        <v>3</v>
      </c>
      <c r="D315" s="80">
        <v>21</v>
      </c>
      <c r="E315" s="80">
        <v>2006</v>
      </c>
      <c r="F315" s="80" t="s">
        <v>566</v>
      </c>
      <c r="G315" s="80" t="s">
        <v>2023</v>
      </c>
      <c r="H315" s="80" t="s">
        <v>2024</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2027</v>
      </c>
      <c r="B316" s="80">
        <v>344</v>
      </c>
      <c r="C316" s="80">
        <v>4</v>
      </c>
      <c r="D316" s="80">
        <v>21</v>
      </c>
      <c r="E316" s="80">
        <v>2007</v>
      </c>
      <c r="F316" s="80" t="s">
        <v>567</v>
      </c>
      <c r="G316" s="80" t="s">
        <v>2023</v>
      </c>
      <c r="H316" s="80" t="s">
        <v>2024</v>
      </c>
      <c r="I316" s="177"/>
      <c r="J316" s="81">
        <v>8.3177014805383092</v>
      </c>
      <c r="K316" s="81">
        <v>0.47857249249949646</v>
      </c>
      <c r="L316" s="81">
        <v>8.179119587633739</v>
      </c>
      <c r="M316" s="81">
        <v>8.118374429705737</v>
      </c>
      <c r="N316" s="81">
        <v>8.9202985120274452</v>
      </c>
      <c r="O316" s="81">
        <v>10.521608223971528</v>
      </c>
      <c r="P316" s="81">
        <v>7.5729415916050842</v>
      </c>
      <c r="Q316" s="81">
        <v>0.51511551955389978</v>
      </c>
      <c r="R316" s="81">
        <v>0</v>
      </c>
      <c r="S316" s="81">
        <v>1.3417110758724242</v>
      </c>
      <c r="T316" s="82"/>
      <c r="U316" s="81">
        <v>1292108</v>
      </c>
      <c r="V316" s="81">
        <v>208</v>
      </c>
      <c r="W316" s="81">
        <v>104</v>
      </c>
      <c r="X316" s="81">
        <v>1894</v>
      </c>
      <c r="Y316" s="81">
        <v>2830</v>
      </c>
      <c r="Z316" s="81">
        <v>5206</v>
      </c>
      <c r="AA316" s="81">
        <v>1483</v>
      </c>
      <c r="AB316" s="81">
        <v>8281</v>
      </c>
      <c r="AC316" s="81">
        <v>0</v>
      </c>
      <c r="AD316" s="81">
        <v>1.3417110758724242</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2028</v>
      </c>
      <c r="B317" s="80">
        <v>345</v>
      </c>
      <c r="C317" s="80">
        <v>5</v>
      </c>
      <c r="D317" s="80">
        <v>21</v>
      </c>
      <c r="E317" s="80">
        <v>2008</v>
      </c>
      <c r="F317" s="80" t="s">
        <v>84</v>
      </c>
      <c r="G317" s="80" t="s">
        <v>2023</v>
      </c>
      <c r="H317" s="80" t="s">
        <v>2024</v>
      </c>
      <c r="I317" s="177"/>
      <c r="J317" s="81">
        <v>7.762407671419151</v>
      </c>
      <c r="K317" s="81">
        <v>0.38186171475938924</v>
      </c>
      <c r="L317" s="81">
        <v>0.28463027583023398</v>
      </c>
      <c r="M317" s="81">
        <v>8.5652996472586516</v>
      </c>
      <c r="N317" s="81">
        <v>9.0500226527367431</v>
      </c>
      <c r="O317" s="81">
        <v>10.258561302350142</v>
      </c>
      <c r="P317" s="81">
        <v>7.3602838318611807</v>
      </c>
      <c r="Q317" s="81">
        <v>0.50048441300956992</v>
      </c>
      <c r="R317" s="81">
        <v>0</v>
      </c>
      <c r="S317" s="81">
        <v>1.1010979670814363</v>
      </c>
      <c r="T317" s="82"/>
      <c r="U317" s="81">
        <v>1323409</v>
      </c>
      <c r="V317" s="81">
        <v>208</v>
      </c>
      <c r="W317" s="81">
        <v>4</v>
      </c>
      <c r="X317" s="81">
        <v>1894</v>
      </c>
      <c r="Y317" s="81">
        <v>2860</v>
      </c>
      <c r="Z317" s="81">
        <v>5254</v>
      </c>
      <c r="AA317" s="81">
        <v>1443</v>
      </c>
      <c r="AB317" s="81">
        <v>8178</v>
      </c>
      <c r="AC317" s="81">
        <v>0</v>
      </c>
      <c r="AD317" s="81">
        <v>1.1010979670814363</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2029</v>
      </c>
      <c r="B318" s="80">
        <v>346</v>
      </c>
      <c r="C318" s="80">
        <v>6</v>
      </c>
      <c r="D318" s="80">
        <v>21</v>
      </c>
      <c r="E318" s="80">
        <v>2009</v>
      </c>
      <c r="F318" s="80" t="s">
        <v>85</v>
      </c>
      <c r="G318" s="80" t="s">
        <v>2023</v>
      </c>
      <c r="H318" s="80" t="s">
        <v>2024</v>
      </c>
      <c r="I318" s="177"/>
      <c r="J318" s="81">
        <v>6.5522645306647682</v>
      </c>
      <c r="K318" s="81">
        <v>0.33841689212822745</v>
      </c>
      <c r="L318" s="81">
        <v>0.26057094144000809</v>
      </c>
      <c r="M318" s="81">
        <v>8.1850586241547632</v>
      </c>
      <c r="N318" s="81">
        <v>8.4493090643262114</v>
      </c>
      <c r="O318" s="81">
        <v>10.401080045710231</v>
      </c>
      <c r="P318" s="81">
        <v>6.9061550609467721</v>
      </c>
      <c r="Q318" s="81">
        <v>0.46906745927421084</v>
      </c>
      <c r="R318" s="81">
        <v>0</v>
      </c>
      <c r="S318" s="81">
        <v>1.1810089834905053</v>
      </c>
      <c r="T318" s="82"/>
      <c r="U318" s="81">
        <v>997261</v>
      </c>
      <c r="V318" s="81">
        <v>215</v>
      </c>
      <c r="W318" s="81">
        <v>4</v>
      </c>
      <c r="X318" s="81">
        <v>2135</v>
      </c>
      <c r="Y318" s="81">
        <v>2874</v>
      </c>
      <c r="Z318" s="81">
        <v>5258</v>
      </c>
      <c r="AA318" s="81">
        <v>1390</v>
      </c>
      <c r="AB318" s="81">
        <v>8046</v>
      </c>
      <c r="AC318" s="81">
        <v>0</v>
      </c>
      <c r="AD318" s="81">
        <v>1.1810089834905053</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0</v>
      </c>
      <c r="BJ318" s="81">
        <v>0</v>
      </c>
      <c r="BK318" s="81">
        <v>0</v>
      </c>
      <c r="BL318" s="81">
        <v>0</v>
      </c>
      <c r="BM318" s="82"/>
      <c r="BN318" s="81">
        <v>0</v>
      </c>
      <c r="BO318" s="81">
        <v>0</v>
      </c>
      <c r="BP318" s="81">
        <v>0</v>
      </c>
      <c r="BQ318" s="81">
        <v>0</v>
      </c>
      <c r="BR318" s="81">
        <v>0</v>
      </c>
      <c r="BS318" s="81">
        <v>0</v>
      </c>
      <c r="BT318"/>
      <c r="BU318" s="80"/>
      <c r="BV318" s="80"/>
      <c r="BW318" s="80"/>
      <c r="BX318" s="80"/>
      <c r="BY318" s="80"/>
      <c r="BZ318" s="80"/>
      <c r="CA318" s="80"/>
      <c r="CB318" s="80"/>
      <c r="CC318" s="80"/>
    </row>
    <row r="319" spans="1:81">
      <c r="A319" s="80" t="s">
        <v>2030</v>
      </c>
      <c r="B319" s="80">
        <v>347</v>
      </c>
      <c r="C319" s="80">
        <v>7</v>
      </c>
      <c r="D319" s="80">
        <v>21</v>
      </c>
      <c r="E319" s="80">
        <v>2010</v>
      </c>
      <c r="F319" s="80" t="s">
        <v>86</v>
      </c>
      <c r="G319" s="80" t="s">
        <v>2023</v>
      </c>
      <c r="H319" s="80" t="s">
        <v>2024</v>
      </c>
      <c r="I319" s="177"/>
      <c r="J319" s="81">
        <v>5.9403854606748574</v>
      </c>
      <c r="K319" s="81">
        <v>0.35462185962008264</v>
      </c>
      <c r="L319" s="81">
        <v>0.29080203954877443</v>
      </c>
      <c r="M319" s="81">
        <v>8.3409238573364597</v>
      </c>
      <c r="N319" s="81">
        <v>9.2014020324682626</v>
      </c>
      <c r="O319" s="81">
        <v>10.299809015667542</v>
      </c>
      <c r="P319" s="81">
        <v>6.9046947736120048</v>
      </c>
      <c r="Q319" s="81">
        <v>0.48356644241783764</v>
      </c>
      <c r="R319" s="81">
        <v>0</v>
      </c>
      <c r="S319" s="81">
        <v>1.0573000006376676</v>
      </c>
      <c r="T319" s="82"/>
      <c r="U319" s="81">
        <v>976005</v>
      </c>
      <c r="V319" s="81">
        <v>215</v>
      </c>
      <c r="W319" s="81">
        <v>4</v>
      </c>
      <c r="X319" s="81">
        <v>2135</v>
      </c>
      <c r="Y319" s="81">
        <v>2859</v>
      </c>
      <c r="Z319" s="81">
        <v>5231</v>
      </c>
      <c r="AA319" s="81">
        <v>1355</v>
      </c>
      <c r="AB319" s="81">
        <v>7948</v>
      </c>
      <c r="AC319" s="81">
        <v>0</v>
      </c>
      <c r="AD319" s="81">
        <v>1.0573000006376676</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0</v>
      </c>
      <c r="BJ319" s="81">
        <v>0</v>
      </c>
      <c r="BK319" s="81">
        <v>0</v>
      </c>
      <c r="BL319" s="81">
        <v>0</v>
      </c>
      <c r="BM319" s="82"/>
      <c r="BN319" s="81">
        <v>0</v>
      </c>
      <c r="BO319" s="81">
        <v>0</v>
      </c>
      <c r="BP319" s="81">
        <v>0</v>
      </c>
      <c r="BQ319" s="81">
        <v>0</v>
      </c>
      <c r="BR319" s="81">
        <v>0</v>
      </c>
      <c r="BS319" s="81">
        <v>0</v>
      </c>
      <c r="BT319"/>
      <c r="BU319" s="80">
        <v>0</v>
      </c>
      <c r="BV319" s="80">
        <v>0</v>
      </c>
      <c r="BW319" s="80">
        <v>0</v>
      </c>
      <c r="BX319" s="80">
        <v>0</v>
      </c>
      <c r="BY319" s="80">
        <v>0</v>
      </c>
      <c r="BZ319" s="80">
        <v>0</v>
      </c>
      <c r="CA319" s="80">
        <v>0</v>
      </c>
      <c r="CB319" s="80">
        <v>0</v>
      </c>
      <c r="CC319" s="80">
        <v>0</v>
      </c>
    </row>
    <row r="320" spans="1:81">
      <c r="A320" s="80" t="s">
        <v>2031</v>
      </c>
      <c r="B320" s="80">
        <v>348</v>
      </c>
      <c r="C320" s="80">
        <v>8</v>
      </c>
      <c r="D320" s="80">
        <v>21</v>
      </c>
      <c r="E320" s="80">
        <v>2011</v>
      </c>
      <c r="F320" s="80" t="s">
        <v>87</v>
      </c>
      <c r="G320" s="80" t="s">
        <v>2023</v>
      </c>
      <c r="H320" s="80" t="s">
        <v>2024</v>
      </c>
      <c r="I320" s="177"/>
      <c r="J320" s="81">
        <v>9.0954148341659788</v>
      </c>
      <c r="K320" s="81">
        <v>0.51571943787708585</v>
      </c>
      <c r="L320" s="81">
        <v>0.16480985127040357</v>
      </c>
      <c r="M320" s="81">
        <v>10.583714141734495</v>
      </c>
      <c r="N320" s="81">
        <v>9.8658806192959538</v>
      </c>
      <c r="O320" s="81">
        <v>10.088512030083669</v>
      </c>
      <c r="P320" s="81">
        <v>6.6606237727600028</v>
      </c>
      <c r="Q320" s="81">
        <v>0.54956639080342928</v>
      </c>
      <c r="R320" s="81">
        <v>0</v>
      </c>
      <c r="S320" s="81">
        <v>0.95410680245505275</v>
      </c>
      <c r="T320" s="82"/>
      <c r="U320" s="81">
        <v>1298115</v>
      </c>
      <c r="V320" s="81">
        <v>215</v>
      </c>
      <c r="W320" s="81">
        <v>4</v>
      </c>
      <c r="X320" s="81">
        <v>2135</v>
      </c>
      <c r="Y320" s="81">
        <v>2868</v>
      </c>
      <c r="Z320" s="81">
        <v>5235</v>
      </c>
      <c r="AA320" s="81">
        <v>1346</v>
      </c>
      <c r="AB320" s="81">
        <v>7831</v>
      </c>
      <c r="AC320" s="81">
        <v>0</v>
      </c>
      <c r="AD320" s="81">
        <v>0.95410680245505275</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0</v>
      </c>
      <c r="BJ320" s="81">
        <v>0</v>
      </c>
      <c r="BK320" s="81">
        <v>0</v>
      </c>
      <c r="BL320" s="81">
        <v>0</v>
      </c>
      <c r="BM320" s="82"/>
      <c r="BN320" s="81">
        <v>0</v>
      </c>
      <c r="BO320" s="81">
        <v>0</v>
      </c>
      <c r="BP320" s="81">
        <v>0</v>
      </c>
      <c r="BQ320" s="81">
        <v>0</v>
      </c>
      <c r="BR320" s="81">
        <v>0</v>
      </c>
      <c r="BS320" s="81">
        <v>0</v>
      </c>
      <c r="BT320"/>
      <c r="BU320" s="80">
        <v>0</v>
      </c>
      <c r="BV320" s="80">
        <v>0</v>
      </c>
      <c r="BW320" s="80">
        <v>0</v>
      </c>
      <c r="BX320" s="80">
        <v>0</v>
      </c>
      <c r="BY320" s="80">
        <v>0</v>
      </c>
      <c r="BZ320" s="80">
        <v>0</v>
      </c>
      <c r="CA320" s="80">
        <v>0</v>
      </c>
      <c r="CB320" s="80">
        <v>0</v>
      </c>
      <c r="CC320" s="80">
        <v>0</v>
      </c>
    </row>
    <row r="321" spans="1:81">
      <c r="A321" s="80" t="s">
        <v>2032</v>
      </c>
      <c r="B321" s="80">
        <v>349</v>
      </c>
      <c r="C321" s="80">
        <v>9</v>
      </c>
      <c r="D321" s="80">
        <v>21</v>
      </c>
      <c r="E321" s="80">
        <v>2012</v>
      </c>
      <c r="F321" s="80" t="s">
        <v>88</v>
      </c>
      <c r="G321" s="80" t="s">
        <v>2023</v>
      </c>
      <c r="H321" s="80" t="s">
        <v>2024</v>
      </c>
      <c r="I321" s="177"/>
      <c r="J321" s="81">
        <v>8.9358315736351113</v>
      </c>
      <c r="K321" s="81">
        <v>0.50289575742368786</v>
      </c>
      <c r="L321" s="81">
        <v>0.16361219268978611</v>
      </c>
      <c r="M321" s="81">
        <v>10.94107602321958</v>
      </c>
      <c r="N321" s="81">
        <v>10.338170773917641</v>
      </c>
      <c r="O321" s="81">
        <v>10.102809752308726</v>
      </c>
      <c r="P321" s="81">
        <v>6.6537307120689544</v>
      </c>
      <c r="Q321" s="81">
        <v>0.58672114739968362</v>
      </c>
      <c r="R321" s="81">
        <v>0</v>
      </c>
      <c r="S321" s="81">
        <v>0.8412186891592901</v>
      </c>
      <c r="T321" s="82"/>
      <c r="U321" s="81">
        <v>1219557</v>
      </c>
      <c r="V321" s="81">
        <v>215</v>
      </c>
      <c r="W321" s="81">
        <v>4</v>
      </c>
      <c r="X321" s="81">
        <v>2135</v>
      </c>
      <c r="Y321" s="81">
        <v>2855</v>
      </c>
      <c r="Z321" s="81">
        <v>5284</v>
      </c>
      <c r="AA321" s="81">
        <v>1337</v>
      </c>
      <c r="AB321" s="81">
        <v>7695</v>
      </c>
      <c r="AC321" s="81">
        <v>0</v>
      </c>
      <c r="AD321" s="81">
        <v>0.8412186891592901</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0</v>
      </c>
      <c r="BJ321" s="81">
        <v>0</v>
      </c>
      <c r="BK321" s="81">
        <v>0</v>
      </c>
      <c r="BL321" s="81">
        <v>0</v>
      </c>
      <c r="BM321" s="82"/>
      <c r="BN321" s="81">
        <v>0</v>
      </c>
      <c r="BO321" s="81">
        <v>0</v>
      </c>
      <c r="BP321" s="81">
        <v>0</v>
      </c>
      <c r="BQ321" s="81">
        <v>0</v>
      </c>
      <c r="BR321" s="81">
        <v>0</v>
      </c>
      <c r="BS321" s="81">
        <v>0</v>
      </c>
      <c r="BT321"/>
      <c r="BU321" s="80">
        <v>0</v>
      </c>
      <c r="BV321" s="80">
        <v>0</v>
      </c>
      <c r="BW321" s="80">
        <v>0</v>
      </c>
      <c r="BX321" s="80">
        <v>0</v>
      </c>
      <c r="BY321" s="80">
        <v>0</v>
      </c>
      <c r="BZ321" s="80">
        <v>0</v>
      </c>
      <c r="CA321" s="80">
        <v>0</v>
      </c>
      <c r="CB321" s="80">
        <v>0</v>
      </c>
      <c r="CC321" s="80">
        <v>0</v>
      </c>
    </row>
    <row r="322" spans="1:81">
      <c r="A322" s="80" t="s">
        <v>2033</v>
      </c>
      <c r="B322" s="80">
        <v>350</v>
      </c>
      <c r="C322" s="80">
        <v>10</v>
      </c>
      <c r="D322" s="80">
        <v>21</v>
      </c>
      <c r="E322" s="80">
        <v>2013</v>
      </c>
      <c r="F322" s="80" t="s">
        <v>89</v>
      </c>
      <c r="G322" s="80" t="s">
        <v>2023</v>
      </c>
      <c r="H322" s="80" t="s">
        <v>2024</v>
      </c>
      <c r="I322" s="177"/>
      <c r="J322" s="81">
        <v>8.7701145352976493</v>
      </c>
      <c r="K322" s="81">
        <v>0.43351799462409479</v>
      </c>
      <c r="L322" s="81">
        <v>0.1687369742864949</v>
      </c>
      <c r="M322" s="81">
        <v>10.54084125381466</v>
      </c>
      <c r="N322" s="81">
        <v>10.418525990221401</v>
      </c>
      <c r="O322" s="81">
        <v>9.680167871790422</v>
      </c>
      <c r="P322" s="81">
        <v>6.5639078888605091</v>
      </c>
      <c r="Q322" s="81">
        <v>0.59595228521993082</v>
      </c>
      <c r="R322" s="81">
        <v>0</v>
      </c>
      <c r="S322" s="81">
        <v>1.0122165038533792</v>
      </c>
      <c r="T322" s="82"/>
      <c r="U322" s="81">
        <v>1107614</v>
      </c>
      <c r="V322" s="81">
        <v>215</v>
      </c>
      <c r="W322" s="81">
        <v>4</v>
      </c>
      <c r="X322" s="81">
        <v>2135</v>
      </c>
      <c r="Y322" s="81">
        <v>2881</v>
      </c>
      <c r="Z322" s="81">
        <v>5289</v>
      </c>
      <c r="AA322" s="81">
        <v>1314</v>
      </c>
      <c r="AB322" s="81">
        <v>7704</v>
      </c>
      <c r="AC322" s="81">
        <v>0</v>
      </c>
      <c r="AD322" s="81">
        <v>1.0122165038533792</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0</v>
      </c>
      <c r="BJ322" s="81">
        <v>0</v>
      </c>
      <c r="BK322" s="81">
        <v>0</v>
      </c>
      <c r="BL322" s="81">
        <v>0</v>
      </c>
      <c r="BM322" s="82"/>
      <c r="BN322" s="81">
        <v>0</v>
      </c>
      <c r="BO322" s="81">
        <v>0</v>
      </c>
      <c r="BP322" s="81">
        <v>0</v>
      </c>
      <c r="BQ322" s="81">
        <v>0</v>
      </c>
      <c r="BR322" s="81">
        <v>0</v>
      </c>
      <c r="BS322" s="81">
        <v>0</v>
      </c>
      <c r="BT322"/>
      <c r="BU322" s="80">
        <v>0</v>
      </c>
      <c r="BV322" s="80">
        <v>0</v>
      </c>
      <c r="BW322" s="80">
        <v>0</v>
      </c>
      <c r="BX322" s="80">
        <v>0</v>
      </c>
      <c r="BY322" s="80">
        <v>0</v>
      </c>
      <c r="BZ322" s="80">
        <v>0</v>
      </c>
      <c r="CA322" s="80">
        <v>0</v>
      </c>
      <c r="CB322" s="80">
        <v>0</v>
      </c>
      <c r="CC322" s="80">
        <v>0</v>
      </c>
    </row>
    <row r="323" spans="1:81">
      <c r="A323" s="80" t="s">
        <v>2034</v>
      </c>
      <c r="B323" s="80">
        <v>351</v>
      </c>
      <c r="C323" s="80">
        <v>11</v>
      </c>
      <c r="D323" s="80">
        <v>21</v>
      </c>
      <c r="E323" s="80">
        <v>2014</v>
      </c>
      <c r="F323" s="80" t="s">
        <v>90</v>
      </c>
      <c r="G323" s="80" t="s">
        <v>2023</v>
      </c>
      <c r="H323" s="80" t="s">
        <v>2024</v>
      </c>
      <c r="I323" s="177"/>
      <c r="J323" s="81">
        <v>7.9125780324899653</v>
      </c>
      <c r="K323" s="81">
        <v>0.31862430014221038</v>
      </c>
      <c r="L323" s="81">
        <v>0.40408277529709064</v>
      </c>
      <c r="M323" s="81">
        <v>8.8708015146462369</v>
      </c>
      <c r="N323" s="81">
        <v>9.1020002153708166</v>
      </c>
      <c r="O323" s="81">
        <v>9.2310671616044679</v>
      </c>
      <c r="P323" s="81">
        <v>6.5377911908541471</v>
      </c>
      <c r="Q323" s="81">
        <v>0.56488686597472071</v>
      </c>
      <c r="R323" s="81">
        <v>0</v>
      </c>
      <c r="S323" s="81">
        <v>1.5004406282935094</v>
      </c>
      <c r="T323" s="82"/>
      <c r="U323" s="81">
        <v>1110482</v>
      </c>
      <c r="V323" s="81">
        <v>139</v>
      </c>
      <c r="W323" s="81">
        <v>9</v>
      </c>
      <c r="X323" s="81">
        <v>1968</v>
      </c>
      <c r="Y323" s="81">
        <v>2897</v>
      </c>
      <c r="Z323" s="81">
        <v>5312</v>
      </c>
      <c r="AA323" s="81">
        <v>1302</v>
      </c>
      <c r="AB323" s="81">
        <v>7611</v>
      </c>
      <c r="AC323" s="81">
        <v>0</v>
      </c>
      <c r="AD323" s="81">
        <v>1.5004406282935094</v>
      </c>
      <c r="AE323" s="82"/>
      <c r="AF323" s="81">
        <v>8799857.6301422268</v>
      </c>
      <c r="AG323" s="81">
        <v>284017.33715476695</v>
      </c>
      <c r="AH323" s="81">
        <v>102681.23145231024</v>
      </c>
      <c r="AI323" s="81">
        <v>12714824.39398727</v>
      </c>
      <c r="AJ323" s="81">
        <v>12889137.544337641</v>
      </c>
      <c r="AK323" s="81">
        <v>0</v>
      </c>
      <c r="AL323" s="81">
        <v>0</v>
      </c>
      <c r="AM323" s="81">
        <v>1044876.5671908822</v>
      </c>
      <c r="AN323" s="81">
        <v>0</v>
      </c>
      <c r="AO323" s="81">
        <v>0</v>
      </c>
      <c r="AP323" s="82"/>
      <c r="AQ323" s="81">
        <v>107</v>
      </c>
      <c r="AR323" s="81">
        <v>32</v>
      </c>
      <c r="AS323" s="81">
        <v>0</v>
      </c>
      <c r="AT323" s="81">
        <v>0</v>
      </c>
      <c r="AU323" s="81">
        <v>0</v>
      </c>
      <c r="AV323" s="81">
        <v>0</v>
      </c>
      <c r="AW323" s="81" t="s">
        <v>564</v>
      </c>
      <c r="AX323" s="82"/>
      <c r="AY323" s="81">
        <v>511.9</v>
      </c>
      <c r="AZ323" s="81">
        <v>2353.5</v>
      </c>
      <c r="BA323" s="81">
        <v>0</v>
      </c>
      <c r="BB323" s="81">
        <v>0</v>
      </c>
      <c r="BC323" s="81">
        <v>0</v>
      </c>
      <c r="BD323" s="81">
        <v>0</v>
      </c>
      <c r="BE323" s="81" t="s">
        <v>564</v>
      </c>
      <c r="BF323" s="82"/>
      <c r="BG323" s="81">
        <v>0</v>
      </c>
      <c r="BH323" s="81">
        <v>0</v>
      </c>
      <c r="BI323" s="81">
        <v>0</v>
      </c>
      <c r="BJ323" s="81">
        <v>0</v>
      </c>
      <c r="BK323" s="81">
        <v>0</v>
      </c>
      <c r="BL323" s="81">
        <v>0</v>
      </c>
      <c r="BM323" s="82"/>
      <c r="BN323" s="81">
        <v>0</v>
      </c>
      <c r="BO323" s="81">
        <v>0</v>
      </c>
      <c r="BP323" s="81">
        <v>0</v>
      </c>
      <c r="BQ323" s="81">
        <v>0</v>
      </c>
      <c r="BR323" s="81">
        <v>0</v>
      </c>
      <c r="BS323" s="81">
        <v>0</v>
      </c>
      <c r="BT323"/>
      <c r="BU323" s="80">
        <v>0</v>
      </c>
      <c r="BV323" s="80">
        <v>0</v>
      </c>
      <c r="BW323" s="80">
        <v>0</v>
      </c>
      <c r="BX323" s="80">
        <v>0</v>
      </c>
      <c r="BY323" s="80">
        <v>0</v>
      </c>
      <c r="BZ323" s="80">
        <v>0</v>
      </c>
      <c r="CA323" s="80">
        <v>0</v>
      </c>
      <c r="CB323" s="80">
        <v>0</v>
      </c>
      <c r="CC323" s="80">
        <v>0</v>
      </c>
    </row>
    <row r="324" spans="1:81">
      <c r="A324" s="80" t="s">
        <v>2035</v>
      </c>
      <c r="B324" s="80">
        <v>352</v>
      </c>
      <c r="C324" s="80">
        <v>12</v>
      </c>
      <c r="D324" s="80">
        <v>21</v>
      </c>
      <c r="E324" s="80">
        <v>2015</v>
      </c>
      <c r="F324" s="80" t="s">
        <v>91</v>
      </c>
      <c r="G324" s="80" t="s">
        <v>2023</v>
      </c>
      <c r="H324" s="80" t="s">
        <v>2024</v>
      </c>
      <c r="I324" s="177"/>
      <c r="J324" s="81">
        <v>7.6658717426868765</v>
      </c>
      <c r="K324" s="81">
        <v>0.30432700128183982</v>
      </c>
      <c r="L324" s="81">
        <v>0.44551606265318561</v>
      </c>
      <c r="M324" s="81">
        <v>9.2958076746315665</v>
      </c>
      <c r="N324" s="81">
        <v>9.0249519281257911</v>
      </c>
      <c r="O324" s="81">
        <v>9.1343708035762674</v>
      </c>
      <c r="P324" s="81">
        <v>6.4977075717672808</v>
      </c>
      <c r="Q324" s="81">
        <v>0.54464058686172123</v>
      </c>
      <c r="R324" s="81">
        <v>0</v>
      </c>
      <c r="S324" s="81">
        <v>1.0896518196481517</v>
      </c>
      <c r="T324" s="82"/>
      <c r="U324" s="81">
        <v>1155345</v>
      </c>
      <c r="V324" s="81">
        <v>139</v>
      </c>
      <c r="W324" s="81">
        <v>9</v>
      </c>
      <c r="X324" s="81">
        <v>1968</v>
      </c>
      <c r="Y324" s="81">
        <v>2900</v>
      </c>
      <c r="Z324" s="81">
        <v>5307</v>
      </c>
      <c r="AA324" s="81">
        <v>1293</v>
      </c>
      <c r="AB324" s="81">
        <v>7496</v>
      </c>
      <c r="AC324" s="81">
        <v>0</v>
      </c>
      <c r="AD324" s="81">
        <v>1.0896518196481517</v>
      </c>
      <c r="AE324" s="82"/>
      <c r="AF324" s="81">
        <v>8749278.4734491277</v>
      </c>
      <c r="AG324" s="81">
        <v>251330.32314028416</v>
      </c>
      <c r="AH324" s="81">
        <v>93838.411599598534</v>
      </c>
      <c r="AI324" s="81">
        <v>13916631.565130537</v>
      </c>
      <c r="AJ324" s="81">
        <v>13395295.057177514</v>
      </c>
      <c r="AK324" s="81">
        <v>0</v>
      </c>
      <c r="AL324" s="81">
        <v>0</v>
      </c>
      <c r="AM324" s="81">
        <v>1027295.3554626516</v>
      </c>
      <c r="AN324" s="81">
        <v>0</v>
      </c>
      <c r="AO324" s="81">
        <v>0</v>
      </c>
      <c r="AP324" s="82"/>
      <c r="AQ324" s="81">
        <v>122</v>
      </c>
      <c r="AR324" s="81">
        <v>50</v>
      </c>
      <c r="AS324" s="81">
        <v>0</v>
      </c>
      <c r="AT324" s="81">
        <v>0</v>
      </c>
      <c r="AU324" s="81">
        <v>0</v>
      </c>
      <c r="AV324" s="81">
        <v>0</v>
      </c>
      <c r="AW324" s="81" t="s">
        <v>564</v>
      </c>
      <c r="AX324" s="82"/>
      <c r="AY324" s="81">
        <v>593.5</v>
      </c>
      <c r="AZ324" s="81">
        <v>2844.4</v>
      </c>
      <c r="BA324" s="81">
        <v>0</v>
      </c>
      <c r="BB324" s="81">
        <v>0</v>
      </c>
      <c r="BC324" s="81">
        <v>0</v>
      </c>
      <c r="BD324" s="81">
        <v>0</v>
      </c>
      <c r="BE324" s="81" t="s">
        <v>564</v>
      </c>
      <c r="BF324" s="82"/>
      <c r="BG324" s="81">
        <v>0</v>
      </c>
      <c r="BH324" s="81">
        <v>0</v>
      </c>
      <c r="BI324" s="81">
        <v>0</v>
      </c>
      <c r="BJ324" s="81">
        <v>0</v>
      </c>
      <c r="BK324" s="81">
        <v>0</v>
      </c>
      <c r="BL324" s="81">
        <v>0</v>
      </c>
      <c r="BM324" s="82"/>
      <c r="BN324" s="81">
        <v>0</v>
      </c>
      <c r="BO324" s="81">
        <v>0</v>
      </c>
      <c r="BP324" s="81">
        <v>0</v>
      </c>
      <c r="BQ324" s="81">
        <v>0</v>
      </c>
      <c r="BR324" s="81">
        <v>0</v>
      </c>
      <c r="BS324" s="81">
        <v>0</v>
      </c>
      <c r="BT324"/>
      <c r="BU324" s="80">
        <v>0</v>
      </c>
      <c r="BV324" s="80">
        <v>0</v>
      </c>
      <c r="BW324" s="80">
        <v>0</v>
      </c>
      <c r="BX324" s="80">
        <v>0</v>
      </c>
      <c r="BY324" s="80">
        <v>0</v>
      </c>
      <c r="BZ324" s="80">
        <v>0</v>
      </c>
      <c r="CA324" s="80">
        <v>0</v>
      </c>
      <c r="CB324" s="80">
        <v>0</v>
      </c>
      <c r="CC324" s="80">
        <v>0</v>
      </c>
    </row>
    <row r="325" spans="1:81">
      <c r="A325" s="80" t="s">
        <v>2036</v>
      </c>
      <c r="B325" s="80">
        <v>353</v>
      </c>
      <c r="C325" s="80">
        <v>13</v>
      </c>
      <c r="D325" s="80">
        <v>21</v>
      </c>
      <c r="E325" s="80">
        <v>2016</v>
      </c>
      <c r="F325" s="80" t="s">
        <v>92</v>
      </c>
      <c r="G325" s="80" t="s">
        <v>2023</v>
      </c>
      <c r="H325" s="80" t="s">
        <v>2024</v>
      </c>
      <c r="I325" s="177"/>
      <c r="J325" s="81">
        <v>7.4605521239931445</v>
      </c>
      <c r="K325" s="81">
        <v>0.3039588485189178</v>
      </c>
      <c r="L325" s="81">
        <v>0.52199804384926185</v>
      </c>
      <c r="M325" s="81">
        <v>8.1353625437450461</v>
      </c>
      <c r="N325" s="81">
        <v>7.9738110197203866</v>
      </c>
      <c r="O325" s="81">
        <v>9.0183471827303325</v>
      </c>
      <c r="P325" s="81">
        <v>6.3211972362129947</v>
      </c>
      <c r="Q325" s="81">
        <v>0.5199929890413153</v>
      </c>
      <c r="R325" s="81">
        <v>0</v>
      </c>
      <c r="S325" s="81">
        <v>1.2786672457883723</v>
      </c>
      <c r="T325" s="82"/>
      <c r="U325" s="81">
        <v>1175524</v>
      </c>
      <c r="V325" s="81">
        <v>139</v>
      </c>
      <c r="W325" s="81">
        <v>9</v>
      </c>
      <c r="X325" s="81">
        <v>1968</v>
      </c>
      <c r="Y325" s="81">
        <v>2913</v>
      </c>
      <c r="Z325" s="81">
        <v>5304</v>
      </c>
      <c r="AA325" s="81">
        <v>1301</v>
      </c>
      <c r="AB325" s="81">
        <v>7362</v>
      </c>
      <c r="AC325" s="81">
        <v>0</v>
      </c>
      <c r="AD325" s="81">
        <v>1.2786672457883721</v>
      </c>
      <c r="AE325" s="82"/>
      <c r="AF325" s="81">
        <v>8676639.7632124759</v>
      </c>
      <c r="AG325" s="81">
        <v>241612.29917452121</v>
      </c>
      <c r="AH325" s="81">
        <v>81704.306098639587</v>
      </c>
      <c r="AI325" s="81">
        <v>12998750.35289341</v>
      </c>
      <c r="AJ325" s="81">
        <v>11460954.505902199</v>
      </c>
      <c r="AK325" s="81">
        <v>0</v>
      </c>
      <c r="AL325" s="81">
        <v>0</v>
      </c>
      <c r="AM325" s="81">
        <v>1009715.0581321199</v>
      </c>
      <c r="AN325" s="81">
        <v>0</v>
      </c>
      <c r="AO325" s="81">
        <v>0</v>
      </c>
      <c r="AP325" s="82"/>
      <c r="AQ325" s="81">
        <v>135</v>
      </c>
      <c r="AR325" s="81">
        <v>70</v>
      </c>
      <c r="AS325" s="81">
        <v>0</v>
      </c>
      <c r="AT325" s="81">
        <v>0</v>
      </c>
      <c r="AU325" s="81">
        <v>0</v>
      </c>
      <c r="AV325" s="81">
        <v>0</v>
      </c>
      <c r="AW325" s="81" t="s">
        <v>564</v>
      </c>
      <c r="AX325" s="82"/>
      <c r="AY325" s="81">
        <v>653.20000000000005</v>
      </c>
      <c r="AZ325" s="81">
        <v>3516.7</v>
      </c>
      <c r="BA325" s="81">
        <v>0</v>
      </c>
      <c r="BB325" s="81">
        <v>0</v>
      </c>
      <c r="BC325" s="81">
        <v>0</v>
      </c>
      <c r="BD325" s="81">
        <v>0</v>
      </c>
      <c r="BE325" s="81" t="s">
        <v>564</v>
      </c>
      <c r="BF325" s="82"/>
      <c r="BG325" s="81">
        <v>0</v>
      </c>
      <c r="BH325" s="81">
        <v>0</v>
      </c>
      <c r="BI325" s="81">
        <v>0</v>
      </c>
      <c r="BJ325" s="81">
        <v>0</v>
      </c>
      <c r="BK325" s="81">
        <v>0</v>
      </c>
      <c r="BL325" s="81">
        <v>0</v>
      </c>
      <c r="BM325" s="82"/>
      <c r="BN325" s="81">
        <v>0</v>
      </c>
      <c r="BO325" s="81">
        <v>0</v>
      </c>
      <c r="BP325" s="81">
        <v>0</v>
      </c>
      <c r="BQ325" s="81">
        <v>0</v>
      </c>
      <c r="BR325" s="81">
        <v>0</v>
      </c>
      <c r="BS325" s="81">
        <v>0</v>
      </c>
      <c r="BT325"/>
      <c r="BU325" s="80">
        <v>0</v>
      </c>
      <c r="BV325" s="80">
        <v>0</v>
      </c>
      <c r="BW325" s="80">
        <v>0</v>
      </c>
      <c r="BX325" s="80">
        <v>0</v>
      </c>
      <c r="BY325" s="80">
        <v>0</v>
      </c>
      <c r="BZ325" s="80">
        <v>0</v>
      </c>
      <c r="CA325" s="80">
        <v>0</v>
      </c>
      <c r="CB325" s="80">
        <v>0</v>
      </c>
      <c r="CC325" s="80">
        <v>0</v>
      </c>
    </row>
    <row r="326" spans="1:81">
      <c r="A326" s="80" t="s">
        <v>2037</v>
      </c>
      <c r="B326" s="80">
        <v>354</v>
      </c>
      <c r="C326" s="80">
        <v>14</v>
      </c>
      <c r="D326" s="80">
        <v>21</v>
      </c>
      <c r="E326" s="80">
        <v>2017</v>
      </c>
      <c r="F326" s="80" t="s">
        <v>71</v>
      </c>
      <c r="G326" s="80" t="s">
        <v>2023</v>
      </c>
      <c r="H326" s="80" t="s">
        <v>2024</v>
      </c>
      <c r="I326" s="177"/>
      <c r="J326" s="81">
        <v>7.5087223486581829</v>
      </c>
      <c r="K326" s="81">
        <v>0.31662084195349322</v>
      </c>
      <c r="L326" s="81">
        <v>0.4566770280429131</v>
      </c>
      <c r="M326" s="81">
        <v>7.8469141591438172</v>
      </c>
      <c r="N326" s="81">
        <v>8.6754545913938479</v>
      </c>
      <c r="O326" s="81">
        <v>8.8243579293455845</v>
      </c>
      <c r="P326" s="81">
        <v>6.2425311596147832</v>
      </c>
      <c r="Q326" s="81">
        <v>0.49716049588160838</v>
      </c>
      <c r="R326" s="81">
        <v>0</v>
      </c>
      <c r="S326" s="81">
        <v>1.2473412926343495</v>
      </c>
      <c r="T326" s="82"/>
      <c r="U326" s="81">
        <v>1286022</v>
      </c>
      <c r="V326" s="81">
        <v>139</v>
      </c>
      <c r="W326" s="81">
        <v>9</v>
      </c>
      <c r="X326" s="81">
        <v>1968</v>
      </c>
      <c r="Y326" s="81">
        <v>2929</v>
      </c>
      <c r="Z326" s="81">
        <v>5276</v>
      </c>
      <c r="AA326" s="81">
        <v>1293</v>
      </c>
      <c r="AB326" s="81">
        <v>7279</v>
      </c>
      <c r="AC326" s="81">
        <v>0</v>
      </c>
      <c r="AD326" s="81">
        <v>1.247341292634349</v>
      </c>
      <c r="AE326" s="82"/>
      <c r="AF326" s="81">
        <v>8946276.1937674899</v>
      </c>
      <c r="AG326" s="81">
        <v>250699.03168700371</v>
      </c>
      <c r="AH326" s="81">
        <v>97656.251759033126</v>
      </c>
      <c r="AI326" s="81">
        <v>13029108.1195134</v>
      </c>
      <c r="AJ326" s="81">
        <v>12735871.46768401</v>
      </c>
      <c r="AK326" s="81">
        <v>0</v>
      </c>
      <c r="AL326" s="81">
        <v>0</v>
      </c>
      <c r="AM326" s="81">
        <v>999893.53535494814</v>
      </c>
      <c r="AN326" s="81">
        <v>0</v>
      </c>
      <c r="AO326" s="81">
        <v>0</v>
      </c>
      <c r="AP326" s="82"/>
      <c r="AQ326" s="81">
        <v>141</v>
      </c>
      <c r="AR326" s="81">
        <v>79</v>
      </c>
      <c r="AS326" s="81">
        <v>0</v>
      </c>
      <c r="AT326" s="81">
        <v>0</v>
      </c>
      <c r="AU326" s="81">
        <v>0</v>
      </c>
      <c r="AV326" s="81">
        <v>0</v>
      </c>
      <c r="AW326" s="81" t="s">
        <v>564</v>
      </c>
      <c r="AX326" s="82"/>
      <c r="AY326" s="81">
        <v>687.2</v>
      </c>
      <c r="AZ326" s="81">
        <v>3771.9</v>
      </c>
      <c r="BA326" s="81">
        <v>0</v>
      </c>
      <c r="BB326" s="81">
        <v>0</v>
      </c>
      <c r="BC326" s="81">
        <v>0</v>
      </c>
      <c r="BD326" s="81">
        <v>0</v>
      </c>
      <c r="BE326" s="81" t="s">
        <v>564</v>
      </c>
      <c r="BF326" s="82"/>
      <c r="BG326" s="81">
        <v>0</v>
      </c>
      <c r="BH326" s="81">
        <v>0</v>
      </c>
      <c r="BI326" s="81">
        <v>0</v>
      </c>
      <c r="BJ326" s="81">
        <v>0</v>
      </c>
      <c r="BK326" s="81">
        <v>0</v>
      </c>
      <c r="BL326" s="81">
        <v>0</v>
      </c>
      <c r="BM326" s="82"/>
      <c r="BN326" s="81">
        <v>0</v>
      </c>
      <c r="BO326" s="81">
        <v>0</v>
      </c>
      <c r="BP326" s="81">
        <v>0</v>
      </c>
      <c r="BQ326" s="81">
        <v>0</v>
      </c>
      <c r="BR326" s="81">
        <v>0</v>
      </c>
      <c r="BS326" s="81">
        <v>0</v>
      </c>
      <c r="BT326"/>
      <c r="BU326" s="80">
        <v>0</v>
      </c>
      <c r="BV326" s="80">
        <v>0</v>
      </c>
      <c r="BW326" s="80">
        <v>0</v>
      </c>
      <c r="BX326" s="80">
        <v>0</v>
      </c>
      <c r="BY326" s="80">
        <v>0</v>
      </c>
      <c r="BZ326" s="80">
        <v>0</v>
      </c>
      <c r="CA326" s="80">
        <v>0</v>
      </c>
      <c r="CB326" s="80">
        <v>0</v>
      </c>
      <c r="CC326" s="80">
        <v>0</v>
      </c>
    </row>
    <row r="327" spans="1:81">
      <c r="A327" s="80" t="s">
        <v>2038</v>
      </c>
      <c r="B327" s="80">
        <v>355</v>
      </c>
      <c r="C327" s="80">
        <v>15</v>
      </c>
      <c r="D327" s="80">
        <v>21</v>
      </c>
      <c r="E327" s="80">
        <v>2018</v>
      </c>
      <c r="F327" s="80" t="s">
        <v>93</v>
      </c>
      <c r="G327" s="80" t="s">
        <v>2023</v>
      </c>
      <c r="H327" s="80" t="s">
        <v>2024</v>
      </c>
      <c r="I327" s="177"/>
      <c r="J327" s="81">
        <v>6.2480716293386642</v>
      </c>
      <c r="K327" s="81">
        <v>0.29770399425953326</v>
      </c>
      <c r="L327" s="81">
        <v>0.42782281626680013</v>
      </c>
      <c r="M327" s="81">
        <v>7.75803772979891</v>
      </c>
      <c r="N327" s="81">
        <v>8.1577253350172132</v>
      </c>
      <c r="O327" s="81">
        <v>8.5994870570851241</v>
      </c>
      <c r="P327" s="81">
        <v>6.1899512930809539</v>
      </c>
      <c r="Q327" s="81">
        <v>0.45272022975378179</v>
      </c>
      <c r="R327" s="81">
        <v>0</v>
      </c>
      <c r="S327" s="81">
        <v>1.5030629376075546</v>
      </c>
      <c r="T327" s="82"/>
      <c r="U327" s="81">
        <v>1138561</v>
      </c>
      <c r="V327" s="81">
        <v>139</v>
      </c>
      <c r="W327" s="81">
        <v>9</v>
      </c>
      <c r="X327" s="81">
        <v>1968</v>
      </c>
      <c r="Y327" s="81">
        <v>2923</v>
      </c>
      <c r="Z327" s="81">
        <v>5240</v>
      </c>
      <c r="AA327" s="81">
        <v>1295</v>
      </c>
      <c r="AB327" s="81">
        <v>7143</v>
      </c>
      <c r="AC327" s="81">
        <v>0</v>
      </c>
      <c r="AD327" s="81">
        <v>1.503062937607555</v>
      </c>
      <c r="AE327" s="82"/>
      <c r="AF327" s="81">
        <v>7578644.5133469328</v>
      </c>
      <c r="AG327" s="81">
        <v>226396.1737764487</v>
      </c>
      <c r="AH327" s="81">
        <v>93205.693674234193</v>
      </c>
      <c r="AI327" s="81">
        <v>12696564.70462136</v>
      </c>
      <c r="AJ327" s="81">
        <v>12578411.11424873</v>
      </c>
      <c r="AK327" s="81">
        <v>0</v>
      </c>
      <c r="AL327" s="81">
        <v>0</v>
      </c>
      <c r="AM327" s="81">
        <v>983241.88381330774</v>
      </c>
      <c r="AN327" s="81">
        <v>0</v>
      </c>
      <c r="AO327" s="81">
        <v>0</v>
      </c>
      <c r="AP327" s="82"/>
      <c r="AQ327" s="81">
        <v>154</v>
      </c>
      <c r="AR327" s="81">
        <v>85</v>
      </c>
      <c r="AS327" s="81">
        <v>0</v>
      </c>
      <c r="AT327" s="81">
        <v>0</v>
      </c>
      <c r="AU327" s="81">
        <v>0</v>
      </c>
      <c r="AV327" s="81">
        <v>0</v>
      </c>
      <c r="AW327" s="81" t="s">
        <v>564</v>
      </c>
      <c r="AX327" s="82"/>
      <c r="AY327" s="81">
        <v>756.5</v>
      </c>
      <c r="AZ327" s="81">
        <v>4034</v>
      </c>
      <c r="BA327" s="81">
        <v>0</v>
      </c>
      <c r="BB327" s="81">
        <v>0</v>
      </c>
      <c r="BC327" s="81">
        <v>0</v>
      </c>
      <c r="BD327" s="81">
        <v>0</v>
      </c>
      <c r="BE327" s="81" t="s">
        <v>564</v>
      </c>
      <c r="BF327" s="82"/>
      <c r="BG327" s="81">
        <v>0</v>
      </c>
      <c r="BH327" s="81">
        <v>0</v>
      </c>
      <c r="BI327" s="81">
        <v>0</v>
      </c>
      <c r="BJ327" s="81">
        <v>0</v>
      </c>
      <c r="BK327" s="81">
        <v>0</v>
      </c>
      <c r="BL327" s="81">
        <v>0</v>
      </c>
      <c r="BM327" s="82"/>
      <c r="BN327" s="81">
        <v>0</v>
      </c>
      <c r="BO327" s="81">
        <v>0</v>
      </c>
      <c r="BP327" s="81">
        <v>0</v>
      </c>
      <c r="BQ327" s="81">
        <v>0</v>
      </c>
      <c r="BR327" s="81">
        <v>0</v>
      </c>
      <c r="BS327" s="81">
        <v>0</v>
      </c>
      <c r="BT327"/>
      <c r="BU327" s="80">
        <v>0</v>
      </c>
      <c r="BV327" s="80">
        <v>0</v>
      </c>
      <c r="BW327" s="80">
        <v>0</v>
      </c>
      <c r="BX327" s="80">
        <v>0</v>
      </c>
      <c r="BY327" s="80">
        <v>0</v>
      </c>
      <c r="BZ327" s="80">
        <v>0</v>
      </c>
      <c r="CA327" s="80">
        <v>0</v>
      </c>
      <c r="CB327" s="80">
        <v>0</v>
      </c>
      <c r="CC327" s="80">
        <v>0</v>
      </c>
    </row>
    <row r="328" spans="1:81">
      <c r="A328" s="80" t="s">
        <v>2039</v>
      </c>
      <c r="B328" s="80">
        <v>356</v>
      </c>
      <c r="C328" s="80">
        <v>16</v>
      </c>
      <c r="D328" s="80">
        <v>21</v>
      </c>
      <c r="E328" s="80">
        <v>2019</v>
      </c>
      <c r="F328" s="80" t="s">
        <v>73</v>
      </c>
      <c r="G328" s="80" t="s">
        <v>2023</v>
      </c>
      <c r="H328" s="80" t="s">
        <v>2024</v>
      </c>
      <c r="I328" s="177"/>
      <c r="J328" s="81">
        <v>5.7570054781658424</v>
      </c>
      <c r="K328" s="81">
        <v>0.26282389433744052</v>
      </c>
      <c r="L328" s="81">
        <v>0.43142425391324357</v>
      </c>
      <c r="M328" s="81">
        <v>7.345721444237209</v>
      </c>
      <c r="N328" s="81">
        <v>7.113601769986432</v>
      </c>
      <c r="O328" s="81">
        <v>8.2946192246909138</v>
      </c>
      <c r="P328" s="81">
        <v>6.1692060046820556</v>
      </c>
      <c r="Q328" s="81">
        <v>0.43331912282379897</v>
      </c>
      <c r="R328" s="81">
        <v>0</v>
      </c>
      <c r="S328" s="81">
        <v>1.4070794044586148</v>
      </c>
      <c r="T328" s="82"/>
      <c r="U328" s="81">
        <v>1096406</v>
      </c>
      <c r="V328" s="81">
        <v>139</v>
      </c>
      <c r="W328" s="81">
        <v>9</v>
      </c>
      <c r="X328" s="81">
        <v>1968</v>
      </c>
      <c r="Y328" s="81">
        <v>2932</v>
      </c>
      <c r="Z328" s="81">
        <v>5193</v>
      </c>
      <c r="AA328" s="81">
        <v>1281</v>
      </c>
      <c r="AB328" s="81">
        <v>7022</v>
      </c>
      <c r="AC328" s="81">
        <v>0</v>
      </c>
      <c r="AD328" s="81">
        <v>1.407079404458615</v>
      </c>
      <c r="AE328" s="82"/>
      <c r="AF328" s="81">
        <v>7138517.8642069101</v>
      </c>
      <c r="AG328" s="81">
        <v>211415.78127716811</v>
      </c>
      <c r="AH328" s="81">
        <v>98827.086321861832</v>
      </c>
      <c r="AI328" s="81">
        <v>12523198.643721631</v>
      </c>
      <c r="AJ328" s="81">
        <v>11018495.308006618</v>
      </c>
      <c r="AK328" s="81">
        <v>0</v>
      </c>
      <c r="AL328" s="81">
        <v>0</v>
      </c>
      <c r="AM328" s="81">
        <v>956343.53841230192</v>
      </c>
      <c r="AN328" s="81">
        <v>0</v>
      </c>
      <c r="AO328" s="81">
        <v>0</v>
      </c>
      <c r="AP328" s="82"/>
      <c r="AQ328" s="81">
        <v>169</v>
      </c>
      <c r="AR328" s="81">
        <v>90</v>
      </c>
      <c r="AS328" s="81">
        <v>0</v>
      </c>
      <c r="AT328" s="81">
        <v>0</v>
      </c>
      <c r="AU328" s="81">
        <v>0</v>
      </c>
      <c r="AV328" s="81">
        <v>0</v>
      </c>
      <c r="AW328" s="81" t="s">
        <v>564</v>
      </c>
      <c r="AX328" s="82"/>
      <c r="AY328" s="81">
        <v>826.99999999999989</v>
      </c>
      <c r="AZ328" s="81">
        <v>4207.8999999999996</v>
      </c>
      <c r="BA328" s="81">
        <v>0</v>
      </c>
      <c r="BB328" s="81">
        <v>0</v>
      </c>
      <c r="BC328" s="81">
        <v>0</v>
      </c>
      <c r="BD328" s="81">
        <v>0</v>
      </c>
      <c r="BE328" s="81" t="s">
        <v>564</v>
      </c>
      <c r="BF328" s="82"/>
      <c r="BG328" s="81">
        <v>0</v>
      </c>
      <c r="BH328" s="81">
        <v>0</v>
      </c>
      <c r="BI328" s="81">
        <v>0</v>
      </c>
      <c r="BJ328" s="81">
        <v>0</v>
      </c>
      <c r="BK328" s="81">
        <v>0</v>
      </c>
      <c r="BL328" s="81">
        <v>0</v>
      </c>
      <c r="BM328" s="82"/>
      <c r="BN328" s="81">
        <v>0</v>
      </c>
      <c r="BO328" s="81">
        <v>0</v>
      </c>
      <c r="BP328" s="81">
        <v>0</v>
      </c>
      <c r="BQ328" s="81">
        <v>0</v>
      </c>
      <c r="BR328" s="81">
        <v>0</v>
      </c>
      <c r="BS328" s="81">
        <v>0</v>
      </c>
      <c r="BT328"/>
      <c r="BU328" s="80">
        <v>0</v>
      </c>
      <c r="BV328" s="80">
        <v>0</v>
      </c>
      <c r="BW328" s="80">
        <v>0</v>
      </c>
      <c r="BX328" s="80">
        <v>0</v>
      </c>
      <c r="BY328" s="80">
        <v>0</v>
      </c>
      <c r="BZ328" s="80">
        <v>0</v>
      </c>
      <c r="CA328" s="80">
        <v>0</v>
      </c>
      <c r="CB328" s="80">
        <v>0</v>
      </c>
      <c r="CC328" s="80">
        <v>0</v>
      </c>
    </row>
    <row r="329" spans="1:81">
      <c r="A329" s="80" t="s">
        <v>2040</v>
      </c>
      <c r="B329" s="80">
        <v>357</v>
      </c>
      <c r="C329" s="80">
        <v>17</v>
      </c>
      <c r="D329" s="80">
        <v>21</v>
      </c>
      <c r="E329" s="80">
        <v>2020</v>
      </c>
      <c r="F329" s="80" t="s">
        <v>218</v>
      </c>
      <c r="G329" s="174" t="s">
        <v>2023</v>
      </c>
      <c r="H329" s="80" t="s">
        <v>2024</v>
      </c>
      <c r="I329" s="177"/>
      <c r="J329" s="81">
        <v>4.5181709347971717</v>
      </c>
      <c r="K329" s="81">
        <v>0.25887076104826079</v>
      </c>
      <c r="L329" s="81">
        <v>0.23517916848174975</v>
      </c>
      <c r="M329" s="81">
        <v>6.949811566987905</v>
      </c>
      <c r="N329" s="81">
        <v>7.3573432182658394</v>
      </c>
      <c r="O329" s="81">
        <v>7.2448691999278907</v>
      </c>
      <c r="P329" s="81">
        <v>5.691440458998712</v>
      </c>
      <c r="Q329" s="81">
        <v>0.40584350635227917</v>
      </c>
      <c r="R329" s="81">
        <v>0</v>
      </c>
      <c r="S329" s="81">
        <v>1.123890717657245</v>
      </c>
      <c r="T329" s="82"/>
      <c r="U329" s="81">
        <v>808892</v>
      </c>
      <c r="V329" s="81">
        <v>125</v>
      </c>
      <c r="W329" s="81">
        <v>5</v>
      </c>
      <c r="X329" s="81">
        <v>2055</v>
      </c>
      <c r="Y329" s="81">
        <v>2912</v>
      </c>
      <c r="Z329" s="81">
        <v>5177</v>
      </c>
      <c r="AA329" s="81">
        <v>1284</v>
      </c>
      <c r="AB329" s="81">
        <v>6883</v>
      </c>
      <c r="AC329" s="81">
        <v>0</v>
      </c>
      <c r="AD329" s="81">
        <v>1.123890717657245</v>
      </c>
      <c r="AE329" s="82"/>
      <c r="AF329" s="81">
        <v>5669091.0041191233</v>
      </c>
      <c r="AG329" s="81">
        <v>197435.83749064407</v>
      </c>
      <c r="AH329" s="81">
        <v>55461.941251596312</v>
      </c>
      <c r="AI329" s="81">
        <v>11865992.544692732</v>
      </c>
      <c r="AJ329" s="81">
        <v>11810788.299808703</v>
      </c>
      <c r="AK329" s="81"/>
      <c r="AL329" s="81"/>
      <c r="AM329" s="81">
        <v>898307.97172497434</v>
      </c>
      <c r="AN329" s="81"/>
      <c r="AO329" s="81"/>
      <c r="AP329" s="82"/>
      <c r="AQ329" s="81">
        <v>178</v>
      </c>
      <c r="AR329" s="81">
        <v>93</v>
      </c>
      <c r="AS329" s="81">
        <v>0</v>
      </c>
      <c r="AT329" s="81">
        <v>0</v>
      </c>
      <c r="AU329" s="81">
        <v>0</v>
      </c>
      <c r="AV329" s="81">
        <v>0</v>
      </c>
      <c r="AW329" s="81">
        <v>0</v>
      </c>
      <c r="AX329" s="82"/>
      <c r="AY329" s="81">
        <v>876.69999999999959</v>
      </c>
      <c r="AZ329" s="81">
        <v>4282.3</v>
      </c>
      <c r="BA329" s="81">
        <v>0</v>
      </c>
      <c r="BB329" s="81">
        <v>0</v>
      </c>
      <c r="BC329" s="81">
        <v>0</v>
      </c>
      <c r="BD329" s="81">
        <v>0</v>
      </c>
      <c r="BE329" s="81">
        <v>0</v>
      </c>
      <c r="BF329" s="82"/>
      <c r="BG329" s="81">
        <v>0</v>
      </c>
      <c r="BH329" s="81">
        <v>0</v>
      </c>
      <c r="BI329" s="81">
        <v>0</v>
      </c>
      <c r="BJ329" s="81">
        <v>0</v>
      </c>
      <c r="BK329" s="81">
        <v>0</v>
      </c>
      <c r="BL329" s="81">
        <v>0</v>
      </c>
      <c r="BM329" s="82"/>
      <c r="BN329" s="81">
        <v>0</v>
      </c>
      <c r="BO329" s="81">
        <v>0</v>
      </c>
      <c r="BP329" s="81">
        <v>0</v>
      </c>
      <c r="BQ329" s="81">
        <v>0</v>
      </c>
      <c r="BR329" s="81">
        <v>0</v>
      </c>
      <c r="BS329" s="81">
        <v>0</v>
      </c>
      <c r="BT329"/>
      <c r="BU329" s="80">
        <v>0</v>
      </c>
      <c r="BV329" s="80">
        <v>0</v>
      </c>
      <c r="BW329" s="80">
        <v>0</v>
      </c>
      <c r="BX329" s="80">
        <v>0</v>
      </c>
      <c r="BY329" s="80">
        <v>0</v>
      </c>
      <c r="BZ329" s="80">
        <v>0</v>
      </c>
      <c r="CA329" s="80">
        <v>0</v>
      </c>
      <c r="CB329" s="80">
        <v>0</v>
      </c>
      <c r="CC329" s="80">
        <v>0</v>
      </c>
    </row>
    <row r="330" spans="1:81">
      <c r="A330" s="80" t="s">
        <v>2041</v>
      </c>
      <c r="B330" s="80">
        <v>357</v>
      </c>
      <c r="C330" s="80">
        <v>18</v>
      </c>
      <c r="D330" s="80">
        <v>21</v>
      </c>
      <c r="E330" s="80">
        <v>2021</v>
      </c>
      <c r="F330" s="80" t="s">
        <v>75</v>
      </c>
      <c r="G330" s="174" t="s">
        <v>2023</v>
      </c>
      <c r="H330" s="80" t="s">
        <v>2024</v>
      </c>
      <c r="I330" s="177"/>
      <c r="J330" s="81">
        <v>4.5712694213260185</v>
      </c>
      <c r="K330" s="81">
        <v>0.28823732635473298</v>
      </c>
      <c r="L330" s="81">
        <v>0.21623293686781309</v>
      </c>
      <c r="M330" s="81">
        <v>7.8356871019636589</v>
      </c>
      <c r="N330" s="81">
        <v>6.8365678108707417</v>
      </c>
      <c r="O330" s="81">
        <v>6.9354307704299183</v>
      </c>
      <c r="P330" s="81">
        <v>5.9861494478150705</v>
      </c>
      <c r="Q330" s="81">
        <v>0.40265840264216035</v>
      </c>
      <c r="R330" s="81">
        <v>0</v>
      </c>
      <c r="S330" s="81">
        <v>1.2166518044085011</v>
      </c>
      <c r="T330" s="82"/>
      <c r="U330" s="81">
        <v>945460</v>
      </c>
      <c r="V330" s="81">
        <v>125</v>
      </c>
      <c r="W330" s="81">
        <v>5</v>
      </c>
      <c r="X330" s="81">
        <v>2055</v>
      </c>
      <c r="Y330" s="81">
        <v>2895</v>
      </c>
      <c r="Z330" s="81">
        <v>5103</v>
      </c>
      <c r="AA330" s="81">
        <v>1317</v>
      </c>
      <c r="AB330" s="81">
        <v>6748</v>
      </c>
      <c r="AC330" s="81">
        <v>0</v>
      </c>
      <c r="AD330" s="81">
        <v>1.2166518044085011</v>
      </c>
      <c r="AE330" s="82"/>
      <c r="AF330" s="81">
        <v>5777083.2649914687</v>
      </c>
      <c r="AG330" s="81">
        <v>222236.06610664842</v>
      </c>
      <c r="AH330" s="81">
        <v>48838.281587146179</v>
      </c>
      <c r="AI330" s="81">
        <v>13218866.395441977</v>
      </c>
      <c r="AJ330" s="81">
        <v>10226164.13478102</v>
      </c>
      <c r="AK330" s="81">
        <v>0</v>
      </c>
      <c r="AL330" s="81">
        <v>0</v>
      </c>
      <c r="AM330" s="81">
        <v>885768.71492705413</v>
      </c>
      <c r="AN330" s="81">
        <v>0</v>
      </c>
      <c r="AO330" s="81">
        <v>0</v>
      </c>
      <c r="AP330" s="82"/>
      <c r="AQ330" s="81">
        <v>187</v>
      </c>
      <c r="AR330" s="81">
        <v>97</v>
      </c>
      <c r="AS330" s="81">
        <v>0</v>
      </c>
      <c r="AT330" s="81">
        <v>0</v>
      </c>
      <c r="AU330" s="81">
        <v>0</v>
      </c>
      <c r="AV330" s="81">
        <v>0</v>
      </c>
      <c r="AW330" s="81"/>
      <c r="AX330" s="82"/>
      <c r="AY330" s="81">
        <v>945.09999999999968</v>
      </c>
      <c r="AZ330" s="81">
        <v>25030.799999999999</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2042</v>
      </c>
      <c r="B331" s="80">
        <v>357</v>
      </c>
      <c r="C331" s="80">
        <v>19</v>
      </c>
      <c r="D331" s="80">
        <v>21</v>
      </c>
      <c r="E331" s="80">
        <v>2022</v>
      </c>
      <c r="F331" s="80" t="s">
        <v>568</v>
      </c>
      <c r="G331" s="80" t="s">
        <v>2023</v>
      </c>
      <c r="H331" s="80" t="s">
        <v>2024</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200</v>
      </c>
      <c r="AR331" s="81">
        <v>98</v>
      </c>
      <c r="AS331" s="81">
        <v>0</v>
      </c>
      <c r="AT331" s="81">
        <v>0</v>
      </c>
      <c r="AU331" s="81">
        <v>0</v>
      </c>
      <c r="AV331" s="81">
        <v>0</v>
      </c>
      <c r="AW331" s="81"/>
      <c r="AX331" s="82"/>
      <c r="AY331" s="81">
        <v>1022.8999999999996</v>
      </c>
      <c r="AZ331" s="81">
        <v>25080.699999999997</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2043</v>
      </c>
      <c r="B332" s="80">
        <v>256</v>
      </c>
      <c r="C332" s="80">
        <v>1</v>
      </c>
      <c r="D332" s="80">
        <v>16</v>
      </c>
      <c r="E332" s="80">
        <v>1990</v>
      </c>
      <c r="F332" s="80" t="s">
        <v>562</v>
      </c>
      <c r="G332" s="80" t="s">
        <v>2044</v>
      </c>
      <c r="H332" s="80" t="s">
        <v>2045</v>
      </c>
      <c r="I332" s="177"/>
      <c r="J332" s="81">
        <v>240.41195128253415</v>
      </c>
      <c r="K332" s="81">
        <v>1.1030815023619041</v>
      </c>
      <c r="L332" s="81">
        <v>0</v>
      </c>
      <c r="M332" s="81">
        <v>4.015655526984613</v>
      </c>
      <c r="N332" s="81">
        <v>5.332452330412889</v>
      </c>
      <c r="O332" s="81">
        <v>4.50023675028649</v>
      </c>
      <c r="P332" s="81">
        <v>5.6504831830283582</v>
      </c>
      <c r="Q332" s="81">
        <v>0.45354314012602193</v>
      </c>
      <c r="R332" s="81">
        <v>0</v>
      </c>
      <c r="S332" s="81">
        <v>0.46654688927365123</v>
      </c>
      <c r="T332" s="82"/>
      <c r="U332" s="81">
        <v>6353976</v>
      </c>
      <c r="V332" s="81">
        <v>268</v>
      </c>
      <c r="W332" s="81">
        <v>0</v>
      </c>
      <c r="X332" s="81">
        <v>1441</v>
      </c>
      <c r="Y332" s="81">
        <v>2338</v>
      </c>
      <c r="Z332" s="81">
        <v>1851</v>
      </c>
      <c r="AA332" s="81">
        <v>1372</v>
      </c>
      <c r="AB332" s="81">
        <v>7364</v>
      </c>
      <c r="AC332" s="81">
        <v>0</v>
      </c>
      <c r="AD332" s="81">
        <v>0.46654688927365123</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2046</v>
      </c>
      <c r="B333" s="80">
        <v>257</v>
      </c>
      <c r="C333" s="80">
        <v>2</v>
      </c>
      <c r="D333" s="80">
        <v>16</v>
      </c>
      <c r="E333" s="80">
        <v>2005</v>
      </c>
      <c r="F333" s="80" t="s">
        <v>565</v>
      </c>
      <c r="G333" s="80" t="s">
        <v>2044</v>
      </c>
      <c r="H333" s="80" t="s">
        <v>2045</v>
      </c>
      <c r="I333" s="177"/>
      <c r="J333" s="81">
        <v>216.97268410042764</v>
      </c>
      <c r="K333" s="81">
        <v>0.3158092039356703</v>
      </c>
      <c r="L333" s="81">
        <v>1.4333244665258056</v>
      </c>
      <c r="M333" s="81">
        <v>4.6566335764467057</v>
      </c>
      <c r="N333" s="81">
        <v>7.6767637108030415</v>
      </c>
      <c r="O333" s="81">
        <v>7.6623111358212297</v>
      </c>
      <c r="P333" s="81">
        <v>5.5114152048055054</v>
      </c>
      <c r="Q333" s="81">
        <v>0.43290597166191919</v>
      </c>
      <c r="R333" s="81">
        <v>0</v>
      </c>
      <c r="S333" s="81">
        <v>0.81940620894512384</v>
      </c>
      <c r="T333" s="82"/>
      <c r="U333" s="81">
        <v>8369442</v>
      </c>
      <c r="V333" s="81">
        <v>152</v>
      </c>
      <c r="W333" s="81">
        <v>20</v>
      </c>
      <c r="X333" s="81">
        <v>1033</v>
      </c>
      <c r="Y333" s="81">
        <v>2791</v>
      </c>
      <c r="Z333" s="81">
        <v>3647</v>
      </c>
      <c r="AA333" s="81">
        <v>1096</v>
      </c>
      <c r="AB333" s="81">
        <v>7348</v>
      </c>
      <c r="AC333" s="81">
        <v>0</v>
      </c>
      <c r="AD333" s="81">
        <v>0.81940620894512384</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2047</v>
      </c>
      <c r="B334" s="80">
        <v>258</v>
      </c>
      <c r="C334" s="80">
        <v>3</v>
      </c>
      <c r="D334" s="80">
        <v>16</v>
      </c>
      <c r="E334" s="80">
        <v>2006</v>
      </c>
      <c r="F334" s="80" t="s">
        <v>566</v>
      </c>
      <c r="G334" s="80" t="s">
        <v>2044</v>
      </c>
      <c r="H334" s="80" t="s">
        <v>2045</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2048</v>
      </c>
      <c r="B335" s="80">
        <v>259</v>
      </c>
      <c r="C335" s="80">
        <v>4</v>
      </c>
      <c r="D335" s="80">
        <v>16</v>
      </c>
      <c r="E335" s="80">
        <v>2007</v>
      </c>
      <c r="F335" s="80" t="s">
        <v>567</v>
      </c>
      <c r="G335" s="80" t="s">
        <v>2044</v>
      </c>
      <c r="H335" s="80" t="s">
        <v>2045</v>
      </c>
      <c r="I335" s="177"/>
      <c r="J335" s="81">
        <v>62.27497107367499</v>
      </c>
      <c r="K335" s="81">
        <v>0.32399495212068891</v>
      </c>
      <c r="L335" s="81">
        <v>1.2088504243044418</v>
      </c>
      <c r="M335" s="81">
        <v>4.4692381116247466</v>
      </c>
      <c r="N335" s="81">
        <v>7.7308395863105188</v>
      </c>
      <c r="O335" s="81">
        <v>7.4738584733474278</v>
      </c>
      <c r="P335" s="81">
        <v>5.2903354611617441</v>
      </c>
      <c r="Q335" s="81">
        <v>0.4538440805054042</v>
      </c>
      <c r="R335" s="81">
        <v>0</v>
      </c>
      <c r="S335" s="81">
        <v>0.86125127775708499</v>
      </c>
      <c r="T335" s="82"/>
      <c r="U335" s="81">
        <v>2660571</v>
      </c>
      <c r="V335" s="81">
        <v>145</v>
      </c>
      <c r="W335" s="81">
        <v>17</v>
      </c>
      <c r="X335" s="81">
        <v>1181</v>
      </c>
      <c r="Y335" s="81">
        <v>2847</v>
      </c>
      <c r="Z335" s="81">
        <v>3698</v>
      </c>
      <c r="AA335" s="81">
        <v>1036</v>
      </c>
      <c r="AB335" s="81">
        <v>7296</v>
      </c>
      <c r="AC335" s="81">
        <v>0</v>
      </c>
      <c r="AD335" s="81">
        <v>0.86125127775708499</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2049</v>
      </c>
      <c r="B336" s="80">
        <v>260</v>
      </c>
      <c r="C336" s="80">
        <v>5</v>
      </c>
      <c r="D336" s="80">
        <v>16</v>
      </c>
      <c r="E336" s="80">
        <v>2008</v>
      </c>
      <c r="F336" s="80" t="s">
        <v>84</v>
      </c>
      <c r="G336" s="80" t="s">
        <v>2044</v>
      </c>
      <c r="H336" s="80" t="s">
        <v>2045</v>
      </c>
      <c r="I336" s="177"/>
      <c r="J336" s="81">
        <v>62.042798825056053</v>
      </c>
      <c r="K336" s="81">
        <v>0.25304647457987189</v>
      </c>
      <c r="L336" s="81">
        <v>1.0496350248367261</v>
      </c>
      <c r="M336" s="81">
        <v>4.6770205055372207</v>
      </c>
      <c r="N336" s="81">
        <v>7.2438869467636646</v>
      </c>
      <c r="O336" s="81">
        <v>7.3473479597913176</v>
      </c>
      <c r="P336" s="81">
        <v>5.3200111133965438</v>
      </c>
      <c r="Q336" s="81">
        <v>0.43751076896617946</v>
      </c>
      <c r="R336" s="81">
        <v>0</v>
      </c>
      <c r="S336" s="81">
        <v>1.00126462251967</v>
      </c>
      <c r="T336" s="82"/>
      <c r="U336" s="81">
        <v>2737968</v>
      </c>
      <c r="V336" s="81">
        <v>145</v>
      </c>
      <c r="W336" s="81">
        <v>17</v>
      </c>
      <c r="X336" s="81">
        <v>1181</v>
      </c>
      <c r="Y336" s="81">
        <v>2850</v>
      </c>
      <c r="Z336" s="81">
        <v>3763</v>
      </c>
      <c r="AA336" s="81">
        <v>1043</v>
      </c>
      <c r="AB336" s="81">
        <v>7149</v>
      </c>
      <c r="AC336" s="81">
        <v>0</v>
      </c>
      <c r="AD336" s="81">
        <v>1.00126462251967</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2050</v>
      </c>
      <c r="B337" s="80">
        <v>261</v>
      </c>
      <c r="C337" s="80">
        <v>6</v>
      </c>
      <c r="D337" s="80">
        <v>16</v>
      </c>
      <c r="E337" s="80">
        <v>2009</v>
      </c>
      <c r="F337" s="80" t="s">
        <v>85</v>
      </c>
      <c r="G337" s="80" t="s">
        <v>2044</v>
      </c>
      <c r="H337" s="80" t="s">
        <v>2045</v>
      </c>
      <c r="I337" s="177"/>
      <c r="J337" s="81">
        <v>56.940063457774073</v>
      </c>
      <c r="K337" s="81">
        <v>0.13596398722922035</v>
      </c>
      <c r="L337" s="81">
        <v>0.80601279220385413</v>
      </c>
      <c r="M337" s="81">
        <v>4.4841245200058228</v>
      </c>
      <c r="N337" s="81">
        <v>7.0734347490000671</v>
      </c>
      <c r="O337" s="81">
        <v>7.6118973023759908</v>
      </c>
      <c r="P337" s="81">
        <v>5.0578891021897938</v>
      </c>
      <c r="Q337" s="81">
        <v>0.41315946854043401</v>
      </c>
      <c r="R337" s="81">
        <v>0</v>
      </c>
      <c r="S337" s="81">
        <v>0.79508244386094939</v>
      </c>
      <c r="T337" s="82"/>
      <c r="U337" s="81">
        <v>2571492</v>
      </c>
      <c r="V337" s="81">
        <v>98</v>
      </c>
      <c r="W337" s="81">
        <v>19</v>
      </c>
      <c r="X337" s="81">
        <v>1194</v>
      </c>
      <c r="Y337" s="81">
        <v>2861</v>
      </c>
      <c r="Z337" s="81">
        <v>3848</v>
      </c>
      <c r="AA337" s="81">
        <v>1018</v>
      </c>
      <c r="AB337" s="81">
        <v>7087</v>
      </c>
      <c r="AC337" s="81">
        <v>0</v>
      </c>
      <c r="AD337" s="81">
        <v>0.79508244386094939</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35.700000000000003</v>
      </c>
      <c r="BJ337" s="81">
        <v>0</v>
      </c>
      <c r="BK337" s="81">
        <v>0</v>
      </c>
      <c r="BL337" s="81">
        <v>0</v>
      </c>
      <c r="BM337" s="82"/>
      <c r="BN337" s="81">
        <v>0</v>
      </c>
      <c r="BO337" s="81">
        <v>0</v>
      </c>
      <c r="BP337" s="81">
        <v>1</v>
      </c>
      <c r="BQ337" s="81">
        <v>0</v>
      </c>
      <c r="BR337" s="81">
        <v>0</v>
      </c>
      <c r="BS337" s="81">
        <v>0</v>
      </c>
      <c r="BT337"/>
      <c r="BU337" s="80"/>
      <c r="BV337" s="80"/>
      <c r="BW337" s="80"/>
      <c r="BX337" s="80"/>
      <c r="BY337" s="80"/>
      <c r="BZ337" s="80"/>
      <c r="CA337" s="80"/>
      <c r="CB337" s="80"/>
      <c r="CC337" s="80"/>
    </row>
    <row r="338" spans="1:81">
      <c r="A338" s="80" t="s">
        <v>2051</v>
      </c>
      <c r="B338" s="80">
        <v>262</v>
      </c>
      <c r="C338" s="80">
        <v>7</v>
      </c>
      <c r="D338" s="80">
        <v>16</v>
      </c>
      <c r="E338" s="80">
        <v>2010</v>
      </c>
      <c r="F338" s="80" t="s">
        <v>86</v>
      </c>
      <c r="G338" s="80" t="s">
        <v>2044</v>
      </c>
      <c r="H338" s="80" t="s">
        <v>2045</v>
      </c>
      <c r="I338" s="177"/>
      <c r="J338" s="81">
        <v>61.473307903457993</v>
      </c>
      <c r="K338" s="81">
        <v>0.15234829928771557</v>
      </c>
      <c r="L338" s="81">
        <v>0.76160427188742208</v>
      </c>
      <c r="M338" s="81">
        <v>4.7165393961214024</v>
      </c>
      <c r="N338" s="81">
        <v>7.1892073645142878</v>
      </c>
      <c r="O338" s="81">
        <v>7.6613566966091398</v>
      </c>
      <c r="P338" s="81">
        <v>5.1721514355839009</v>
      </c>
      <c r="Q338" s="81">
        <v>0.4317296773272491</v>
      </c>
      <c r="R338" s="81">
        <v>0</v>
      </c>
      <c r="S338" s="81">
        <v>1.1688407610971165</v>
      </c>
      <c r="T338" s="82"/>
      <c r="U338" s="81">
        <v>2562835</v>
      </c>
      <c r="V338" s="81">
        <v>98</v>
      </c>
      <c r="W338" s="81">
        <v>19</v>
      </c>
      <c r="X338" s="81">
        <v>1194</v>
      </c>
      <c r="Y338" s="81">
        <v>2868</v>
      </c>
      <c r="Z338" s="81">
        <v>3891</v>
      </c>
      <c r="AA338" s="81">
        <v>1015</v>
      </c>
      <c r="AB338" s="81">
        <v>7096</v>
      </c>
      <c r="AC338" s="81">
        <v>0</v>
      </c>
      <c r="AD338" s="81">
        <v>1.1688407610971165</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37.533999999999999</v>
      </c>
      <c r="BJ338" s="81">
        <v>0</v>
      </c>
      <c r="BK338" s="81">
        <v>0</v>
      </c>
      <c r="BL338" s="81">
        <v>0</v>
      </c>
      <c r="BM338" s="82"/>
      <c r="BN338" s="81">
        <v>0</v>
      </c>
      <c r="BO338" s="81">
        <v>0</v>
      </c>
      <c r="BP338" s="81">
        <v>1</v>
      </c>
      <c r="BQ338" s="81">
        <v>0</v>
      </c>
      <c r="BR338" s="81">
        <v>0</v>
      </c>
      <c r="BS338" s="81">
        <v>0</v>
      </c>
      <c r="BT338"/>
      <c r="BU338" s="80">
        <v>37.533999999999999</v>
      </c>
      <c r="BV338" s="80">
        <v>0</v>
      </c>
      <c r="BW338" s="80">
        <v>0</v>
      </c>
      <c r="BX338" s="80">
        <v>0</v>
      </c>
      <c r="BY338" s="80">
        <v>0</v>
      </c>
      <c r="BZ338" s="80">
        <v>0</v>
      </c>
      <c r="CA338" s="80">
        <v>0</v>
      </c>
      <c r="CB338" s="80">
        <v>0</v>
      </c>
      <c r="CC338" s="80">
        <v>0</v>
      </c>
    </row>
    <row r="339" spans="1:81">
      <c r="A339" s="80" t="s">
        <v>2052</v>
      </c>
      <c r="B339" s="80">
        <v>263</v>
      </c>
      <c r="C339" s="80">
        <v>8</v>
      </c>
      <c r="D339" s="80">
        <v>16</v>
      </c>
      <c r="E339" s="80">
        <v>2011</v>
      </c>
      <c r="F339" s="80" t="s">
        <v>87</v>
      </c>
      <c r="G339" s="80" t="s">
        <v>2044</v>
      </c>
      <c r="H339" s="80" t="s">
        <v>2045</v>
      </c>
      <c r="I339" s="177"/>
      <c r="J339" s="81">
        <v>67.314508964867684</v>
      </c>
      <c r="K339" s="81">
        <v>0.24696005642117988</v>
      </c>
      <c r="L339" s="81">
        <v>0.85647183478071653</v>
      </c>
      <c r="M339" s="81">
        <v>5.7075387368846284</v>
      </c>
      <c r="N339" s="81">
        <v>8.8423169607956336</v>
      </c>
      <c r="O339" s="81">
        <v>7.6487687196565588</v>
      </c>
      <c r="P339" s="81">
        <v>4.9534059409604483</v>
      </c>
      <c r="Q339" s="81">
        <v>0.49995032155326657</v>
      </c>
      <c r="R339" s="81">
        <v>0</v>
      </c>
      <c r="S339" s="81">
        <v>0.98737024176125088</v>
      </c>
      <c r="T339" s="82"/>
      <c r="U339" s="81">
        <v>2649961</v>
      </c>
      <c r="V339" s="81">
        <v>98</v>
      </c>
      <c r="W339" s="81">
        <v>19</v>
      </c>
      <c r="X339" s="81">
        <v>1194</v>
      </c>
      <c r="Y339" s="81">
        <v>2891</v>
      </c>
      <c r="Z339" s="81">
        <v>3969</v>
      </c>
      <c r="AA339" s="81">
        <v>1001</v>
      </c>
      <c r="AB339" s="81">
        <v>7124</v>
      </c>
      <c r="AC339" s="81">
        <v>0</v>
      </c>
      <c r="AD339" s="81">
        <v>0.98737024176125088</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38.668999999999997</v>
      </c>
      <c r="BJ339" s="81">
        <v>0</v>
      </c>
      <c r="BK339" s="81">
        <v>0</v>
      </c>
      <c r="BL339" s="81">
        <v>0</v>
      </c>
      <c r="BM339" s="82"/>
      <c r="BN339" s="81">
        <v>0</v>
      </c>
      <c r="BO339" s="81">
        <v>0</v>
      </c>
      <c r="BP339" s="81">
        <v>1</v>
      </c>
      <c r="BQ339" s="81">
        <v>0</v>
      </c>
      <c r="BR339" s="81">
        <v>0</v>
      </c>
      <c r="BS339" s="81">
        <v>0</v>
      </c>
      <c r="BT339"/>
      <c r="BU339" s="80">
        <v>34.363999999999997</v>
      </c>
      <c r="BV339" s="80">
        <v>0</v>
      </c>
      <c r="BW339" s="80">
        <v>4.3049999999999997</v>
      </c>
      <c r="BX339" s="80">
        <v>0</v>
      </c>
      <c r="BY339" s="80">
        <v>0</v>
      </c>
      <c r="BZ339" s="80">
        <v>0</v>
      </c>
      <c r="CA339" s="80">
        <v>0</v>
      </c>
      <c r="CB339" s="80">
        <v>0</v>
      </c>
      <c r="CC339" s="80">
        <v>0</v>
      </c>
    </row>
    <row r="340" spans="1:81">
      <c r="A340" s="80" t="s">
        <v>2053</v>
      </c>
      <c r="B340" s="80">
        <v>264</v>
      </c>
      <c r="C340" s="80">
        <v>9</v>
      </c>
      <c r="D340" s="80">
        <v>16</v>
      </c>
      <c r="E340" s="80">
        <v>2012</v>
      </c>
      <c r="F340" s="80" t="s">
        <v>88</v>
      </c>
      <c r="G340" s="80" t="s">
        <v>2044</v>
      </c>
      <c r="H340" s="80" t="s">
        <v>2045</v>
      </c>
      <c r="I340" s="177"/>
      <c r="J340" s="81">
        <v>69.392652500197784</v>
      </c>
      <c r="K340" s="81">
        <v>0.23069787985589954</v>
      </c>
      <c r="L340" s="81">
        <v>0.87664533609859263</v>
      </c>
      <c r="M340" s="81">
        <v>6.3318880112506486</v>
      </c>
      <c r="N340" s="81">
        <v>10.220356582698061</v>
      </c>
      <c r="O340" s="81">
        <v>7.6593217009365544</v>
      </c>
      <c r="P340" s="81">
        <v>4.7576414066850559</v>
      </c>
      <c r="Q340" s="81">
        <v>0.5372368037138624</v>
      </c>
      <c r="R340" s="81">
        <v>0</v>
      </c>
      <c r="S340" s="81">
        <v>0.94004310565079097</v>
      </c>
      <c r="T340" s="82"/>
      <c r="U340" s="81">
        <v>2627964</v>
      </c>
      <c r="V340" s="81">
        <v>98</v>
      </c>
      <c r="W340" s="81">
        <v>19</v>
      </c>
      <c r="X340" s="81">
        <v>1194</v>
      </c>
      <c r="Y340" s="81">
        <v>2891</v>
      </c>
      <c r="Z340" s="81">
        <v>4006</v>
      </c>
      <c r="AA340" s="81">
        <v>956</v>
      </c>
      <c r="AB340" s="81">
        <v>7046</v>
      </c>
      <c r="AC340" s="81">
        <v>0</v>
      </c>
      <c r="AD340" s="81">
        <v>0.94004310565079097</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40.755000000000003</v>
      </c>
      <c r="BJ340" s="81">
        <v>0</v>
      </c>
      <c r="BK340" s="81">
        <v>0</v>
      </c>
      <c r="BL340" s="81">
        <v>0</v>
      </c>
      <c r="BM340" s="82"/>
      <c r="BN340" s="81">
        <v>0</v>
      </c>
      <c r="BO340" s="81">
        <v>0</v>
      </c>
      <c r="BP340" s="81">
        <v>1</v>
      </c>
      <c r="BQ340" s="81">
        <v>0</v>
      </c>
      <c r="BR340" s="81">
        <v>0</v>
      </c>
      <c r="BS340" s="81">
        <v>0</v>
      </c>
      <c r="BT340"/>
      <c r="BU340" s="80">
        <v>37.496000000000002</v>
      </c>
      <c r="BV340" s="80">
        <v>0</v>
      </c>
      <c r="BW340" s="80">
        <v>3.2589999999999999</v>
      </c>
      <c r="BX340" s="80">
        <v>0</v>
      </c>
      <c r="BY340" s="80">
        <v>0</v>
      </c>
      <c r="BZ340" s="80">
        <v>0</v>
      </c>
      <c r="CA340" s="80">
        <v>0</v>
      </c>
      <c r="CB340" s="80">
        <v>0</v>
      </c>
      <c r="CC340" s="80">
        <v>0</v>
      </c>
    </row>
    <row r="341" spans="1:81">
      <c r="A341" s="80" t="s">
        <v>2054</v>
      </c>
      <c r="B341" s="80">
        <v>265</v>
      </c>
      <c r="C341" s="80">
        <v>10</v>
      </c>
      <c r="D341" s="80">
        <v>16</v>
      </c>
      <c r="E341" s="80">
        <v>2013</v>
      </c>
      <c r="F341" s="80" t="s">
        <v>89</v>
      </c>
      <c r="G341" s="80" t="s">
        <v>2044</v>
      </c>
      <c r="H341" s="80" t="s">
        <v>2045</v>
      </c>
      <c r="I341" s="177"/>
      <c r="J341" s="81">
        <v>62.759597024749802</v>
      </c>
      <c r="K341" s="81">
        <v>0.19213108859869379</v>
      </c>
      <c r="L341" s="81">
        <v>0.84244914432577345</v>
      </c>
      <c r="M341" s="81">
        <v>6.273295488402522</v>
      </c>
      <c r="N341" s="81">
        <v>9.7293560121204976</v>
      </c>
      <c r="O341" s="81">
        <v>7.4161543234060874</v>
      </c>
      <c r="P341" s="81">
        <v>4.6656696866025236</v>
      </c>
      <c r="Q341" s="81">
        <v>0.54288592129718005</v>
      </c>
      <c r="R341" s="81">
        <v>0</v>
      </c>
      <c r="S341" s="81">
        <v>1.1514996024675184</v>
      </c>
      <c r="T341" s="82"/>
      <c r="U341" s="81">
        <v>2387324</v>
      </c>
      <c r="V341" s="81">
        <v>98</v>
      </c>
      <c r="W341" s="81">
        <v>19</v>
      </c>
      <c r="X341" s="81">
        <v>1194</v>
      </c>
      <c r="Y341" s="81">
        <v>2888</v>
      </c>
      <c r="Z341" s="81">
        <v>4052</v>
      </c>
      <c r="AA341" s="81">
        <v>934</v>
      </c>
      <c r="AB341" s="81">
        <v>7018</v>
      </c>
      <c r="AC341" s="81">
        <v>0</v>
      </c>
      <c r="AD341" s="81">
        <v>1.1514996024675184</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41.008000000000003</v>
      </c>
      <c r="BJ341" s="81">
        <v>0</v>
      </c>
      <c r="BK341" s="81">
        <v>0</v>
      </c>
      <c r="BL341" s="81">
        <v>0</v>
      </c>
      <c r="BM341" s="82"/>
      <c r="BN341" s="81">
        <v>0</v>
      </c>
      <c r="BO341" s="81">
        <v>0</v>
      </c>
      <c r="BP341" s="81">
        <v>1</v>
      </c>
      <c r="BQ341" s="81">
        <v>0</v>
      </c>
      <c r="BR341" s="81">
        <v>0</v>
      </c>
      <c r="BS341" s="81">
        <v>0</v>
      </c>
      <c r="BT341"/>
      <c r="BU341" s="80">
        <v>41.008000000000003</v>
      </c>
      <c r="BV341" s="80">
        <v>0</v>
      </c>
      <c r="BW341" s="80">
        <v>0</v>
      </c>
      <c r="BX341" s="80">
        <v>0</v>
      </c>
      <c r="BY341" s="80">
        <v>0</v>
      </c>
      <c r="BZ341" s="80">
        <v>0</v>
      </c>
      <c r="CA341" s="80">
        <v>0</v>
      </c>
      <c r="CB341" s="80">
        <v>0</v>
      </c>
      <c r="CC341" s="80">
        <v>0</v>
      </c>
    </row>
    <row r="342" spans="1:81">
      <c r="A342" s="80" t="s">
        <v>2055</v>
      </c>
      <c r="B342" s="80">
        <v>266</v>
      </c>
      <c r="C342" s="80">
        <v>11</v>
      </c>
      <c r="D342" s="80">
        <v>16</v>
      </c>
      <c r="E342" s="80">
        <v>2014</v>
      </c>
      <c r="F342" s="80" t="s">
        <v>90</v>
      </c>
      <c r="G342" s="80" t="s">
        <v>2044</v>
      </c>
      <c r="H342" s="80" t="s">
        <v>2045</v>
      </c>
      <c r="I342" s="177"/>
      <c r="J342" s="81">
        <v>61.053899136226953</v>
      </c>
      <c r="K342" s="81">
        <v>0.70810951544271805</v>
      </c>
      <c r="L342" s="81">
        <v>4.358182092222266E-2</v>
      </c>
      <c r="M342" s="81">
        <v>7.6012182116533529</v>
      </c>
      <c r="N342" s="81">
        <v>8.5631029203144866</v>
      </c>
      <c r="O342" s="81">
        <v>7.1718023674588931</v>
      </c>
      <c r="P342" s="81">
        <v>4.7050002656146965</v>
      </c>
      <c r="Q342" s="81">
        <v>0.5172377570592338</v>
      </c>
      <c r="R342" s="81">
        <v>0</v>
      </c>
      <c r="S342" s="81">
        <v>1.0399726771112818</v>
      </c>
      <c r="T342" s="82"/>
      <c r="U342" s="81">
        <v>2369230</v>
      </c>
      <c r="V342" s="81">
        <v>277</v>
      </c>
      <c r="W342" s="81">
        <v>1</v>
      </c>
      <c r="X342" s="81">
        <v>1479</v>
      </c>
      <c r="Y342" s="81">
        <v>2907</v>
      </c>
      <c r="Z342" s="81">
        <v>4127</v>
      </c>
      <c r="AA342" s="81">
        <v>937</v>
      </c>
      <c r="AB342" s="81">
        <v>6969</v>
      </c>
      <c r="AC342" s="81">
        <v>0</v>
      </c>
      <c r="AD342" s="81">
        <v>1.0399726771112818</v>
      </c>
      <c r="AE342" s="82"/>
      <c r="AF342" s="81">
        <v>30493108.554225888</v>
      </c>
      <c r="AG342" s="81">
        <v>588302.3260764773</v>
      </c>
      <c r="AH342" s="81">
        <v>9484.1204489761367</v>
      </c>
      <c r="AI342" s="81">
        <v>9377159.4370139949</v>
      </c>
      <c r="AJ342" s="81">
        <v>11647395.920209832</v>
      </c>
      <c r="AK342" s="81">
        <v>0</v>
      </c>
      <c r="AL342" s="81">
        <v>0</v>
      </c>
      <c r="AM342" s="81">
        <v>956739.56073489122</v>
      </c>
      <c r="AN342" s="81">
        <v>0</v>
      </c>
      <c r="AO342" s="81">
        <v>0</v>
      </c>
      <c r="AP342" s="82"/>
      <c r="AQ342" s="81">
        <v>225</v>
      </c>
      <c r="AR342" s="81">
        <v>24</v>
      </c>
      <c r="AS342" s="81">
        <v>0</v>
      </c>
      <c r="AT342" s="81">
        <v>0</v>
      </c>
      <c r="AU342" s="81">
        <v>0</v>
      </c>
      <c r="AV342" s="81">
        <v>0</v>
      </c>
      <c r="AW342" s="81" t="s">
        <v>564</v>
      </c>
      <c r="AX342" s="82"/>
      <c r="AY342" s="81">
        <v>1028.3119999999999</v>
      </c>
      <c r="AZ342" s="81">
        <v>790.7</v>
      </c>
      <c r="BA342" s="81">
        <v>0</v>
      </c>
      <c r="BB342" s="81">
        <v>0</v>
      </c>
      <c r="BC342" s="81">
        <v>0</v>
      </c>
      <c r="BD342" s="81">
        <v>0</v>
      </c>
      <c r="BE342" s="81" t="s">
        <v>564</v>
      </c>
      <c r="BF342" s="82"/>
      <c r="BG342" s="81">
        <v>0</v>
      </c>
      <c r="BH342" s="81">
        <v>0</v>
      </c>
      <c r="BI342" s="81">
        <v>40.703000000000003</v>
      </c>
      <c r="BJ342" s="81">
        <v>0</v>
      </c>
      <c r="BK342" s="81">
        <v>0</v>
      </c>
      <c r="BL342" s="81">
        <v>0</v>
      </c>
      <c r="BM342" s="82"/>
      <c r="BN342" s="81">
        <v>0</v>
      </c>
      <c r="BO342" s="81">
        <v>0</v>
      </c>
      <c r="BP342" s="81">
        <v>1</v>
      </c>
      <c r="BQ342" s="81">
        <v>0</v>
      </c>
      <c r="BR342" s="81">
        <v>0</v>
      </c>
      <c r="BS342" s="81">
        <v>0</v>
      </c>
      <c r="BT342"/>
      <c r="BU342" s="80">
        <v>40.703000000000003</v>
      </c>
      <c r="BV342" s="80">
        <v>0</v>
      </c>
      <c r="BW342" s="80">
        <v>0</v>
      </c>
      <c r="BX342" s="80">
        <v>0</v>
      </c>
      <c r="BY342" s="80">
        <v>0</v>
      </c>
      <c r="BZ342" s="80">
        <v>0</v>
      </c>
      <c r="CA342" s="80">
        <v>0</v>
      </c>
      <c r="CB342" s="80">
        <v>0</v>
      </c>
      <c r="CC342" s="80">
        <v>0</v>
      </c>
    </row>
    <row r="343" spans="1:81">
      <c r="A343" s="80" t="s">
        <v>2056</v>
      </c>
      <c r="B343" s="80">
        <v>267</v>
      </c>
      <c r="C343" s="80">
        <v>12</v>
      </c>
      <c r="D343" s="80">
        <v>16</v>
      </c>
      <c r="E343" s="80">
        <v>2015</v>
      </c>
      <c r="F343" s="80" t="s">
        <v>91</v>
      </c>
      <c r="G343" s="80" t="s">
        <v>2044</v>
      </c>
      <c r="H343" s="80" t="s">
        <v>2045</v>
      </c>
      <c r="I343" s="177"/>
      <c r="J343" s="81">
        <v>57.145105143128319</v>
      </c>
      <c r="K343" s="81">
        <v>0.63579967283114069</v>
      </c>
      <c r="L343" s="81">
        <v>4.3591741559761969E-2</v>
      </c>
      <c r="M343" s="81">
        <v>7.2744911866527797</v>
      </c>
      <c r="N343" s="81">
        <v>7.5822628448499962</v>
      </c>
      <c r="O343" s="81">
        <v>7.1429506001208791</v>
      </c>
      <c r="P343" s="81">
        <v>5.0051946956536826</v>
      </c>
      <c r="Q343" s="81">
        <v>0.49937496711587648</v>
      </c>
      <c r="R343" s="81">
        <v>0</v>
      </c>
      <c r="S343" s="81">
        <v>0.84567503841361513</v>
      </c>
      <c r="T343" s="82"/>
      <c r="U343" s="81">
        <v>2531347</v>
      </c>
      <c r="V343" s="81">
        <v>277</v>
      </c>
      <c r="W343" s="81">
        <v>1</v>
      </c>
      <c r="X343" s="81">
        <v>1479</v>
      </c>
      <c r="Y343" s="81">
        <v>2904</v>
      </c>
      <c r="Z343" s="81">
        <v>4150</v>
      </c>
      <c r="AA343" s="81">
        <v>996</v>
      </c>
      <c r="AB343" s="81">
        <v>6873</v>
      </c>
      <c r="AC343" s="81">
        <v>0</v>
      </c>
      <c r="AD343" s="81">
        <v>0.84567503841361513</v>
      </c>
      <c r="AE343" s="82"/>
      <c r="AF343" s="81">
        <v>29045445.446305469</v>
      </c>
      <c r="AG343" s="81">
        <v>509905.51454555523</v>
      </c>
      <c r="AH343" s="81">
        <v>8187.6664719528235</v>
      </c>
      <c r="AI343" s="81">
        <v>9142463.9303715881</v>
      </c>
      <c r="AJ343" s="81">
        <v>11316039.336416051</v>
      </c>
      <c r="AK343" s="81">
        <v>0</v>
      </c>
      <c r="AL343" s="81">
        <v>0</v>
      </c>
      <c r="AM343" s="81">
        <v>941915.81884936034</v>
      </c>
      <c r="AN343" s="81">
        <v>0</v>
      </c>
      <c r="AO343" s="81">
        <v>0</v>
      </c>
      <c r="AP343" s="82"/>
      <c r="AQ343" s="81">
        <v>237</v>
      </c>
      <c r="AR343" s="81">
        <v>25</v>
      </c>
      <c r="AS343" s="81">
        <v>0</v>
      </c>
      <c r="AT343" s="81">
        <v>0</v>
      </c>
      <c r="AU343" s="81">
        <v>0</v>
      </c>
      <c r="AV343" s="81">
        <v>0</v>
      </c>
      <c r="AW343" s="81" t="s">
        <v>564</v>
      </c>
      <c r="AX343" s="82"/>
      <c r="AY343" s="81">
        <v>1096.5119999999999</v>
      </c>
      <c r="AZ343" s="81">
        <v>808.7</v>
      </c>
      <c r="BA343" s="81">
        <v>0</v>
      </c>
      <c r="BB343" s="81">
        <v>0</v>
      </c>
      <c r="BC343" s="81">
        <v>0</v>
      </c>
      <c r="BD343" s="81">
        <v>0</v>
      </c>
      <c r="BE343" s="81" t="s">
        <v>564</v>
      </c>
      <c r="BF343" s="82"/>
      <c r="BG343" s="81">
        <v>0</v>
      </c>
      <c r="BH343" s="81">
        <v>0</v>
      </c>
      <c r="BI343" s="81">
        <v>36.649000000000001</v>
      </c>
      <c r="BJ343" s="81">
        <v>0</v>
      </c>
      <c r="BK343" s="81">
        <v>0</v>
      </c>
      <c r="BL343" s="81">
        <v>0</v>
      </c>
      <c r="BM343" s="82"/>
      <c r="BN343" s="81">
        <v>0</v>
      </c>
      <c r="BO343" s="81">
        <v>0</v>
      </c>
      <c r="BP343" s="81">
        <v>1</v>
      </c>
      <c r="BQ343" s="81">
        <v>0</v>
      </c>
      <c r="BR343" s="81">
        <v>0</v>
      </c>
      <c r="BS343" s="81">
        <v>0</v>
      </c>
      <c r="BT343"/>
      <c r="BU343" s="80">
        <v>36.649000000000001</v>
      </c>
      <c r="BV343" s="80">
        <v>0</v>
      </c>
      <c r="BW343" s="80">
        <v>0</v>
      </c>
      <c r="BX343" s="80">
        <v>0</v>
      </c>
      <c r="BY343" s="80">
        <v>0</v>
      </c>
      <c r="BZ343" s="80">
        <v>0</v>
      </c>
      <c r="CA343" s="80">
        <v>0</v>
      </c>
      <c r="CB343" s="80">
        <v>0</v>
      </c>
      <c r="CC343" s="80">
        <v>0</v>
      </c>
    </row>
    <row r="344" spans="1:81">
      <c r="A344" s="80" t="s">
        <v>2057</v>
      </c>
      <c r="B344" s="80">
        <v>268</v>
      </c>
      <c r="C344" s="80">
        <v>13</v>
      </c>
      <c r="D344" s="80">
        <v>16</v>
      </c>
      <c r="E344" s="80">
        <v>2016</v>
      </c>
      <c r="F344" s="80" t="s">
        <v>92</v>
      </c>
      <c r="G344" s="80" t="s">
        <v>2044</v>
      </c>
      <c r="H344" s="80" t="s">
        <v>2045</v>
      </c>
      <c r="I344" s="177"/>
      <c r="J344" s="81">
        <v>53.881232789293733</v>
      </c>
      <c r="K344" s="81">
        <v>0.6184541520947634</v>
      </c>
      <c r="L344" s="81">
        <v>4.1152555583687855E-2</v>
      </c>
      <c r="M344" s="81">
        <v>5.9158010972524826</v>
      </c>
      <c r="N344" s="81">
        <v>7.6512478975928362</v>
      </c>
      <c r="O344" s="81">
        <v>7.107219310673603</v>
      </c>
      <c r="P344" s="81">
        <v>4.7518300515113827</v>
      </c>
      <c r="Q344" s="81">
        <v>0.48354686267004143</v>
      </c>
      <c r="R344" s="81">
        <v>0</v>
      </c>
      <c r="S344" s="81">
        <v>1.0260300988030961</v>
      </c>
      <c r="T344" s="82"/>
      <c r="U344" s="81">
        <v>2524524</v>
      </c>
      <c r="V344" s="81">
        <v>277</v>
      </c>
      <c r="W344" s="81">
        <v>1</v>
      </c>
      <c r="X344" s="81">
        <v>1479</v>
      </c>
      <c r="Y344" s="81">
        <v>2947</v>
      </c>
      <c r="Z344" s="81">
        <v>4180</v>
      </c>
      <c r="AA344" s="81">
        <v>978</v>
      </c>
      <c r="AB344" s="81">
        <v>6846</v>
      </c>
      <c r="AC344" s="81">
        <v>0</v>
      </c>
      <c r="AD344" s="81">
        <v>1.0260300988030959</v>
      </c>
      <c r="AE344" s="82"/>
      <c r="AF344" s="81">
        <v>28221749.69862305</v>
      </c>
      <c r="AG344" s="81">
        <v>513803.34960671712</v>
      </c>
      <c r="AH344" s="81">
        <v>6072.6801947329013</v>
      </c>
      <c r="AI344" s="81">
        <v>9505720.1564349215</v>
      </c>
      <c r="AJ344" s="81">
        <v>12405616.61734141</v>
      </c>
      <c r="AK344" s="81">
        <v>0</v>
      </c>
      <c r="AL344" s="81">
        <v>0</v>
      </c>
      <c r="AM344" s="81">
        <v>938944.48356051242</v>
      </c>
      <c r="AN344" s="81">
        <v>0</v>
      </c>
      <c r="AO344" s="81">
        <v>0</v>
      </c>
      <c r="AP344" s="82"/>
      <c r="AQ344" s="81">
        <v>260</v>
      </c>
      <c r="AR344" s="81">
        <v>30</v>
      </c>
      <c r="AS344" s="81">
        <v>0</v>
      </c>
      <c r="AT344" s="81">
        <v>0</v>
      </c>
      <c r="AU344" s="81">
        <v>0</v>
      </c>
      <c r="AV344" s="81">
        <v>0</v>
      </c>
      <c r="AW344" s="81" t="s">
        <v>564</v>
      </c>
      <c r="AX344" s="82"/>
      <c r="AY344" s="81">
        <v>1223.1120000000001</v>
      </c>
      <c r="AZ344" s="81">
        <v>1003.9</v>
      </c>
      <c r="BA344" s="81">
        <v>0</v>
      </c>
      <c r="BB344" s="81">
        <v>0</v>
      </c>
      <c r="BC344" s="81">
        <v>0</v>
      </c>
      <c r="BD344" s="81">
        <v>0</v>
      </c>
      <c r="BE344" s="81" t="s">
        <v>564</v>
      </c>
      <c r="BF344" s="82"/>
      <c r="BG344" s="81">
        <v>0</v>
      </c>
      <c r="BH344" s="81">
        <v>0</v>
      </c>
      <c r="BI344" s="81">
        <v>39.201000000000001</v>
      </c>
      <c r="BJ344" s="81">
        <v>0</v>
      </c>
      <c r="BK344" s="81">
        <v>0</v>
      </c>
      <c r="BL344" s="81">
        <v>0</v>
      </c>
      <c r="BM344" s="82"/>
      <c r="BN344" s="81">
        <v>0</v>
      </c>
      <c r="BO344" s="81">
        <v>0</v>
      </c>
      <c r="BP344" s="81">
        <v>1</v>
      </c>
      <c r="BQ344" s="81">
        <v>0</v>
      </c>
      <c r="BR344" s="81">
        <v>0</v>
      </c>
      <c r="BS344" s="81">
        <v>0</v>
      </c>
      <c r="BT344"/>
      <c r="BU344" s="80">
        <v>39.201000000000001</v>
      </c>
      <c r="BV344" s="80">
        <v>0</v>
      </c>
      <c r="BW344" s="80">
        <v>0</v>
      </c>
      <c r="BX344" s="80">
        <v>0</v>
      </c>
      <c r="BY344" s="80">
        <v>0</v>
      </c>
      <c r="BZ344" s="80">
        <v>0</v>
      </c>
      <c r="CA344" s="80">
        <v>0</v>
      </c>
      <c r="CB344" s="80">
        <v>0</v>
      </c>
      <c r="CC344" s="80">
        <v>0</v>
      </c>
    </row>
    <row r="345" spans="1:81">
      <c r="A345" s="80" t="s">
        <v>2058</v>
      </c>
      <c r="B345" s="80">
        <v>269</v>
      </c>
      <c r="C345" s="80">
        <v>14</v>
      </c>
      <c r="D345" s="80">
        <v>16</v>
      </c>
      <c r="E345" s="80">
        <v>2017</v>
      </c>
      <c r="F345" s="80" t="s">
        <v>71</v>
      </c>
      <c r="G345" s="80" t="s">
        <v>2044</v>
      </c>
      <c r="H345" s="80" t="s">
        <v>2045</v>
      </c>
      <c r="I345" s="177"/>
      <c r="J345" s="81">
        <v>47.698446818920758</v>
      </c>
      <c r="K345" s="81">
        <v>0.63541489149721841</v>
      </c>
      <c r="L345" s="81">
        <v>4.0820221635095008E-2</v>
      </c>
      <c r="M345" s="81">
        <v>5.5079947585879783</v>
      </c>
      <c r="N345" s="81">
        <v>7.1415764593162994</v>
      </c>
      <c r="O345" s="81">
        <v>7.0196797250688814</v>
      </c>
      <c r="P345" s="81">
        <v>4.7217289049522488</v>
      </c>
      <c r="Q345" s="81">
        <v>0.46813271586379224</v>
      </c>
      <c r="R345" s="81">
        <v>0</v>
      </c>
      <c r="S345" s="81">
        <v>1.261604046137635</v>
      </c>
      <c r="T345" s="82"/>
      <c r="U345" s="81">
        <v>2403587</v>
      </c>
      <c r="V345" s="81">
        <v>277</v>
      </c>
      <c r="W345" s="81">
        <v>1</v>
      </c>
      <c r="X345" s="81">
        <v>1479</v>
      </c>
      <c r="Y345" s="81">
        <v>2972</v>
      </c>
      <c r="Z345" s="81">
        <v>4197</v>
      </c>
      <c r="AA345" s="81">
        <v>978</v>
      </c>
      <c r="AB345" s="81">
        <v>6854</v>
      </c>
      <c r="AC345" s="81">
        <v>0</v>
      </c>
      <c r="AD345" s="81">
        <v>1.261604046137635</v>
      </c>
      <c r="AE345" s="82"/>
      <c r="AF345" s="81">
        <v>25588526.669511709</v>
      </c>
      <c r="AG345" s="81">
        <v>520144.96877902269</v>
      </c>
      <c r="AH345" s="81">
        <v>8149.003216554338</v>
      </c>
      <c r="AI345" s="81">
        <v>9031819.0429180451</v>
      </c>
      <c r="AJ345" s="81">
        <v>12455888.662375901</v>
      </c>
      <c r="AK345" s="81">
        <v>0</v>
      </c>
      <c r="AL345" s="81">
        <v>0</v>
      </c>
      <c r="AM345" s="81">
        <v>941512.61043039092</v>
      </c>
      <c r="AN345" s="81">
        <v>0</v>
      </c>
      <c r="AO345" s="81">
        <v>0</v>
      </c>
      <c r="AP345" s="82"/>
      <c r="AQ345" s="81">
        <v>270</v>
      </c>
      <c r="AR345" s="81">
        <v>31</v>
      </c>
      <c r="AS345" s="81">
        <v>0</v>
      </c>
      <c r="AT345" s="81">
        <v>0</v>
      </c>
      <c r="AU345" s="81">
        <v>0</v>
      </c>
      <c r="AV345" s="81">
        <v>0</v>
      </c>
      <c r="AW345" s="81" t="s">
        <v>564</v>
      </c>
      <c r="AX345" s="82"/>
      <c r="AY345" s="81">
        <v>1269.0119999999999</v>
      </c>
      <c r="AZ345" s="81">
        <v>1014.8</v>
      </c>
      <c r="BA345" s="81">
        <v>0</v>
      </c>
      <c r="BB345" s="81">
        <v>0</v>
      </c>
      <c r="BC345" s="81">
        <v>0</v>
      </c>
      <c r="BD345" s="81">
        <v>0</v>
      </c>
      <c r="BE345" s="81" t="s">
        <v>564</v>
      </c>
      <c r="BF345" s="82"/>
      <c r="BG345" s="81">
        <v>0</v>
      </c>
      <c r="BH345" s="81">
        <v>0</v>
      </c>
      <c r="BI345" s="81">
        <v>36.901000000000003</v>
      </c>
      <c r="BJ345" s="81">
        <v>0</v>
      </c>
      <c r="BK345" s="81">
        <v>0</v>
      </c>
      <c r="BL345" s="81">
        <v>0</v>
      </c>
      <c r="BM345" s="82"/>
      <c r="BN345" s="81">
        <v>0</v>
      </c>
      <c r="BO345" s="81">
        <v>0</v>
      </c>
      <c r="BP345" s="81">
        <v>1</v>
      </c>
      <c r="BQ345" s="81">
        <v>0</v>
      </c>
      <c r="BR345" s="81">
        <v>0</v>
      </c>
      <c r="BS345" s="81">
        <v>0</v>
      </c>
      <c r="BT345"/>
      <c r="BU345" s="80">
        <v>36.901000000000003</v>
      </c>
      <c r="BV345" s="80">
        <v>0</v>
      </c>
      <c r="BW345" s="80">
        <v>0</v>
      </c>
      <c r="BX345" s="80">
        <v>0</v>
      </c>
      <c r="BY345" s="80">
        <v>0</v>
      </c>
      <c r="BZ345" s="80">
        <v>0</v>
      </c>
      <c r="CA345" s="80">
        <v>0</v>
      </c>
      <c r="CB345" s="80">
        <v>0</v>
      </c>
      <c r="CC345" s="80">
        <v>0</v>
      </c>
    </row>
    <row r="346" spans="1:81">
      <c r="A346" s="80" t="s">
        <v>2059</v>
      </c>
      <c r="B346" s="80">
        <v>270</v>
      </c>
      <c r="C346" s="80">
        <v>15</v>
      </c>
      <c r="D346" s="80">
        <v>16</v>
      </c>
      <c r="E346" s="80">
        <v>2018</v>
      </c>
      <c r="F346" s="80" t="s">
        <v>93</v>
      </c>
      <c r="G346" s="80" t="s">
        <v>2044</v>
      </c>
      <c r="H346" s="80" t="s">
        <v>2045</v>
      </c>
      <c r="I346" s="177"/>
      <c r="J346" s="81">
        <v>40.796578732645031</v>
      </c>
      <c r="K346" s="81">
        <v>0.53622628752466162</v>
      </c>
      <c r="L346" s="81">
        <v>3.6865260474180532E-2</v>
      </c>
      <c r="M346" s="81">
        <v>5.0254367102671331</v>
      </c>
      <c r="N346" s="81">
        <v>5.0214320389791318</v>
      </c>
      <c r="O346" s="81">
        <v>6.9238999797408658</v>
      </c>
      <c r="P346" s="81">
        <v>4.5361110248137644</v>
      </c>
      <c r="Q346" s="81">
        <v>0.43345284212321344</v>
      </c>
      <c r="R346" s="81">
        <v>0</v>
      </c>
      <c r="S346" s="81">
        <v>0.74240041552026181</v>
      </c>
      <c r="T346" s="82"/>
      <c r="U346" s="81">
        <v>2268685</v>
      </c>
      <c r="V346" s="81">
        <v>277</v>
      </c>
      <c r="W346" s="81">
        <v>1</v>
      </c>
      <c r="X346" s="81">
        <v>1479</v>
      </c>
      <c r="Y346" s="81">
        <v>3023</v>
      </c>
      <c r="Z346" s="81">
        <v>4219</v>
      </c>
      <c r="AA346" s="81">
        <v>949</v>
      </c>
      <c r="AB346" s="81">
        <v>6839</v>
      </c>
      <c r="AC346" s="81">
        <v>0</v>
      </c>
      <c r="AD346" s="81">
        <v>0.74240041552026181</v>
      </c>
      <c r="AE346" s="82"/>
      <c r="AF346" s="81">
        <v>22163548.17124239</v>
      </c>
      <c r="AG346" s="81">
        <v>470533.65442654857</v>
      </c>
      <c r="AH346" s="81">
        <v>7739.4377125469091</v>
      </c>
      <c r="AI346" s="81">
        <v>8674793.0715441536</v>
      </c>
      <c r="AJ346" s="81">
        <v>10696002.62872217</v>
      </c>
      <c r="AK346" s="81">
        <v>0</v>
      </c>
      <c r="AL346" s="81">
        <v>0</v>
      </c>
      <c r="AM346" s="81">
        <v>941395.9461569665</v>
      </c>
      <c r="AN346" s="81">
        <v>0</v>
      </c>
      <c r="AO346" s="81">
        <v>0</v>
      </c>
      <c r="AP346" s="82"/>
      <c r="AQ346" s="81">
        <v>282</v>
      </c>
      <c r="AR346" s="81">
        <v>33</v>
      </c>
      <c r="AS346" s="81">
        <v>0</v>
      </c>
      <c r="AT346" s="81">
        <v>0</v>
      </c>
      <c r="AU346" s="81">
        <v>0</v>
      </c>
      <c r="AV346" s="81">
        <v>0</v>
      </c>
      <c r="AW346" s="81" t="s">
        <v>564</v>
      </c>
      <c r="AX346" s="82"/>
      <c r="AY346" s="81">
        <v>1343.2719999999999</v>
      </c>
      <c r="AZ346" s="81">
        <v>1036</v>
      </c>
      <c r="BA346" s="81">
        <v>0</v>
      </c>
      <c r="BB346" s="81">
        <v>0</v>
      </c>
      <c r="BC346" s="81">
        <v>0</v>
      </c>
      <c r="BD346" s="81">
        <v>0</v>
      </c>
      <c r="BE346" s="81" t="s">
        <v>564</v>
      </c>
      <c r="BF346" s="82"/>
      <c r="BG346" s="81">
        <v>0</v>
      </c>
      <c r="BH346" s="81">
        <v>0</v>
      </c>
      <c r="BI346" s="81">
        <v>34.299999999999997</v>
      </c>
      <c r="BJ346" s="81">
        <v>0</v>
      </c>
      <c r="BK346" s="81">
        <v>0</v>
      </c>
      <c r="BL346" s="81">
        <v>0</v>
      </c>
      <c r="BM346" s="82"/>
      <c r="BN346" s="81">
        <v>0</v>
      </c>
      <c r="BO346" s="81">
        <v>0</v>
      </c>
      <c r="BP346" s="81">
        <v>1</v>
      </c>
      <c r="BQ346" s="81">
        <v>0</v>
      </c>
      <c r="BR346" s="81">
        <v>0</v>
      </c>
      <c r="BS346" s="81">
        <v>0</v>
      </c>
      <c r="BT346"/>
      <c r="BU346" s="80">
        <v>34.299999999999997</v>
      </c>
      <c r="BV346" s="80">
        <v>0</v>
      </c>
      <c r="BW346" s="80">
        <v>0</v>
      </c>
      <c r="BX346" s="80">
        <v>0</v>
      </c>
      <c r="BY346" s="80">
        <v>0</v>
      </c>
      <c r="BZ346" s="80">
        <v>0</v>
      </c>
      <c r="CA346" s="80">
        <v>0</v>
      </c>
      <c r="CB346" s="80">
        <v>0</v>
      </c>
      <c r="CC346" s="80">
        <v>0</v>
      </c>
    </row>
    <row r="347" spans="1:81">
      <c r="A347" s="80" t="s">
        <v>2060</v>
      </c>
      <c r="B347" s="80">
        <v>271</v>
      </c>
      <c r="C347" s="80">
        <v>16</v>
      </c>
      <c r="D347" s="80">
        <v>16</v>
      </c>
      <c r="E347" s="80">
        <v>2019</v>
      </c>
      <c r="F347" s="80" t="s">
        <v>73</v>
      </c>
      <c r="G347" s="80" t="s">
        <v>2044</v>
      </c>
      <c r="H347" s="80" t="s">
        <v>2045</v>
      </c>
      <c r="I347" s="177"/>
      <c r="J347" s="81">
        <v>43.910419244454886</v>
      </c>
      <c r="K347" s="81">
        <v>0.50951174476196004</v>
      </c>
      <c r="L347" s="81">
        <v>3.7489114249748552E-2</v>
      </c>
      <c r="M347" s="81">
        <v>5.2774826224303535</v>
      </c>
      <c r="N347" s="81">
        <v>4.93649025695687</v>
      </c>
      <c r="O347" s="81">
        <v>6.7995752049892593</v>
      </c>
      <c r="P347" s="81">
        <v>4.5943969777257463</v>
      </c>
      <c r="Q347" s="81">
        <v>0.41739825502423472</v>
      </c>
      <c r="R347" s="81">
        <v>0</v>
      </c>
      <c r="S347" s="81">
        <v>0.59365536365072114</v>
      </c>
      <c r="T347" s="82"/>
      <c r="U347" s="81">
        <v>2436732</v>
      </c>
      <c r="V347" s="81">
        <v>277</v>
      </c>
      <c r="W347" s="81">
        <v>1</v>
      </c>
      <c r="X347" s="81">
        <v>1479</v>
      </c>
      <c r="Y347" s="81">
        <v>3028</v>
      </c>
      <c r="Z347" s="81">
        <v>4257</v>
      </c>
      <c r="AA347" s="81">
        <v>954</v>
      </c>
      <c r="AB347" s="81">
        <v>6764</v>
      </c>
      <c r="AC347" s="81">
        <v>0</v>
      </c>
      <c r="AD347" s="81">
        <v>0.59365536365072114</v>
      </c>
      <c r="AE347" s="82"/>
      <c r="AF347" s="81">
        <v>24366273.87994973</v>
      </c>
      <c r="AG347" s="81">
        <v>456003.67054811481</v>
      </c>
      <c r="AH347" s="81">
        <v>8224.6417997763147</v>
      </c>
      <c r="AI347" s="81">
        <v>8869265.9692250211</v>
      </c>
      <c r="AJ347" s="81">
        <v>9816433.6270647533</v>
      </c>
      <c r="AK347" s="81">
        <v>0</v>
      </c>
      <c r="AL347" s="81">
        <v>0</v>
      </c>
      <c r="AM347" s="81">
        <v>921205.88063526212</v>
      </c>
      <c r="AN347" s="81">
        <v>0</v>
      </c>
      <c r="AO347" s="81">
        <v>0</v>
      </c>
      <c r="AP347" s="82"/>
      <c r="AQ347" s="81">
        <v>297</v>
      </c>
      <c r="AR347" s="81">
        <v>35</v>
      </c>
      <c r="AS347" s="81">
        <v>0</v>
      </c>
      <c r="AT347" s="81">
        <v>0</v>
      </c>
      <c r="AU347" s="81">
        <v>0</v>
      </c>
      <c r="AV347" s="81">
        <v>0</v>
      </c>
      <c r="AW347" s="81" t="s">
        <v>564</v>
      </c>
      <c r="AX347" s="82"/>
      <c r="AY347" s="81">
        <v>1422.3620000000001</v>
      </c>
      <c r="AZ347" s="81">
        <v>1118.2</v>
      </c>
      <c r="BA347" s="81">
        <v>0</v>
      </c>
      <c r="BB347" s="81">
        <v>0</v>
      </c>
      <c r="BC347" s="81">
        <v>0</v>
      </c>
      <c r="BD347" s="81">
        <v>0</v>
      </c>
      <c r="BE347" s="81" t="s">
        <v>564</v>
      </c>
      <c r="BF347" s="82"/>
      <c r="BG347" s="81">
        <v>0</v>
      </c>
      <c r="BH347" s="81">
        <v>0</v>
      </c>
      <c r="BI347" s="81">
        <v>28.167000000000002</v>
      </c>
      <c r="BJ347" s="81">
        <v>0</v>
      </c>
      <c r="BK347" s="81">
        <v>0</v>
      </c>
      <c r="BL347" s="81">
        <v>0</v>
      </c>
      <c r="BM347" s="82"/>
      <c r="BN347" s="81">
        <v>0</v>
      </c>
      <c r="BO347" s="81">
        <v>0</v>
      </c>
      <c r="BP347" s="81">
        <v>1</v>
      </c>
      <c r="BQ347" s="81">
        <v>0</v>
      </c>
      <c r="BR347" s="81">
        <v>0</v>
      </c>
      <c r="BS347" s="81">
        <v>0</v>
      </c>
      <c r="BT347"/>
      <c r="BU347" s="80">
        <v>28.167000000000002</v>
      </c>
      <c r="BV347" s="80">
        <v>0</v>
      </c>
      <c r="BW347" s="80">
        <v>0</v>
      </c>
      <c r="BX347" s="80">
        <v>0</v>
      </c>
      <c r="BY347" s="80">
        <v>0</v>
      </c>
      <c r="BZ347" s="80">
        <v>0</v>
      </c>
      <c r="CA347" s="80">
        <v>0</v>
      </c>
      <c r="CB347" s="80">
        <v>0</v>
      </c>
      <c r="CC347" s="80">
        <v>0</v>
      </c>
    </row>
    <row r="348" spans="1:81">
      <c r="A348" s="80" t="s">
        <v>2061</v>
      </c>
      <c r="B348" s="80">
        <v>272</v>
      </c>
      <c r="C348" s="80">
        <v>17</v>
      </c>
      <c r="D348" s="80">
        <v>16</v>
      </c>
      <c r="E348" s="80">
        <v>2020</v>
      </c>
      <c r="F348" s="80" t="s">
        <v>218</v>
      </c>
      <c r="G348" s="80" t="s">
        <v>2044</v>
      </c>
      <c r="H348" s="80" t="s">
        <v>2045</v>
      </c>
      <c r="I348" s="177"/>
      <c r="J348" s="81">
        <v>54.157654735969047</v>
      </c>
      <c r="K348" s="81">
        <v>0.33127948164083643</v>
      </c>
      <c r="L348" s="81">
        <v>0.53866325380590618</v>
      </c>
      <c r="M348" s="81">
        <v>5.3167356464427149</v>
      </c>
      <c r="N348" s="81">
        <v>5.7204149731501905</v>
      </c>
      <c r="O348" s="81">
        <v>5.9531917281230919</v>
      </c>
      <c r="P348" s="81">
        <v>4.3262039626033824</v>
      </c>
      <c r="Q348" s="81">
        <v>0.39652732532603185</v>
      </c>
      <c r="R348" s="81">
        <v>0</v>
      </c>
      <c r="S348" s="81">
        <v>0.71030399499270236</v>
      </c>
      <c r="T348" s="82"/>
      <c r="U348" s="81">
        <v>3057283</v>
      </c>
      <c r="V348" s="81">
        <v>178</v>
      </c>
      <c r="W348" s="81">
        <v>19</v>
      </c>
      <c r="X348" s="81">
        <v>1569</v>
      </c>
      <c r="Y348" s="81">
        <v>3025</v>
      </c>
      <c r="Z348" s="81">
        <v>4254</v>
      </c>
      <c r="AA348" s="81">
        <v>976</v>
      </c>
      <c r="AB348" s="81">
        <v>6725</v>
      </c>
      <c r="AC348" s="81">
        <v>0</v>
      </c>
      <c r="AD348" s="81">
        <v>0.71030399499270236</v>
      </c>
      <c r="AE348" s="82"/>
      <c r="AF348" s="81">
        <v>31086876.380664341</v>
      </c>
      <c r="AG348" s="81">
        <v>267507.4182606425</v>
      </c>
      <c r="AH348" s="81">
        <v>122574.14776735536</v>
      </c>
      <c r="AI348" s="81">
        <v>8854102.8136597406</v>
      </c>
      <c r="AJ348" s="81">
        <v>11066026.492966779</v>
      </c>
      <c r="AK348" s="81"/>
      <c r="AL348" s="81"/>
      <c r="AM348" s="81">
        <v>877687.2163083615</v>
      </c>
      <c r="AN348" s="81"/>
      <c r="AO348" s="81"/>
      <c r="AP348" s="82"/>
      <c r="AQ348" s="81">
        <v>312</v>
      </c>
      <c r="AR348" s="81">
        <v>38</v>
      </c>
      <c r="AS348" s="81">
        <v>0</v>
      </c>
      <c r="AT348" s="81">
        <v>0</v>
      </c>
      <c r="AU348" s="81">
        <v>0</v>
      </c>
      <c r="AV348" s="81">
        <v>0</v>
      </c>
      <c r="AW348" s="81">
        <v>0</v>
      </c>
      <c r="AX348" s="82"/>
      <c r="AY348" s="81">
        <v>1531.902</v>
      </c>
      <c r="AZ348" s="81">
        <v>1221.9000000000001</v>
      </c>
      <c r="BA348" s="81">
        <v>0</v>
      </c>
      <c r="BB348" s="81">
        <v>0</v>
      </c>
      <c r="BC348" s="81">
        <v>0</v>
      </c>
      <c r="BD348" s="81">
        <v>0</v>
      </c>
      <c r="BE348" s="81">
        <v>0</v>
      </c>
      <c r="BF348" s="82"/>
      <c r="BG348" s="81">
        <v>0</v>
      </c>
      <c r="BH348" s="81">
        <v>0</v>
      </c>
      <c r="BI348" s="81">
        <v>28.515000000000001</v>
      </c>
      <c r="BJ348" s="81">
        <v>0</v>
      </c>
      <c r="BK348" s="81">
        <v>0</v>
      </c>
      <c r="BL348" s="81">
        <v>0</v>
      </c>
      <c r="BM348" s="82"/>
      <c r="BN348" s="81">
        <v>0</v>
      </c>
      <c r="BO348" s="81">
        <v>0</v>
      </c>
      <c r="BP348" s="81">
        <v>1</v>
      </c>
      <c r="BQ348" s="81">
        <v>0</v>
      </c>
      <c r="BR348" s="81">
        <v>0</v>
      </c>
      <c r="BS348" s="81">
        <v>0</v>
      </c>
      <c r="BT348"/>
      <c r="BU348" s="80">
        <v>28.515000000000001</v>
      </c>
      <c r="BV348" s="80">
        <v>0</v>
      </c>
      <c r="BW348" s="80">
        <v>0</v>
      </c>
      <c r="BX348" s="80">
        <v>0</v>
      </c>
      <c r="BY348" s="80">
        <v>0</v>
      </c>
      <c r="BZ348" s="80">
        <v>0</v>
      </c>
      <c r="CA348" s="80">
        <v>0</v>
      </c>
      <c r="CB348" s="80">
        <v>0</v>
      </c>
      <c r="CC348" s="80">
        <v>0</v>
      </c>
    </row>
    <row r="349" spans="1:81">
      <c r="A349" s="80" t="s">
        <v>2062</v>
      </c>
      <c r="B349" s="80">
        <v>272</v>
      </c>
      <c r="C349" s="80">
        <v>18</v>
      </c>
      <c r="D349" s="80">
        <v>16</v>
      </c>
      <c r="E349" s="80">
        <v>2021</v>
      </c>
      <c r="F349" s="80" t="s">
        <v>75</v>
      </c>
      <c r="G349" s="174" t="s">
        <v>2044</v>
      </c>
      <c r="H349" s="80" t="s">
        <v>2045</v>
      </c>
      <c r="I349" s="177"/>
      <c r="J349" s="81">
        <v>57.464278720478596</v>
      </c>
      <c r="K349" s="81">
        <v>0.35806288225079397</v>
      </c>
      <c r="L349" s="81">
        <v>0.48946229609046649</v>
      </c>
      <c r="M349" s="81">
        <v>4.8667638540330307</v>
      </c>
      <c r="N349" s="81">
        <v>5.2006815220960352</v>
      </c>
      <c r="O349" s="81">
        <v>5.8128233206209599</v>
      </c>
      <c r="P349" s="81">
        <v>4.4680219492803452</v>
      </c>
      <c r="Q349" s="81">
        <v>0.40122630399613013</v>
      </c>
      <c r="R349" s="81">
        <v>0</v>
      </c>
      <c r="S349" s="81">
        <v>1.03028532224235</v>
      </c>
      <c r="T349" s="82"/>
      <c r="U349" s="81">
        <v>3536608</v>
      </c>
      <c r="V349" s="81">
        <v>178</v>
      </c>
      <c r="W349" s="81">
        <v>19</v>
      </c>
      <c r="X349" s="81">
        <v>1569</v>
      </c>
      <c r="Y349" s="81">
        <v>3043</v>
      </c>
      <c r="Z349" s="81">
        <v>4277</v>
      </c>
      <c r="AA349" s="81">
        <v>983</v>
      </c>
      <c r="AB349" s="81">
        <v>6724</v>
      </c>
      <c r="AC349" s="81">
        <v>0</v>
      </c>
      <c r="AD349" s="81">
        <v>1.03028532224235</v>
      </c>
      <c r="AE349" s="82"/>
      <c r="AF349" s="81">
        <v>34299862.749131352</v>
      </c>
      <c r="AG349" s="81">
        <v>298279.6518981058</v>
      </c>
      <c r="AH349" s="81">
        <v>109704.40114422693</v>
      </c>
      <c r="AI349" s="81">
        <v>9360370.5580443032</v>
      </c>
      <c r="AJ349" s="81">
        <v>11606067.029050976</v>
      </c>
      <c r="AK349" s="81">
        <v>0</v>
      </c>
      <c r="AL349" s="81">
        <v>0</v>
      </c>
      <c r="AM349" s="81">
        <v>882618.38161966694</v>
      </c>
      <c r="AN349" s="81">
        <v>0</v>
      </c>
      <c r="AO349" s="81">
        <v>0</v>
      </c>
      <c r="AP349" s="82"/>
      <c r="AQ349" s="81">
        <v>325</v>
      </c>
      <c r="AR349" s="81">
        <v>38</v>
      </c>
      <c r="AS349" s="81">
        <v>0</v>
      </c>
      <c r="AT349" s="81">
        <v>0</v>
      </c>
      <c r="AU349" s="81">
        <v>0</v>
      </c>
      <c r="AV349" s="81">
        <v>0</v>
      </c>
      <c r="AW349" s="81"/>
      <c r="AX349" s="82"/>
      <c r="AY349" s="81">
        <v>1612.8720000000001</v>
      </c>
      <c r="AZ349" s="81">
        <v>1221.9000000000001</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2063</v>
      </c>
      <c r="B350" s="80">
        <v>272</v>
      </c>
      <c r="C350" s="80">
        <v>19</v>
      </c>
      <c r="D350" s="80">
        <v>16</v>
      </c>
      <c r="E350" s="80">
        <v>2022</v>
      </c>
      <c r="F350" s="80" t="s">
        <v>568</v>
      </c>
      <c r="G350" s="174" t="s">
        <v>2044</v>
      </c>
      <c r="H350" s="80" t="s">
        <v>2045</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359</v>
      </c>
      <c r="AR350" s="81">
        <v>38</v>
      </c>
      <c r="AS350" s="81">
        <v>0</v>
      </c>
      <c r="AT350" s="81">
        <v>0</v>
      </c>
      <c r="AU350" s="81">
        <v>0</v>
      </c>
      <c r="AV350" s="81">
        <v>0</v>
      </c>
      <c r="AW350" s="81"/>
      <c r="AX350" s="82"/>
      <c r="AY350" s="81">
        <v>1813.422</v>
      </c>
      <c r="AZ350" s="81">
        <v>1221.9000000000001</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2064</v>
      </c>
      <c r="B351" s="80">
        <v>409</v>
      </c>
      <c r="C351" s="80">
        <v>1</v>
      </c>
      <c r="D351" s="80">
        <v>25</v>
      </c>
      <c r="E351" s="80">
        <v>1990</v>
      </c>
      <c r="F351" s="80" t="s">
        <v>562</v>
      </c>
      <c r="G351" s="80" t="s">
        <v>2065</v>
      </c>
      <c r="H351" s="80" t="s">
        <v>2066</v>
      </c>
      <c r="I351" s="177"/>
      <c r="J351" s="81">
        <v>6.2555398983034101</v>
      </c>
      <c r="K351" s="81">
        <v>0.90532695194760759</v>
      </c>
      <c r="L351" s="81">
        <v>1.1240468820681997</v>
      </c>
      <c r="M351" s="81">
        <v>2.5629084387324021</v>
      </c>
      <c r="N351" s="81">
        <v>7.5078849523148605</v>
      </c>
      <c r="O351" s="81">
        <v>6.2580277662006614</v>
      </c>
      <c r="P351" s="81">
        <v>10.378438499439842</v>
      </c>
      <c r="Q351" s="81">
        <v>0.45218817691543362</v>
      </c>
      <c r="R351" s="81">
        <v>0</v>
      </c>
      <c r="S351" s="81">
        <v>0.4076417547558211</v>
      </c>
      <c r="T351" s="82"/>
      <c r="U351" s="81">
        <v>931307</v>
      </c>
      <c r="V351" s="81">
        <v>264</v>
      </c>
      <c r="W351" s="81">
        <v>16</v>
      </c>
      <c r="X351" s="81">
        <v>882</v>
      </c>
      <c r="Y351" s="81">
        <v>1866</v>
      </c>
      <c r="Z351" s="81">
        <v>2574</v>
      </c>
      <c r="AA351" s="81">
        <v>2520</v>
      </c>
      <c r="AB351" s="81">
        <v>7342</v>
      </c>
      <c r="AC351" s="81">
        <v>0</v>
      </c>
      <c r="AD351" s="81">
        <v>0.4076417547558211</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2067</v>
      </c>
      <c r="B352" s="80">
        <v>410</v>
      </c>
      <c r="C352" s="80">
        <v>2</v>
      </c>
      <c r="D352" s="80">
        <v>25</v>
      </c>
      <c r="E352" s="80">
        <v>2005</v>
      </c>
      <c r="F352" s="80" t="s">
        <v>565</v>
      </c>
      <c r="G352" s="80" t="s">
        <v>2065</v>
      </c>
      <c r="H352" s="80" t="s">
        <v>2066</v>
      </c>
      <c r="I352" s="177"/>
      <c r="J352" s="81">
        <v>4.6811765434432564</v>
      </c>
      <c r="K352" s="81">
        <v>0.77055051397395757</v>
      </c>
      <c r="L352" s="81">
        <v>3.3652764883331798</v>
      </c>
      <c r="M352" s="81">
        <v>4.4843776985389763</v>
      </c>
      <c r="N352" s="81">
        <v>12.624442843877578</v>
      </c>
      <c r="O352" s="81">
        <v>10.278043892634345</v>
      </c>
      <c r="P352" s="81">
        <v>10.962486447514602</v>
      </c>
      <c r="Q352" s="81">
        <v>0.46902074583567482</v>
      </c>
      <c r="R352" s="81">
        <v>0</v>
      </c>
      <c r="S352" s="81">
        <v>0</v>
      </c>
      <c r="T352" s="82"/>
      <c r="U352" s="81">
        <v>843486</v>
      </c>
      <c r="V352" s="81">
        <v>296</v>
      </c>
      <c r="W352" s="81">
        <v>45</v>
      </c>
      <c r="X352" s="81">
        <v>823</v>
      </c>
      <c r="Y352" s="81">
        <v>2359</v>
      </c>
      <c r="Z352" s="81">
        <v>4892</v>
      </c>
      <c r="AA352" s="81">
        <v>2180</v>
      </c>
      <c r="AB352" s="81">
        <v>7961</v>
      </c>
      <c r="AC352" s="81">
        <v>0</v>
      </c>
      <c r="AD352" s="81">
        <v>0</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2068</v>
      </c>
      <c r="B353" s="80">
        <v>411</v>
      </c>
      <c r="C353" s="80">
        <v>3</v>
      </c>
      <c r="D353" s="80">
        <v>25</v>
      </c>
      <c r="E353" s="80">
        <v>2006</v>
      </c>
      <c r="F353" s="80" t="s">
        <v>566</v>
      </c>
      <c r="G353" s="80" t="s">
        <v>2065</v>
      </c>
      <c r="H353" s="80" t="s">
        <v>2066</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2069</v>
      </c>
      <c r="B354" s="80">
        <v>412</v>
      </c>
      <c r="C354" s="80">
        <v>4</v>
      </c>
      <c r="D354" s="80">
        <v>25</v>
      </c>
      <c r="E354" s="80">
        <v>2007</v>
      </c>
      <c r="F354" s="80" t="s">
        <v>567</v>
      </c>
      <c r="G354" s="80" t="s">
        <v>2065</v>
      </c>
      <c r="H354" s="80" t="s">
        <v>2066</v>
      </c>
      <c r="I354" s="177"/>
      <c r="J354" s="81">
        <v>5.5149102414874385</v>
      </c>
      <c r="K354" s="81">
        <v>0.74924732987993425</v>
      </c>
      <c r="L354" s="81">
        <v>3.1931457138836894</v>
      </c>
      <c r="M354" s="81">
        <v>5.0948247701548475</v>
      </c>
      <c r="N354" s="81">
        <v>11.166827250168291</v>
      </c>
      <c r="O354" s="81">
        <v>9.812218195809022</v>
      </c>
      <c r="P354" s="81">
        <v>10.835995992842879</v>
      </c>
      <c r="Q354" s="81">
        <v>0.49166442054752124</v>
      </c>
      <c r="R354" s="81">
        <v>0</v>
      </c>
      <c r="S354" s="81">
        <v>0</v>
      </c>
      <c r="T354" s="82"/>
      <c r="U354" s="81">
        <v>1016596</v>
      </c>
      <c r="V354" s="81">
        <v>280</v>
      </c>
      <c r="W354" s="81">
        <v>52</v>
      </c>
      <c r="X354" s="81">
        <v>1091</v>
      </c>
      <c r="Y354" s="81">
        <v>2377</v>
      </c>
      <c r="Z354" s="81">
        <v>4855</v>
      </c>
      <c r="AA354" s="81">
        <v>2122</v>
      </c>
      <c r="AB354" s="81">
        <v>7904</v>
      </c>
      <c r="AC354" s="81">
        <v>0</v>
      </c>
      <c r="AD354" s="81">
        <v>0</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2070</v>
      </c>
      <c r="B355" s="80">
        <v>413</v>
      </c>
      <c r="C355" s="80">
        <v>5</v>
      </c>
      <c r="D355" s="80">
        <v>25</v>
      </c>
      <c r="E355" s="80">
        <v>2008</v>
      </c>
      <c r="F355" s="80" t="s">
        <v>84</v>
      </c>
      <c r="G355" s="80" t="s">
        <v>2065</v>
      </c>
      <c r="H355" s="80" t="s">
        <v>2066</v>
      </c>
      <c r="I355" s="177"/>
      <c r="J355" s="81">
        <v>5.9431487500318694</v>
      </c>
      <c r="K355" s="81">
        <v>0.55540629325163582</v>
      </c>
      <c r="L355" s="81">
        <v>2.901046951752269</v>
      </c>
      <c r="M355" s="81">
        <v>5.5116013922081111</v>
      </c>
      <c r="N355" s="81">
        <v>10.174551845039078</v>
      </c>
      <c r="O355" s="81">
        <v>9.5986081770752367</v>
      </c>
      <c r="P355" s="81">
        <v>10.589015408831472</v>
      </c>
      <c r="Q355" s="81">
        <v>0.48102317024397406</v>
      </c>
      <c r="R355" s="81">
        <v>0</v>
      </c>
      <c r="S355" s="81">
        <v>0</v>
      </c>
      <c r="T355" s="82"/>
      <c r="U355" s="81">
        <v>1271278</v>
      </c>
      <c r="V355" s="81">
        <v>280</v>
      </c>
      <c r="W355" s="81">
        <v>52</v>
      </c>
      <c r="X355" s="81">
        <v>1091</v>
      </c>
      <c r="Y355" s="81">
        <v>2383</v>
      </c>
      <c r="Z355" s="81">
        <v>4916</v>
      </c>
      <c r="AA355" s="81">
        <v>2076</v>
      </c>
      <c r="AB355" s="81">
        <v>7860</v>
      </c>
      <c r="AC355" s="81">
        <v>0</v>
      </c>
      <c r="AD355" s="81">
        <v>0</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2071</v>
      </c>
      <c r="B356" s="80">
        <v>414</v>
      </c>
      <c r="C356" s="80">
        <v>6</v>
      </c>
      <c r="D356" s="80">
        <v>25</v>
      </c>
      <c r="E356" s="80">
        <v>2009</v>
      </c>
      <c r="F356" s="80" t="s">
        <v>85</v>
      </c>
      <c r="G356" s="80" t="s">
        <v>2065</v>
      </c>
      <c r="H356" s="80" t="s">
        <v>2066</v>
      </c>
      <c r="I356" s="177"/>
      <c r="J356" s="81">
        <v>8.2515980083784424</v>
      </c>
      <c r="K356" s="81">
        <v>0.55273645251969561</v>
      </c>
      <c r="L356" s="81">
        <v>1.1614060733854819</v>
      </c>
      <c r="M356" s="81">
        <v>5.9752772404354575</v>
      </c>
      <c r="N356" s="81">
        <v>10.257770441461281</v>
      </c>
      <c r="O356" s="81">
        <v>9.7027952879818695</v>
      </c>
      <c r="P356" s="81">
        <v>10.215147341947167</v>
      </c>
      <c r="Q356" s="81">
        <v>0.451461397541572</v>
      </c>
      <c r="R356" s="81">
        <v>0</v>
      </c>
      <c r="S356" s="81">
        <v>0</v>
      </c>
      <c r="T356" s="82"/>
      <c r="U356" s="81">
        <v>1311197</v>
      </c>
      <c r="V356" s="81">
        <v>267</v>
      </c>
      <c r="W356" s="81">
        <v>29</v>
      </c>
      <c r="X356" s="81">
        <v>1206</v>
      </c>
      <c r="Y356" s="81">
        <v>2384</v>
      </c>
      <c r="Z356" s="81">
        <v>4905</v>
      </c>
      <c r="AA356" s="81">
        <v>2056</v>
      </c>
      <c r="AB356" s="81">
        <v>7744</v>
      </c>
      <c r="AC356" s="81">
        <v>0</v>
      </c>
      <c r="AD356" s="81">
        <v>0</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0</v>
      </c>
      <c r="BL356" s="81">
        <v>0</v>
      </c>
      <c r="BM356" s="82"/>
      <c r="BN356" s="81">
        <v>0</v>
      </c>
      <c r="BO356" s="81">
        <v>0</v>
      </c>
      <c r="BP356" s="81">
        <v>0</v>
      </c>
      <c r="BQ356" s="81">
        <v>0</v>
      </c>
      <c r="BR356" s="81">
        <v>0</v>
      </c>
      <c r="BS356" s="81">
        <v>0</v>
      </c>
      <c r="BT356"/>
      <c r="BU356" s="80"/>
      <c r="BV356" s="80"/>
      <c r="BW356" s="80"/>
      <c r="BX356" s="80"/>
      <c r="BY356" s="80"/>
      <c r="BZ356" s="80"/>
      <c r="CA356" s="80"/>
      <c r="CB356" s="80"/>
      <c r="CC356" s="80"/>
    </row>
    <row r="357" spans="1:81">
      <c r="A357" s="80" t="s">
        <v>2072</v>
      </c>
      <c r="B357" s="80">
        <v>415</v>
      </c>
      <c r="C357" s="80">
        <v>7</v>
      </c>
      <c r="D357" s="80">
        <v>25</v>
      </c>
      <c r="E357" s="80">
        <v>2010</v>
      </c>
      <c r="F357" s="80" t="s">
        <v>86</v>
      </c>
      <c r="G357" s="80" t="s">
        <v>2065</v>
      </c>
      <c r="H357" s="80" t="s">
        <v>2066</v>
      </c>
      <c r="I357" s="177"/>
      <c r="J357" s="81">
        <v>6.9561943853775228</v>
      </c>
      <c r="K357" s="81">
        <v>0.59214032620824275</v>
      </c>
      <c r="L357" s="81">
        <v>1.1827111679621751</v>
      </c>
      <c r="M357" s="81">
        <v>6.173640367350913</v>
      </c>
      <c r="N357" s="81">
        <v>10.875777405618686</v>
      </c>
      <c r="O357" s="81">
        <v>9.6894207926017941</v>
      </c>
      <c r="P357" s="81">
        <v>10.537940067770943</v>
      </c>
      <c r="Q357" s="81">
        <v>0.46397555232491572</v>
      </c>
      <c r="R357" s="81">
        <v>0</v>
      </c>
      <c r="S357" s="81">
        <v>0</v>
      </c>
      <c r="T357" s="82"/>
      <c r="U357" s="81">
        <v>1290777</v>
      </c>
      <c r="V357" s="81">
        <v>267</v>
      </c>
      <c r="W357" s="81">
        <v>29</v>
      </c>
      <c r="X357" s="81">
        <v>1206</v>
      </c>
      <c r="Y357" s="81">
        <v>2375</v>
      </c>
      <c r="Z357" s="81">
        <v>4921</v>
      </c>
      <c r="AA357" s="81">
        <v>2068</v>
      </c>
      <c r="AB357" s="81">
        <v>7626</v>
      </c>
      <c r="AC357" s="81">
        <v>0</v>
      </c>
      <c r="AD357" s="81">
        <v>0</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0</v>
      </c>
      <c r="BL357" s="81">
        <v>0</v>
      </c>
      <c r="BM357" s="82"/>
      <c r="BN357" s="81">
        <v>0</v>
      </c>
      <c r="BO357" s="81">
        <v>0</v>
      </c>
      <c r="BP357" s="81">
        <v>0</v>
      </c>
      <c r="BQ357" s="81">
        <v>0</v>
      </c>
      <c r="BR357" s="81">
        <v>0</v>
      </c>
      <c r="BS357" s="81">
        <v>0</v>
      </c>
      <c r="BT357"/>
      <c r="BU357" s="80">
        <v>0</v>
      </c>
      <c r="BV357" s="80">
        <v>0</v>
      </c>
      <c r="BW357" s="80">
        <v>0</v>
      </c>
      <c r="BX357" s="80">
        <v>0</v>
      </c>
      <c r="BY357" s="80">
        <v>0</v>
      </c>
      <c r="BZ357" s="80">
        <v>0</v>
      </c>
      <c r="CA357" s="80">
        <v>0</v>
      </c>
      <c r="CB357" s="80">
        <v>0</v>
      </c>
      <c r="CC357" s="80">
        <v>0</v>
      </c>
    </row>
    <row r="358" spans="1:81">
      <c r="A358" s="80" t="s">
        <v>2073</v>
      </c>
      <c r="B358" s="80">
        <v>416</v>
      </c>
      <c r="C358" s="80">
        <v>8</v>
      </c>
      <c r="D358" s="80">
        <v>25</v>
      </c>
      <c r="E358" s="80">
        <v>2011</v>
      </c>
      <c r="F358" s="80" t="s">
        <v>87</v>
      </c>
      <c r="G358" s="80" t="s">
        <v>2065</v>
      </c>
      <c r="H358" s="80" t="s">
        <v>2066</v>
      </c>
      <c r="I358" s="177"/>
      <c r="J358" s="81">
        <v>7.8170624113726239</v>
      </c>
      <c r="K358" s="81">
        <v>0.74321311933850587</v>
      </c>
      <c r="L358" s="81">
        <v>1.0552875202283878</v>
      </c>
      <c r="M358" s="81">
        <v>6.7941655714570093</v>
      </c>
      <c r="N358" s="81">
        <v>10.217362212396294</v>
      </c>
      <c r="O358" s="81">
        <v>9.5874589015599341</v>
      </c>
      <c r="P358" s="81">
        <v>10.203719330929514</v>
      </c>
      <c r="Q358" s="81">
        <v>0.53167092028180052</v>
      </c>
      <c r="R358" s="81">
        <v>0</v>
      </c>
      <c r="S358" s="81">
        <v>0</v>
      </c>
      <c r="T358" s="82"/>
      <c r="U358" s="81">
        <v>1375457</v>
      </c>
      <c r="V358" s="81">
        <v>267</v>
      </c>
      <c r="W358" s="81">
        <v>29</v>
      </c>
      <c r="X358" s="81">
        <v>1206</v>
      </c>
      <c r="Y358" s="81">
        <v>2376</v>
      </c>
      <c r="Z358" s="81">
        <v>4975</v>
      </c>
      <c r="AA358" s="81">
        <v>2062</v>
      </c>
      <c r="AB358" s="81">
        <v>7576</v>
      </c>
      <c r="AC358" s="81">
        <v>0</v>
      </c>
      <c r="AD358" s="81">
        <v>0</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0</v>
      </c>
      <c r="BL358" s="81">
        <v>0</v>
      </c>
      <c r="BM358" s="82"/>
      <c r="BN358" s="81">
        <v>0</v>
      </c>
      <c r="BO358" s="81">
        <v>0</v>
      </c>
      <c r="BP358" s="81">
        <v>0</v>
      </c>
      <c r="BQ358" s="81">
        <v>0</v>
      </c>
      <c r="BR358" s="81">
        <v>0</v>
      </c>
      <c r="BS358" s="81">
        <v>0</v>
      </c>
      <c r="BT358"/>
      <c r="BU358" s="80">
        <v>0</v>
      </c>
      <c r="BV358" s="80">
        <v>0</v>
      </c>
      <c r="BW358" s="80">
        <v>0</v>
      </c>
      <c r="BX358" s="80">
        <v>0</v>
      </c>
      <c r="BY358" s="80">
        <v>0</v>
      </c>
      <c r="BZ358" s="80">
        <v>0</v>
      </c>
      <c r="CA358" s="80">
        <v>0</v>
      </c>
      <c r="CB358" s="80">
        <v>0</v>
      </c>
      <c r="CC358" s="80">
        <v>0</v>
      </c>
    </row>
    <row r="359" spans="1:81">
      <c r="A359" s="80" t="s">
        <v>2074</v>
      </c>
      <c r="B359" s="80">
        <v>417</v>
      </c>
      <c r="C359" s="80">
        <v>9</v>
      </c>
      <c r="D359" s="80">
        <v>25</v>
      </c>
      <c r="E359" s="80">
        <v>2012</v>
      </c>
      <c r="F359" s="80" t="s">
        <v>88</v>
      </c>
      <c r="G359" s="80" t="s">
        <v>2065</v>
      </c>
      <c r="H359" s="80" t="s">
        <v>2066</v>
      </c>
      <c r="I359" s="177"/>
      <c r="J359" s="81">
        <v>7.5919295939086009</v>
      </c>
      <c r="K359" s="81">
        <v>0.67084386983317645</v>
      </c>
      <c r="L359" s="81">
        <v>1.072977050954097</v>
      </c>
      <c r="M359" s="81">
        <v>6.1168474326372255</v>
      </c>
      <c r="N359" s="81">
        <v>9.9423437629063685</v>
      </c>
      <c r="O359" s="81">
        <v>9.5387808202627244</v>
      </c>
      <c r="P359" s="81">
        <v>10.137359357131233</v>
      </c>
      <c r="Q359" s="81">
        <v>0.57497909974542094</v>
      </c>
      <c r="R359" s="81">
        <v>0</v>
      </c>
      <c r="S359" s="81">
        <v>0</v>
      </c>
      <c r="T359" s="82"/>
      <c r="U359" s="81">
        <v>1370685</v>
      </c>
      <c r="V359" s="81">
        <v>267</v>
      </c>
      <c r="W359" s="81">
        <v>29</v>
      </c>
      <c r="X359" s="81">
        <v>1206</v>
      </c>
      <c r="Y359" s="81">
        <v>2387</v>
      </c>
      <c r="Z359" s="81">
        <v>4989</v>
      </c>
      <c r="AA359" s="81">
        <v>2037</v>
      </c>
      <c r="AB359" s="81">
        <v>7541</v>
      </c>
      <c r="AC359" s="81">
        <v>0</v>
      </c>
      <c r="AD359" s="81">
        <v>0</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0</v>
      </c>
      <c r="BL359" s="81">
        <v>0</v>
      </c>
      <c r="BM359" s="82"/>
      <c r="BN359" s="81">
        <v>0</v>
      </c>
      <c r="BO359" s="81">
        <v>0</v>
      </c>
      <c r="BP359" s="81">
        <v>0</v>
      </c>
      <c r="BQ359" s="81">
        <v>0</v>
      </c>
      <c r="BR359" s="81">
        <v>0</v>
      </c>
      <c r="BS359" s="81">
        <v>0</v>
      </c>
      <c r="BT359"/>
      <c r="BU359" s="80">
        <v>0</v>
      </c>
      <c r="BV359" s="80">
        <v>0</v>
      </c>
      <c r="BW359" s="80">
        <v>0</v>
      </c>
      <c r="BX359" s="80">
        <v>0</v>
      </c>
      <c r="BY359" s="80">
        <v>0</v>
      </c>
      <c r="BZ359" s="80">
        <v>0</v>
      </c>
      <c r="CA359" s="80">
        <v>0</v>
      </c>
      <c r="CB359" s="80">
        <v>0</v>
      </c>
      <c r="CC359" s="80">
        <v>0</v>
      </c>
    </row>
    <row r="360" spans="1:81">
      <c r="A360" s="80" t="s">
        <v>2075</v>
      </c>
      <c r="B360" s="80">
        <v>418</v>
      </c>
      <c r="C360" s="80">
        <v>10</v>
      </c>
      <c r="D360" s="80">
        <v>25</v>
      </c>
      <c r="E360" s="80">
        <v>2013</v>
      </c>
      <c r="F360" s="80" t="s">
        <v>89</v>
      </c>
      <c r="G360" s="80" t="s">
        <v>2065</v>
      </c>
      <c r="H360" s="80" t="s">
        <v>2066</v>
      </c>
      <c r="I360" s="177"/>
      <c r="J360" s="81">
        <v>7.9204935311320108</v>
      </c>
      <c r="K360" s="81">
        <v>0.551826200105063</v>
      </c>
      <c r="L360" s="81">
        <v>1.0907201427948996</v>
      </c>
      <c r="M360" s="81">
        <v>5.8967551716366273</v>
      </c>
      <c r="N360" s="81">
        <v>10.663215474625583</v>
      </c>
      <c r="O360" s="81">
        <v>9.2884953581653242</v>
      </c>
      <c r="P360" s="81">
        <v>10.155574382080225</v>
      </c>
      <c r="Q360" s="81">
        <v>0.57932069885930193</v>
      </c>
      <c r="R360" s="81">
        <v>0</v>
      </c>
      <c r="S360" s="81">
        <v>0</v>
      </c>
      <c r="T360" s="82"/>
      <c r="U360" s="81">
        <v>1420052</v>
      </c>
      <c r="V360" s="81">
        <v>267</v>
      </c>
      <c r="W360" s="81">
        <v>29</v>
      </c>
      <c r="X360" s="81">
        <v>1206</v>
      </c>
      <c r="Y360" s="81">
        <v>2392</v>
      </c>
      <c r="Z360" s="81">
        <v>5075</v>
      </c>
      <c r="AA360" s="81">
        <v>2033</v>
      </c>
      <c r="AB360" s="81">
        <v>7489</v>
      </c>
      <c r="AC360" s="81">
        <v>0</v>
      </c>
      <c r="AD360" s="81">
        <v>0</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0</v>
      </c>
      <c r="BL360" s="81">
        <v>0</v>
      </c>
      <c r="BM360" s="82"/>
      <c r="BN360" s="81">
        <v>0</v>
      </c>
      <c r="BO360" s="81">
        <v>0</v>
      </c>
      <c r="BP360" s="81">
        <v>0</v>
      </c>
      <c r="BQ360" s="81">
        <v>0</v>
      </c>
      <c r="BR360" s="81">
        <v>0</v>
      </c>
      <c r="BS360" s="81">
        <v>0</v>
      </c>
      <c r="BT360"/>
      <c r="BU360" s="80">
        <v>0</v>
      </c>
      <c r="BV360" s="80">
        <v>0</v>
      </c>
      <c r="BW360" s="80">
        <v>0</v>
      </c>
      <c r="BX360" s="80">
        <v>0</v>
      </c>
      <c r="BY360" s="80">
        <v>0</v>
      </c>
      <c r="BZ360" s="80">
        <v>0</v>
      </c>
      <c r="CA360" s="80">
        <v>0</v>
      </c>
      <c r="CB360" s="80">
        <v>0</v>
      </c>
      <c r="CC360" s="80">
        <v>0</v>
      </c>
    </row>
    <row r="361" spans="1:81">
      <c r="A361" s="80" t="s">
        <v>2076</v>
      </c>
      <c r="B361" s="80">
        <v>419</v>
      </c>
      <c r="C361" s="80">
        <v>11</v>
      </c>
      <c r="D361" s="80">
        <v>25</v>
      </c>
      <c r="E361" s="80">
        <v>2014</v>
      </c>
      <c r="F361" s="80" t="s">
        <v>90</v>
      </c>
      <c r="G361" s="80" t="s">
        <v>2065</v>
      </c>
      <c r="H361" s="80" t="s">
        <v>2066</v>
      </c>
      <c r="I361" s="177"/>
      <c r="J361" s="81">
        <v>8.1729471224144188</v>
      </c>
      <c r="K361" s="81">
        <v>0.58005757598812935</v>
      </c>
      <c r="L361" s="81">
        <v>0.51463202480838888</v>
      </c>
      <c r="M361" s="81">
        <v>5.9093236835210305</v>
      </c>
      <c r="N361" s="81">
        <v>10.624413174959983</v>
      </c>
      <c r="O361" s="81">
        <v>8.7792453502307559</v>
      </c>
      <c r="P361" s="81">
        <v>10.168223626328455</v>
      </c>
      <c r="Q361" s="81">
        <v>0.55004290681101764</v>
      </c>
      <c r="R361" s="81">
        <v>0</v>
      </c>
      <c r="S361" s="81">
        <v>0</v>
      </c>
      <c r="T361" s="82"/>
      <c r="U361" s="81">
        <v>1604022</v>
      </c>
      <c r="V361" s="81">
        <v>239</v>
      </c>
      <c r="W361" s="81">
        <v>19</v>
      </c>
      <c r="X361" s="81">
        <v>1214</v>
      </c>
      <c r="Y361" s="81">
        <v>2404</v>
      </c>
      <c r="Z361" s="81">
        <v>5052</v>
      </c>
      <c r="AA361" s="81">
        <v>2025</v>
      </c>
      <c r="AB361" s="81">
        <v>7411</v>
      </c>
      <c r="AC361" s="81">
        <v>0</v>
      </c>
      <c r="AD361" s="81">
        <v>0</v>
      </c>
      <c r="AE361" s="82"/>
      <c r="AF361" s="81">
        <v>11394849.294884009</v>
      </c>
      <c r="AG361" s="81">
        <v>478085.24239320576</v>
      </c>
      <c r="AH361" s="81">
        <v>131581.29103831842</v>
      </c>
      <c r="AI361" s="81">
        <v>7346841.6383900549</v>
      </c>
      <c r="AJ361" s="81">
        <v>13196596.141995344</v>
      </c>
      <c r="AK361" s="81">
        <v>0</v>
      </c>
      <c r="AL361" s="81">
        <v>0</v>
      </c>
      <c r="AM361" s="81">
        <v>1017419.5558338756</v>
      </c>
      <c r="AN361" s="81">
        <v>0</v>
      </c>
      <c r="AO361" s="81">
        <v>0</v>
      </c>
      <c r="AP361" s="82"/>
      <c r="AQ361" s="81">
        <v>278</v>
      </c>
      <c r="AR361" s="81">
        <v>24</v>
      </c>
      <c r="AS361" s="81">
        <v>0</v>
      </c>
      <c r="AT361" s="81">
        <v>0</v>
      </c>
      <c r="AU361" s="81">
        <v>1</v>
      </c>
      <c r="AV361" s="81">
        <v>0</v>
      </c>
      <c r="AW361" s="81" t="s">
        <v>564</v>
      </c>
      <c r="AX361" s="82"/>
      <c r="AY361" s="81">
        <v>1191.0999999999999</v>
      </c>
      <c r="AZ361" s="81">
        <v>1611.9</v>
      </c>
      <c r="BA361" s="81">
        <v>0</v>
      </c>
      <c r="BB361" s="81">
        <v>0</v>
      </c>
      <c r="BC361" s="81">
        <v>20</v>
      </c>
      <c r="BD361" s="81">
        <v>0</v>
      </c>
      <c r="BE361" s="81" t="s">
        <v>564</v>
      </c>
      <c r="BF361" s="82"/>
      <c r="BG361" s="81">
        <v>0</v>
      </c>
      <c r="BH361" s="81">
        <v>0</v>
      </c>
      <c r="BI361" s="81">
        <v>0</v>
      </c>
      <c r="BJ361" s="81">
        <v>0</v>
      </c>
      <c r="BK361" s="81">
        <v>0</v>
      </c>
      <c r="BL361" s="81">
        <v>0</v>
      </c>
      <c r="BM361" s="82"/>
      <c r="BN361" s="81">
        <v>0</v>
      </c>
      <c r="BO361" s="81">
        <v>0</v>
      </c>
      <c r="BP361" s="81">
        <v>0</v>
      </c>
      <c r="BQ361" s="81">
        <v>0</v>
      </c>
      <c r="BR361" s="81">
        <v>0</v>
      </c>
      <c r="BS361" s="81">
        <v>0</v>
      </c>
      <c r="BT361"/>
      <c r="BU361" s="80">
        <v>0</v>
      </c>
      <c r="BV361" s="80">
        <v>0</v>
      </c>
      <c r="BW361" s="80">
        <v>0</v>
      </c>
      <c r="BX361" s="80">
        <v>0</v>
      </c>
      <c r="BY361" s="80">
        <v>0</v>
      </c>
      <c r="BZ361" s="80">
        <v>0</v>
      </c>
      <c r="CA361" s="80">
        <v>0</v>
      </c>
      <c r="CB361" s="80">
        <v>0</v>
      </c>
      <c r="CC361" s="80">
        <v>0</v>
      </c>
    </row>
    <row r="362" spans="1:81">
      <c r="A362" s="80" t="s">
        <v>2077</v>
      </c>
      <c r="B362" s="80">
        <v>420</v>
      </c>
      <c r="C362" s="80">
        <v>12</v>
      </c>
      <c r="D362" s="80">
        <v>25</v>
      </c>
      <c r="E362" s="80">
        <v>2015</v>
      </c>
      <c r="F362" s="80" t="s">
        <v>91</v>
      </c>
      <c r="G362" s="80" t="s">
        <v>2065</v>
      </c>
      <c r="H362" s="80" t="s">
        <v>2066</v>
      </c>
      <c r="I362" s="177"/>
      <c r="J362" s="81">
        <v>10.383902059167637</v>
      </c>
      <c r="K362" s="81">
        <v>0.53980076832765567</v>
      </c>
      <c r="L362" s="81">
        <v>0.55521001976718676</v>
      </c>
      <c r="M362" s="81">
        <v>6.2996288310684481</v>
      </c>
      <c r="N362" s="81">
        <v>9.1401842107338958</v>
      </c>
      <c r="O362" s="81">
        <v>8.6644851375924112</v>
      </c>
      <c r="P362" s="81">
        <v>10.100844717132434</v>
      </c>
      <c r="Q362" s="81">
        <v>0.53301538756904843</v>
      </c>
      <c r="R362" s="81">
        <v>0</v>
      </c>
      <c r="S362" s="81">
        <v>0</v>
      </c>
      <c r="T362" s="82"/>
      <c r="U362" s="81">
        <v>2199840</v>
      </c>
      <c r="V362" s="81">
        <v>239</v>
      </c>
      <c r="W362" s="81">
        <v>19</v>
      </c>
      <c r="X362" s="81">
        <v>1214</v>
      </c>
      <c r="Y362" s="81">
        <v>2413</v>
      </c>
      <c r="Z362" s="81">
        <v>5034</v>
      </c>
      <c r="AA362" s="81">
        <v>2010</v>
      </c>
      <c r="AB362" s="81">
        <v>7336</v>
      </c>
      <c r="AC362" s="81">
        <v>0</v>
      </c>
      <c r="AD362" s="81">
        <v>0</v>
      </c>
      <c r="AE362" s="82"/>
      <c r="AF362" s="81">
        <v>14941065.723668329</v>
      </c>
      <c r="AG362" s="81">
        <v>415009.28258730745</v>
      </c>
      <c r="AH362" s="81">
        <v>116757.16743082256</v>
      </c>
      <c r="AI362" s="81">
        <v>7883748.9199643927</v>
      </c>
      <c r="AJ362" s="81">
        <v>11457514.942776769</v>
      </c>
      <c r="AK362" s="81">
        <v>0</v>
      </c>
      <c r="AL362" s="81">
        <v>0</v>
      </c>
      <c r="AM362" s="81">
        <v>1005368.0266374082</v>
      </c>
      <c r="AN362" s="81">
        <v>0</v>
      </c>
      <c r="AO362" s="81">
        <v>0</v>
      </c>
      <c r="AP362" s="82"/>
      <c r="AQ362" s="81">
        <v>298</v>
      </c>
      <c r="AR362" s="81">
        <v>32</v>
      </c>
      <c r="AS362" s="81">
        <v>0</v>
      </c>
      <c r="AT362" s="81">
        <v>1</v>
      </c>
      <c r="AU362" s="81">
        <v>1</v>
      </c>
      <c r="AV362" s="81">
        <v>0</v>
      </c>
      <c r="AW362" s="81" t="s">
        <v>564</v>
      </c>
      <c r="AX362" s="82"/>
      <c r="AY362" s="81">
        <v>1278.0999999999999</v>
      </c>
      <c r="AZ362" s="81">
        <v>1788</v>
      </c>
      <c r="BA362" s="81">
        <v>0</v>
      </c>
      <c r="BB362" s="81">
        <v>420</v>
      </c>
      <c r="BC362" s="81">
        <v>20</v>
      </c>
      <c r="BD362" s="81">
        <v>0</v>
      </c>
      <c r="BE362" s="81" t="s">
        <v>564</v>
      </c>
      <c r="BF362" s="82"/>
      <c r="BG362" s="81">
        <v>0</v>
      </c>
      <c r="BH362" s="81">
        <v>0</v>
      </c>
      <c r="BI362" s="81">
        <v>0</v>
      </c>
      <c r="BJ362" s="81">
        <v>0</v>
      </c>
      <c r="BK362" s="81">
        <v>0</v>
      </c>
      <c r="BL362" s="81">
        <v>0</v>
      </c>
      <c r="BM362" s="82"/>
      <c r="BN362" s="81">
        <v>0</v>
      </c>
      <c r="BO362" s="81">
        <v>0</v>
      </c>
      <c r="BP362" s="81">
        <v>0</v>
      </c>
      <c r="BQ362" s="81">
        <v>0</v>
      </c>
      <c r="BR362" s="81">
        <v>0</v>
      </c>
      <c r="BS362" s="81">
        <v>0</v>
      </c>
      <c r="BT362"/>
      <c r="BU362" s="80">
        <v>0</v>
      </c>
      <c r="BV362" s="80">
        <v>0</v>
      </c>
      <c r="BW362" s="80">
        <v>0</v>
      </c>
      <c r="BX362" s="80">
        <v>0</v>
      </c>
      <c r="BY362" s="80">
        <v>0</v>
      </c>
      <c r="BZ362" s="80">
        <v>0</v>
      </c>
      <c r="CA362" s="80">
        <v>0</v>
      </c>
      <c r="CB362" s="80">
        <v>0</v>
      </c>
      <c r="CC362" s="80">
        <v>0</v>
      </c>
    </row>
    <row r="363" spans="1:81">
      <c r="A363" s="80" t="s">
        <v>2078</v>
      </c>
      <c r="B363" s="80">
        <v>421</v>
      </c>
      <c r="C363" s="80">
        <v>13</v>
      </c>
      <c r="D363" s="80">
        <v>25</v>
      </c>
      <c r="E363" s="80">
        <v>2016</v>
      </c>
      <c r="F363" s="80" t="s">
        <v>92</v>
      </c>
      <c r="G363" s="80" t="s">
        <v>2065</v>
      </c>
      <c r="H363" s="80" t="s">
        <v>2066</v>
      </c>
      <c r="I363" s="177"/>
      <c r="J363" s="81">
        <v>9.1957089376204788</v>
      </c>
      <c r="K363" s="81">
        <v>0.54304452789824464</v>
      </c>
      <c r="L363" s="81">
        <v>0.53357214233217676</v>
      </c>
      <c r="M363" s="81">
        <v>5.0925340273761011</v>
      </c>
      <c r="N363" s="81">
        <v>9.7996059975833685</v>
      </c>
      <c r="O363" s="81">
        <v>8.5490666732217413</v>
      </c>
      <c r="P363" s="81">
        <v>10.21303350539563</v>
      </c>
      <c r="Q363" s="81">
        <v>0.51137588164345604</v>
      </c>
      <c r="R363" s="81">
        <v>0</v>
      </c>
      <c r="S363" s="81">
        <v>0</v>
      </c>
      <c r="T363" s="82"/>
      <c r="U363" s="81">
        <v>1933299</v>
      </c>
      <c r="V363" s="81">
        <v>239</v>
      </c>
      <c r="W363" s="81">
        <v>19</v>
      </c>
      <c r="X363" s="81">
        <v>1214</v>
      </c>
      <c r="Y363" s="81">
        <v>2430</v>
      </c>
      <c r="Z363" s="81">
        <v>5028</v>
      </c>
      <c r="AA363" s="81">
        <v>2102</v>
      </c>
      <c r="AB363" s="81">
        <v>7240</v>
      </c>
      <c r="AC363" s="81">
        <v>0</v>
      </c>
      <c r="AD363" s="81">
        <v>0</v>
      </c>
      <c r="AE363" s="82"/>
      <c r="AF363" s="81">
        <v>13507700.173469851</v>
      </c>
      <c r="AG363" s="81">
        <v>401294.50231934409</v>
      </c>
      <c r="AH363" s="81">
        <v>87139.20810131621</v>
      </c>
      <c r="AI363" s="81">
        <v>7669588.3888738845</v>
      </c>
      <c r="AJ363" s="81">
        <v>12079486.77240788</v>
      </c>
      <c r="AK363" s="81">
        <v>0</v>
      </c>
      <c r="AL363" s="81">
        <v>0</v>
      </c>
      <c r="AM363" s="81">
        <v>992982.4804233287</v>
      </c>
      <c r="AN363" s="81">
        <v>0</v>
      </c>
      <c r="AO363" s="81">
        <v>0</v>
      </c>
      <c r="AP363" s="82"/>
      <c r="AQ363" s="81">
        <v>317</v>
      </c>
      <c r="AR363" s="81">
        <v>37</v>
      </c>
      <c r="AS363" s="81">
        <v>0</v>
      </c>
      <c r="AT363" s="81">
        <v>1</v>
      </c>
      <c r="AU363" s="81">
        <v>1</v>
      </c>
      <c r="AV363" s="81">
        <v>0</v>
      </c>
      <c r="AW363" s="81" t="s">
        <v>564</v>
      </c>
      <c r="AX363" s="82"/>
      <c r="AY363" s="81">
        <v>1369.2</v>
      </c>
      <c r="AZ363" s="81">
        <v>2918.5</v>
      </c>
      <c r="BA363" s="81">
        <v>0</v>
      </c>
      <c r="BB363" s="81">
        <v>420</v>
      </c>
      <c r="BC363" s="81">
        <v>20</v>
      </c>
      <c r="BD363" s="81">
        <v>0</v>
      </c>
      <c r="BE363" s="81" t="s">
        <v>564</v>
      </c>
      <c r="BF363" s="82"/>
      <c r="BG363" s="81">
        <v>0</v>
      </c>
      <c r="BH363" s="81">
        <v>0</v>
      </c>
      <c r="BI363" s="81">
        <v>4.9859999999999998</v>
      </c>
      <c r="BJ363" s="81">
        <v>0</v>
      </c>
      <c r="BK363" s="81">
        <v>0</v>
      </c>
      <c r="BL363" s="81">
        <v>0</v>
      </c>
      <c r="BM363" s="82"/>
      <c r="BN363" s="81">
        <v>0</v>
      </c>
      <c r="BO363" s="81">
        <v>0</v>
      </c>
      <c r="BP363" s="81">
        <v>1</v>
      </c>
      <c r="BQ363" s="81">
        <v>0</v>
      </c>
      <c r="BR363" s="81">
        <v>0</v>
      </c>
      <c r="BS363" s="81">
        <v>0</v>
      </c>
      <c r="BT363"/>
      <c r="BU363" s="80">
        <v>4.9859999999999998</v>
      </c>
      <c r="BV363" s="80">
        <v>0</v>
      </c>
      <c r="BW363" s="80">
        <v>0</v>
      </c>
      <c r="BX363" s="80">
        <v>0</v>
      </c>
      <c r="BY363" s="80">
        <v>0</v>
      </c>
      <c r="BZ363" s="80">
        <v>0</v>
      </c>
      <c r="CA363" s="80">
        <v>0</v>
      </c>
      <c r="CB363" s="80">
        <v>0</v>
      </c>
      <c r="CC363" s="80">
        <v>0</v>
      </c>
    </row>
    <row r="364" spans="1:81">
      <c r="A364" s="80" t="s">
        <v>2079</v>
      </c>
      <c r="B364" s="80">
        <v>422</v>
      </c>
      <c r="C364" s="80">
        <v>14</v>
      </c>
      <c r="D364" s="80">
        <v>25</v>
      </c>
      <c r="E364" s="80">
        <v>2017</v>
      </c>
      <c r="F364" s="80" t="s">
        <v>71</v>
      </c>
      <c r="G364" s="80" t="s">
        <v>2065</v>
      </c>
      <c r="H364" s="80" t="s">
        <v>2066</v>
      </c>
      <c r="I364" s="177"/>
      <c r="J364" s="81">
        <v>13.632132882365426</v>
      </c>
      <c r="K364" s="81">
        <v>0.53553856554859625</v>
      </c>
      <c r="L364" s="81">
        <v>0.5247067525862974</v>
      </c>
      <c r="M364" s="81">
        <v>4.837895478653004</v>
      </c>
      <c r="N364" s="81">
        <v>10.241671592677902</v>
      </c>
      <c r="O364" s="81">
        <v>8.3928408054314154</v>
      </c>
      <c r="P364" s="81">
        <v>9.8634889088112914</v>
      </c>
      <c r="Q364" s="81">
        <v>0.49053533197165966</v>
      </c>
      <c r="R364" s="81">
        <v>0</v>
      </c>
      <c r="S364" s="81">
        <v>0</v>
      </c>
      <c r="T364" s="82"/>
      <c r="U364" s="81">
        <v>3042626</v>
      </c>
      <c r="V364" s="81">
        <v>239</v>
      </c>
      <c r="W364" s="81">
        <v>19</v>
      </c>
      <c r="X364" s="81">
        <v>1214</v>
      </c>
      <c r="Y364" s="81">
        <v>2465</v>
      </c>
      <c r="Z364" s="81">
        <v>5018</v>
      </c>
      <c r="AA364" s="81">
        <v>2043</v>
      </c>
      <c r="AB364" s="81">
        <v>7182</v>
      </c>
      <c r="AC364" s="81">
        <v>0</v>
      </c>
      <c r="AD364" s="81">
        <v>0</v>
      </c>
      <c r="AE364" s="82"/>
      <c r="AF364" s="81">
        <v>20297354.628911238</v>
      </c>
      <c r="AG364" s="81">
        <v>400218.63541234197</v>
      </c>
      <c r="AH364" s="81">
        <v>112382.8038424</v>
      </c>
      <c r="AI364" s="81">
        <v>7596617.6857160646</v>
      </c>
      <c r="AJ364" s="81">
        <v>12096196.18069542</v>
      </c>
      <c r="AK364" s="81">
        <v>0</v>
      </c>
      <c r="AL364" s="81">
        <v>0</v>
      </c>
      <c r="AM364" s="81">
        <v>986568.94778393174</v>
      </c>
      <c r="AN364" s="81">
        <v>0</v>
      </c>
      <c r="AO364" s="81">
        <v>0</v>
      </c>
      <c r="AP364" s="82"/>
      <c r="AQ364" s="81">
        <v>333</v>
      </c>
      <c r="AR364" s="81">
        <v>40</v>
      </c>
      <c r="AS364" s="81">
        <v>0</v>
      </c>
      <c r="AT364" s="81">
        <v>1</v>
      </c>
      <c r="AU364" s="81">
        <v>1</v>
      </c>
      <c r="AV364" s="81">
        <v>0</v>
      </c>
      <c r="AW364" s="81" t="s">
        <v>564</v>
      </c>
      <c r="AX364" s="82"/>
      <c r="AY364" s="81">
        <v>1441.3</v>
      </c>
      <c r="AZ364" s="81">
        <v>3010</v>
      </c>
      <c r="BA364" s="81">
        <v>0</v>
      </c>
      <c r="BB364" s="81">
        <v>420</v>
      </c>
      <c r="BC364" s="81">
        <v>20</v>
      </c>
      <c r="BD364" s="81">
        <v>0</v>
      </c>
      <c r="BE364" s="81" t="s">
        <v>564</v>
      </c>
      <c r="BF364" s="82"/>
      <c r="BG364" s="81">
        <v>0</v>
      </c>
      <c r="BH364" s="81">
        <v>0</v>
      </c>
      <c r="BI364" s="81">
        <v>6.016</v>
      </c>
      <c r="BJ364" s="81">
        <v>0</v>
      </c>
      <c r="BK364" s="81">
        <v>0</v>
      </c>
      <c r="BL364" s="81">
        <v>0</v>
      </c>
      <c r="BM364" s="82"/>
      <c r="BN364" s="81">
        <v>0</v>
      </c>
      <c r="BO364" s="81">
        <v>0</v>
      </c>
      <c r="BP364" s="81">
        <v>1</v>
      </c>
      <c r="BQ364" s="81">
        <v>0</v>
      </c>
      <c r="BR364" s="81">
        <v>0</v>
      </c>
      <c r="BS364" s="81">
        <v>0</v>
      </c>
      <c r="BT364"/>
      <c r="BU364" s="80">
        <v>6.016</v>
      </c>
      <c r="BV364" s="80">
        <v>0</v>
      </c>
      <c r="BW364" s="80">
        <v>0</v>
      </c>
      <c r="BX364" s="80">
        <v>0</v>
      </c>
      <c r="BY364" s="80">
        <v>0</v>
      </c>
      <c r="BZ364" s="80">
        <v>0</v>
      </c>
      <c r="CA364" s="80">
        <v>0</v>
      </c>
      <c r="CB364" s="80">
        <v>0</v>
      </c>
      <c r="CC364" s="80">
        <v>0</v>
      </c>
    </row>
    <row r="365" spans="1:81">
      <c r="A365" s="80" t="s">
        <v>2080</v>
      </c>
      <c r="B365" s="80">
        <v>423</v>
      </c>
      <c r="C365" s="80">
        <v>15</v>
      </c>
      <c r="D365" s="80">
        <v>25</v>
      </c>
      <c r="E365" s="80">
        <v>2018</v>
      </c>
      <c r="F365" s="80" t="s">
        <v>93</v>
      </c>
      <c r="G365" s="80" t="s">
        <v>2065</v>
      </c>
      <c r="H365" s="80" t="s">
        <v>2066</v>
      </c>
      <c r="I365" s="177"/>
      <c r="J365" s="81">
        <v>7.7981492005491138</v>
      </c>
      <c r="K365" s="81">
        <v>0.50252613506161481</v>
      </c>
      <c r="L365" s="81">
        <v>0.47039930469661251</v>
      </c>
      <c r="M365" s="81">
        <v>4.7083251578166303</v>
      </c>
      <c r="N365" s="81">
        <v>9.9505604431775367</v>
      </c>
      <c r="O365" s="81">
        <v>8.2482866314713394</v>
      </c>
      <c r="P365" s="81">
        <v>9.7270663176986432</v>
      </c>
      <c r="Q365" s="81">
        <v>0.45056532455825771</v>
      </c>
      <c r="R365" s="81">
        <v>0</v>
      </c>
      <c r="S365" s="81">
        <v>3.1537562307545446E-2</v>
      </c>
      <c r="T365" s="82"/>
      <c r="U365" s="81">
        <v>1871200</v>
      </c>
      <c r="V365" s="81">
        <v>239</v>
      </c>
      <c r="W365" s="81">
        <v>19</v>
      </c>
      <c r="X365" s="81">
        <v>1214</v>
      </c>
      <c r="Y365" s="81">
        <v>2471</v>
      </c>
      <c r="Z365" s="81">
        <v>5026</v>
      </c>
      <c r="AA365" s="81">
        <v>2035</v>
      </c>
      <c r="AB365" s="81">
        <v>7109</v>
      </c>
      <c r="AC365" s="81">
        <v>0</v>
      </c>
      <c r="AD365" s="81">
        <v>3.1537562307545453E-2</v>
      </c>
      <c r="AE365" s="82"/>
      <c r="AF365" s="81">
        <v>11935695.94762763</v>
      </c>
      <c r="AG365" s="81">
        <v>355511.80430936703</v>
      </c>
      <c r="AH365" s="81">
        <v>106193.5396059246</v>
      </c>
      <c r="AI365" s="81">
        <v>7256138.4286501082</v>
      </c>
      <c r="AJ365" s="81">
        <v>12097712.166782521</v>
      </c>
      <c r="AK365" s="81">
        <v>0</v>
      </c>
      <c r="AL365" s="81">
        <v>0</v>
      </c>
      <c r="AM365" s="81">
        <v>978561.74604911183</v>
      </c>
      <c r="AN365" s="81">
        <v>0</v>
      </c>
      <c r="AO365" s="81">
        <v>0</v>
      </c>
      <c r="AP365" s="82"/>
      <c r="AQ365" s="81">
        <v>353</v>
      </c>
      <c r="AR365" s="81">
        <v>41</v>
      </c>
      <c r="AS365" s="81">
        <v>0</v>
      </c>
      <c r="AT365" s="81">
        <v>1</v>
      </c>
      <c r="AU365" s="81">
        <v>1</v>
      </c>
      <c r="AV365" s="81">
        <v>0</v>
      </c>
      <c r="AW365" s="81" t="s">
        <v>564</v>
      </c>
      <c r="AX365" s="82"/>
      <c r="AY365" s="81">
        <v>1549.6</v>
      </c>
      <c r="AZ365" s="81">
        <v>3026</v>
      </c>
      <c r="BA365" s="81">
        <v>0</v>
      </c>
      <c r="BB365" s="81">
        <v>420</v>
      </c>
      <c r="BC365" s="81">
        <v>20</v>
      </c>
      <c r="BD365" s="81">
        <v>0</v>
      </c>
      <c r="BE365" s="81" t="s">
        <v>564</v>
      </c>
      <c r="BF365" s="82"/>
      <c r="BG365" s="81">
        <v>0</v>
      </c>
      <c r="BH365" s="81">
        <v>0</v>
      </c>
      <c r="BI365" s="81">
        <v>6.1740000000000004</v>
      </c>
      <c r="BJ365" s="81">
        <v>0</v>
      </c>
      <c r="BK365" s="81">
        <v>0</v>
      </c>
      <c r="BL365" s="81">
        <v>0</v>
      </c>
      <c r="BM365" s="82"/>
      <c r="BN365" s="81">
        <v>0</v>
      </c>
      <c r="BO365" s="81">
        <v>0</v>
      </c>
      <c r="BP365" s="81">
        <v>1</v>
      </c>
      <c r="BQ365" s="81">
        <v>0</v>
      </c>
      <c r="BR365" s="81">
        <v>0</v>
      </c>
      <c r="BS365" s="81">
        <v>0</v>
      </c>
      <c r="BT365"/>
      <c r="BU365" s="80">
        <v>6.1740000000000004</v>
      </c>
      <c r="BV365" s="80">
        <v>0</v>
      </c>
      <c r="BW365" s="80">
        <v>0</v>
      </c>
      <c r="BX365" s="80">
        <v>0</v>
      </c>
      <c r="BY365" s="80">
        <v>0</v>
      </c>
      <c r="BZ365" s="80">
        <v>0</v>
      </c>
      <c r="CA365" s="80">
        <v>0</v>
      </c>
      <c r="CB365" s="80">
        <v>0</v>
      </c>
      <c r="CC365" s="80">
        <v>0</v>
      </c>
    </row>
    <row r="366" spans="1:81">
      <c r="A366" s="80" t="s">
        <v>2081</v>
      </c>
      <c r="B366" s="80">
        <v>424</v>
      </c>
      <c r="C366" s="80">
        <v>16</v>
      </c>
      <c r="D366" s="80">
        <v>25</v>
      </c>
      <c r="E366" s="80">
        <v>2019</v>
      </c>
      <c r="F366" s="80" t="s">
        <v>73</v>
      </c>
      <c r="G366" s="80" t="s">
        <v>2065</v>
      </c>
      <c r="H366" s="80" t="s">
        <v>2066</v>
      </c>
      <c r="I366" s="177"/>
      <c r="J366" s="81">
        <v>7.3501339319156802</v>
      </c>
      <c r="K366" s="81">
        <v>0.45615239103034771</v>
      </c>
      <c r="L366" s="81">
        <v>0.47295979814961164</v>
      </c>
      <c r="M366" s="81">
        <v>4.5087219027629537</v>
      </c>
      <c r="N366" s="81">
        <v>8.8533740020570146</v>
      </c>
      <c r="O366" s="81">
        <v>7.9208582197655009</v>
      </c>
      <c r="P366" s="81">
        <v>9.3573514965630231</v>
      </c>
      <c r="Q366" s="81">
        <v>0.43282545250443261</v>
      </c>
      <c r="R366" s="81">
        <v>0</v>
      </c>
      <c r="S366" s="81">
        <v>0.30400459720788708</v>
      </c>
      <c r="T366" s="82"/>
      <c r="U366" s="81">
        <v>1787795</v>
      </c>
      <c r="V366" s="81">
        <v>239</v>
      </c>
      <c r="W366" s="81">
        <v>19</v>
      </c>
      <c r="X366" s="81">
        <v>1214</v>
      </c>
      <c r="Y366" s="81">
        <v>2477</v>
      </c>
      <c r="Z366" s="81">
        <v>4959</v>
      </c>
      <c r="AA366" s="81">
        <v>1943</v>
      </c>
      <c r="AB366" s="81">
        <v>7014</v>
      </c>
      <c r="AC366" s="81">
        <v>0</v>
      </c>
      <c r="AD366" s="81">
        <v>0.30400459720788708</v>
      </c>
      <c r="AE366" s="82"/>
      <c r="AF366" s="81">
        <v>11939028.564826019</v>
      </c>
      <c r="AG366" s="81">
        <v>344229.59931338392</v>
      </c>
      <c r="AH366" s="81">
        <v>112167.17276622901</v>
      </c>
      <c r="AI366" s="81">
        <v>7435725.1084271483</v>
      </c>
      <c r="AJ366" s="81">
        <v>11184687.79200618</v>
      </c>
      <c r="AK366" s="81">
        <v>0</v>
      </c>
      <c r="AL366" s="81">
        <v>0</v>
      </c>
      <c r="AM366" s="81">
        <v>955253.99863626971</v>
      </c>
      <c r="AN366" s="81">
        <v>0</v>
      </c>
      <c r="AO366" s="81">
        <v>0</v>
      </c>
      <c r="AP366" s="82"/>
      <c r="AQ366" s="81">
        <v>365</v>
      </c>
      <c r="AR366" s="81">
        <v>42</v>
      </c>
      <c r="AS366" s="81">
        <v>0</v>
      </c>
      <c r="AT366" s="81">
        <v>1</v>
      </c>
      <c r="AU366" s="81">
        <v>1</v>
      </c>
      <c r="AV366" s="81">
        <v>0</v>
      </c>
      <c r="AW366" s="81" t="s">
        <v>564</v>
      </c>
      <c r="AX366" s="82"/>
      <c r="AY366" s="81">
        <v>1606.4</v>
      </c>
      <c r="AZ366" s="81">
        <v>3044.8</v>
      </c>
      <c r="BA366" s="81">
        <v>0</v>
      </c>
      <c r="BB366" s="81">
        <v>420</v>
      </c>
      <c r="BC366" s="81">
        <v>20</v>
      </c>
      <c r="BD366" s="81">
        <v>0</v>
      </c>
      <c r="BE366" s="81" t="s">
        <v>564</v>
      </c>
      <c r="BF366" s="82"/>
      <c r="BG366" s="81">
        <v>0</v>
      </c>
      <c r="BH366" s="81">
        <v>0</v>
      </c>
      <c r="BI366" s="81">
        <v>4.8010000000000002</v>
      </c>
      <c r="BJ366" s="81">
        <v>0</v>
      </c>
      <c r="BK366" s="81">
        <v>0</v>
      </c>
      <c r="BL366" s="81">
        <v>0</v>
      </c>
      <c r="BM366" s="82"/>
      <c r="BN366" s="81">
        <v>0</v>
      </c>
      <c r="BO366" s="81">
        <v>0</v>
      </c>
      <c r="BP366" s="81">
        <v>1</v>
      </c>
      <c r="BQ366" s="81">
        <v>0</v>
      </c>
      <c r="BR366" s="81">
        <v>0</v>
      </c>
      <c r="BS366" s="81">
        <v>0</v>
      </c>
      <c r="BT366"/>
      <c r="BU366" s="80">
        <v>4.8010000000000002</v>
      </c>
      <c r="BV366" s="80">
        <v>0</v>
      </c>
      <c r="BW366" s="80">
        <v>0</v>
      </c>
      <c r="BX366" s="80">
        <v>0</v>
      </c>
      <c r="BY366" s="80">
        <v>0</v>
      </c>
      <c r="BZ366" s="80">
        <v>0</v>
      </c>
      <c r="CA366" s="80">
        <v>0</v>
      </c>
      <c r="CB366" s="80">
        <v>0</v>
      </c>
      <c r="CC366" s="80">
        <v>0</v>
      </c>
    </row>
    <row r="367" spans="1:81">
      <c r="A367" s="80" t="s">
        <v>2082</v>
      </c>
      <c r="B367" s="80">
        <v>425</v>
      </c>
      <c r="C367" s="80">
        <v>17</v>
      </c>
      <c r="D367" s="80">
        <v>25</v>
      </c>
      <c r="E367" s="80">
        <v>2020</v>
      </c>
      <c r="F367" s="80" t="s">
        <v>218</v>
      </c>
      <c r="G367" s="80" t="s">
        <v>2065</v>
      </c>
      <c r="H367" s="80" t="s">
        <v>2066</v>
      </c>
      <c r="I367" s="177"/>
      <c r="J367" s="81">
        <v>9.4611110170446278</v>
      </c>
      <c r="K367" s="81">
        <v>0.55626563746205127</v>
      </c>
      <c r="L367" s="81">
        <v>1.2232100643272359</v>
      </c>
      <c r="M367" s="81">
        <v>3.1286407475133937</v>
      </c>
      <c r="N367" s="81">
        <v>8.6058472998146609</v>
      </c>
      <c r="O367" s="81">
        <v>6.9341948784320442</v>
      </c>
      <c r="P367" s="81">
        <v>9.0823687698507491</v>
      </c>
      <c r="Q367" s="81">
        <v>0.40431046390492204</v>
      </c>
      <c r="R367" s="81">
        <v>0</v>
      </c>
      <c r="S367" s="81">
        <v>0.27756369561760019</v>
      </c>
      <c r="T367" s="82"/>
      <c r="U367" s="81">
        <v>2341314</v>
      </c>
      <c r="V367" s="81">
        <v>255</v>
      </c>
      <c r="W367" s="81">
        <v>55</v>
      </c>
      <c r="X367" s="81">
        <v>936</v>
      </c>
      <c r="Y367" s="81">
        <v>2456</v>
      </c>
      <c r="Z367" s="81">
        <v>4955</v>
      </c>
      <c r="AA367" s="81">
        <v>2049</v>
      </c>
      <c r="AB367" s="81">
        <v>6857</v>
      </c>
      <c r="AC367" s="81">
        <v>0</v>
      </c>
      <c r="AD367" s="81">
        <v>0.27756369561760019</v>
      </c>
      <c r="AE367" s="82"/>
      <c r="AF367" s="81">
        <v>15784169.2437583</v>
      </c>
      <c r="AG367" s="81">
        <v>401111.71447327099</v>
      </c>
      <c r="AH367" s="81">
        <v>314746.75163488794</v>
      </c>
      <c r="AI367" s="81">
        <v>5408460.0869218204</v>
      </c>
      <c r="AJ367" s="81">
        <v>11206133.939772962</v>
      </c>
      <c r="AK367" s="81"/>
      <c r="AL367" s="81"/>
      <c r="AM367" s="81">
        <v>894914.68285894941</v>
      </c>
      <c r="AN367" s="81"/>
      <c r="AO367" s="81"/>
      <c r="AP367" s="82"/>
      <c r="AQ367" s="81">
        <v>373</v>
      </c>
      <c r="AR367" s="81">
        <v>43</v>
      </c>
      <c r="AS367" s="81">
        <v>0</v>
      </c>
      <c r="AT367" s="81">
        <v>1</v>
      </c>
      <c r="AU367" s="81">
        <v>1</v>
      </c>
      <c r="AV367" s="81">
        <v>0</v>
      </c>
      <c r="AW367" s="81">
        <v>0</v>
      </c>
      <c r="AX367" s="82"/>
      <c r="AY367" s="81">
        <v>1654.3</v>
      </c>
      <c r="AZ367" s="81">
        <v>3094.3000000000011</v>
      </c>
      <c r="BA367" s="81">
        <v>0</v>
      </c>
      <c r="BB367" s="81">
        <v>420</v>
      </c>
      <c r="BC367" s="81">
        <v>20</v>
      </c>
      <c r="BD367" s="81">
        <v>0</v>
      </c>
      <c r="BE367" s="81">
        <v>0</v>
      </c>
      <c r="BF367" s="82"/>
      <c r="BG367" s="81">
        <v>0</v>
      </c>
      <c r="BH367" s="81">
        <v>0</v>
      </c>
      <c r="BI367" s="81">
        <v>4.585</v>
      </c>
      <c r="BJ367" s="81">
        <v>0</v>
      </c>
      <c r="BK367" s="81">
        <v>0</v>
      </c>
      <c r="BL367" s="81">
        <v>0</v>
      </c>
      <c r="BM367" s="82"/>
      <c r="BN367" s="81">
        <v>0</v>
      </c>
      <c r="BO367" s="81">
        <v>0</v>
      </c>
      <c r="BP367" s="81">
        <v>1</v>
      </c>
      <c r="BQ367" s="81">
        <v>0</v>
      </c>
      <c r="BR367" s="81">
        <v>0</v>
      </c>
      <c r="BS367" s="81">
        <v>0</v>
      </c>
      <c r="BT367"/>
      <c r="BU367" s="80">
        <v>4.585</v>
      </c>
      <c r="BV367" s="80">
        <v>0</v>
      </c>
      <c r="BW367" s="80">
        <v>0</v>
      </c>
      <c r="BX367" s="80">
        <v>0</v>
      </c>
      <c r="BY367" s="80">
        <v>0</v>
      </c>
      <c r="BZ367" s="80">
        <v>0</v>
      </c>
      <c r="CA367" s="80">
        <v>0</v>
      </c>
      <c r="CB367" s="80">
        <v>0</v>
      </c>
      <c r="CC367" s="80">
        <v>0</v>
      </c>
    </row>
    <row r="368" spans="1:81">
      <c r="A368" s="80" t="s">
        <v>2083</v>
      </c>
      <c r="B368" s="80">
        <v>425</v>
      </c>
      <c r="C368" s="80">
        <v>18</v>
      </c>
      <c r="D368" s="80">
        <v>25</v>
      </c>
      <c r="E368" s="80">
        <v>2021</v>
      </c>
      <c r="F368" s="80" t="s">
        <v>75</v>
      </c>
      <c r="G368" s="174" t="s">
        <v>2065</v>
      </c>
      <c r="H368" s="80" t="s">
        <v>2066</v>
      </c>
      <c r="I368" s="177"/>
      <c r="J368" s="81">
        <v>9.3428685437770049</v>
      </c>
      <c r="K368" s="81">
        <v>0.59649130372222847</v>
      </c>
      <c r="L368" s="81">
        <v>1.6047549854477468</v>
      </c>
      <c r="M368" s="81">
        <v>3.8863147423325493</v>
      </c>
      <c r="N368" s="81">
        <v>9.1537889666244308</v>
      </c>
      <c r="O368" s="81">
        <v>6.701667475796576</v>
      </c>
      <c r="P368" s="81">
        <v>9.3769372140034104</v>
      </c>
      <c r="Q368" s="81">
        <v>0.40098762088845846</v>
      </c>
      <c r="R368" s="81">
        <v>0</v>
      </c>
      <c r="S368" s="81">
        <v>0.26834516240142209</v>
      </c>
      <c r="T368" s="82"/>
      <c r="U368" s="81">
        <v>2445464</v>
      </c>
      <c r="V368" s="81">
        <v>255</v>
      </c>
      <c r="W368" s="81">
        <v>55</v>
      </c>
      <c r="X368" s="81">
        <v>936</v>
      </c>
      <c r="Y368" s="81">
        <v>2456</v>
      </c>
      <c r="Z368" s="81">
        <v>4931</v>
      </c>
      <c r="AA368" s="81">
        <v>2063</v>
      </c>
      <c r="AB368" s="81">
        <v>6720</v>
      </c>
      <c r="AC368" s="81">
        <v>0</v>
      </c>
      <c r="AD368" s="81">
        <v>0.26834516240142209</v>
      </c>
      <c r="AE368" s="82"/>
      <c r="AF368" s="81">
        <v>14756546.432869747</v>
      </c>
      <c r="AG368" s="81">
        <v>413062.07505288004</v>
      </c>
      <c r="AH368" s="81">
        <v>377023.14035606204</v>
      </c>
      <c r="AI368" s="81">
        <v>6305428.3485990195</v>
      </c>
      <c r="AJ368" s="81">
        <v>11361182.752139311</v>
      </c>
      <c r="AK368" s="81">
        <v>0</v>
      </c>
      <c r="AL368" s="81">
        <v>0</v>
      </c>
      <c r="AM368" s="81">
        <v>882093.32606843556</v>
      </c>
      <c r="AN368" s="81">
        <v>0</v>
      </c>
      <c r="AO368" s="81">
        <v>0</v>
      </c>
      <c r="AP368" s="82"/>
      <c r="AQ368" s="81">
        <v>378</v>
      </c>
      <c r="AR368" s="81">
        <v>43</v>
      </c>
      <c r="AS368" s="81">
        <v>0</v>
      </c>
      <c r="AT368" s="81">
        <v>1</v>
      </c>
      <c r="AU368" s="81">
        <v>1</v>
      </c>
      <c r="AV368" s="81">
        <v>0</v>
      </c>
      <c r="AW368" s="81"/>
      <c r="AX368" s="82"/>
      <c r="AY368" s="81">
        <v>1686.8</v>
      </c>
      <c r="AZ368" s="81">
        <v>3094.3000000000011</v>
      </c>
      <c r="BA368" s="81">
        <v>0</v>
      </c>
      <c r="BB368" s="81">
        <v>420</v>
      </c>
      <c r="BC368" s="81">
        <v>20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2084</v>
      </c>
      <c r="B369" s="80">
        <v>425</v>
      </c>
      <c r="C369" s="80">
        <v>19</v>
      </c>
      <c r="D369" s="80">
        <v>25</v>
      </c>
      <c r="E369" s="80">
        <v>2022</v>
      </c>
      <c r="F369" s="80" t="s">
        <v>568</v>
      </c>
      <c r="G369" s="174" t="s">
        <v>2065</v>
      </c>
      <c r="H369" s="80" t="s">
        <v>2066</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391</v>
      </c>
      <c r="AR369" s="81">
        <v>43</v>
      </c>
      <c r="AS369" s="81">
        <v>0</v>
      </c>
      <c r="AT369" s="81">
        <v>1</v>
      </c>
      <c r="AU369" s="81">
        <v>1</v>
      </c>
      <c r="AV369" s="81">
        <v>0</v>
      </c>
      <c r="AW369" s="81"/>
      <c r="AX369" s="82"/>
      <c r="AY369" s="81">
        <v>1751.6000000000004</v>
      </c>
      <c r="AZ369" s="81">
        <v>3094.3000000000006</v>
      </c>
      <c r="BA369" s="81">
        <v>0</v>
      </c>
      <c r="BB369" s="81">
        <v>420</v>
      </c>
      <c r="BC369" s="81">
        <v>20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2085</v>
      </c>
      <c r="B370" s="80">
        <v>86</v>
      </c>
      <c r="C370" s="80">
        <v>1</v>
      </c>
      <c r="D370" s="80">
        <v>6</v>
      </c>
      <c r="E370" s="80">
        <v>1990</v>
      </c>
      <c r="F370" s="80" t="s">
        <v>562</v>
      </c>
      <c r="G370" s="80" t="s">
        <v>2086</v>
      </c>
      <c r="H370" s="80" t="s">
        <v>2087</v>
      </c>
      <c r="I370" s="177"/>
      <c r="J370" s="81">
        <v>13.486432179750869</v>
      </c>
      <c r="K370" s="81">
        <v>2.6167593468766475</v>
      </c>
      <c r="L370" s="81">
        <v>4.1624912086547781</v>
      </c>
      <c r="M370" s="81">
        <v>4.6772255321674789</v>
      </c>
      <c r="N370" s="81">
        <v>6.6144096445981768</v>
      </c>
      <c r="O370" s="81">
        <v>6.3771588309030056</v>
      </c>
      <c r="P370" s="81">
        <v>8.615751325725455</v>
      </c>
      <c r="Q370" s="81">
        <v>0.51254562902345935</v>
      </c>
      <c r="R370" s="81">
        <v>0</v>
      </c>
      <c r="S370" s="81">
        <v>0.50494091305467814</v>
      </c>
      <c r="T370" s="82"/>
      <c r="U370" s="81">
        <v>1402365</v>
      </c>
      <c r="V370" s="81">
        <v>805</v>
      </c>
      <c r="W370" s="81">
        <v>47</v>
      </c>
      <c r="X370" s="81">
        <v>1613</v>
      </c>
      <c r="Y370" s="81">
        <v>2266</v>
      </c>
      <c r="Z370" s="81">
        <v>2623</v>
      </c>
      <c r="AA370" s="81">
        <v>2092</v>
      </c>
      <c r="AB370" s="81">
        <v>8322</v>
      </c>
      <c r="AC370" s="81">
        <v>0</v>
      </c>
      <c r="AD370" s="81">
        <v>0.50494091305467814</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2088</v>
      </c>
      <c r="B371" s="80">
        <v>87</v>
      </c>
      <c r="C371" s="80">
        <v>2</v>
      </c>
      <c r="D371" s="80">
        <v>6</v>
      </c>
      <c r="E371" s="80">
        <v>2005</v>
      </c>
      <c r="F371" s="80" t="s">
        <v>565</v>
      </c>
      <c r="G371" s="80" t="s">
        <v>2086</v>
      </c>
      <c r="H371" s="80" t="s">
        <v>2087</v>
      </c>
      <c r="I371" s="177"/>
      <c r="J371" s="81">
        <v>12.41404850810817</v>
      </c>
      <c r="K371" s="81">
        <v>1.9627124739151027</v>
      </c>
      <c r="L371" s="81">
        <v>10.469774725104866</v>
      </c>
      <c r="M371" s="81">
        <v>12.785864572078655</v>
      </c>
      <c r="N371" s="81">
        <v>12.507956270820003</v>
      </c>
      <c r="O371" s="81">
        <v>9.5574042656569169</v>
      </c>
      <c r="P371" s="81">
        <v>10.313788854978187</v>
      </c>
      <c r="Q371" s="81">
        <v>0.49264558179599455</v>
      </c>
      <c r="R371" s="81">
        <v>0</v>
      </c>
      <c r="S371" s="81">
        <v>0.6833846473009858</v>
      </c>
      <c r="T371" s="82"/>
      <c r="U371" s="81">
        <v>1343644</v>
      </c>
      <c r="V371" s="81">
        <v>748</v>
      </c>
      <c r="W371" s="81">
        <v>125</v>
      </c>
      <c r="X371" s="81">
        <v>2069</v>
      </c>
      <c r="Y371" s="81">
        <v>2760</v>
      </c>
      <c r="Z371" s="81">
        <v>4549</v>
      </c>
      <c r="AA371" s="81">
        <v>2051</v>
      </c>
      <c r="AB371" s="81">
        <v>8362</v>
      </c>
      <c r="AC371" s="81">
        <v>0</v>
      </c>
      <c r="AD371" s="81">
        <v>0.6833846473009858</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2089</v>
      </c>
      <c r="B372" s="80">
        <v>88</v>
      </c>
      <c r="C372" s="80">
        <v>3</v>
      </c>
      <c r="D372" s="80">
        <v>6</v>
      </c>
      <c r="E372" s="80">
        <v>2006</v>
      </c>
      <c r="F372" s="80" t="s">
        <v>566</v>
      </c>
      <c r="G372" s="80" t="s">
        <v>2086</v>
      </c>
      <c r="H372" s="80" t="s">
        <v>2087</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2090</v>
      </c>
      <c r="B373" s="80">
        <v>89</v>
      </c>
      <c r="C373" s="80">
        <v>4</v>
      </c>
      <c r="D373" s="80">
        <v>6</v>
      </c>
      <c r="E373" s="80">
        <v>2007</v>
      </c>
      <c r="F373" s="80" t="s">
        <v>567</v>
      </c>
      <c r="G373" s="80" t="s">
        <v>2086</v>
      </c>
      <c r="H373" s="80" t="s">
        <v>2087</v>
      </c>
      <c r="I373" s="177"/>
      <c r="J373" s="81">
        <v>13.420214751523226</v>
      </c>
      <c r="K373" s="81">
        <v>1.8222962265583054</v>
      </c>
      <c r="L373" s="81">
        <v>7.5514527002925584</v>
      </c>
      <c r="M373" s="81">
        <v>11.67933526159514</v>
      </c>
      <c r="N373" s="81">
        <v>13.040667381091589</v>
      </c>
      <c r="O373" s="81">
        <v>9.3554599440576656</v>
      </c>
      <c r="P373" s="81">
        <v>10.269174336289835</v>
      </c>
      <c r="Q373" s="81">
        <v>0.50964152296885656</v>
      </c>
      <c r="R373" s="81">
        <v>0</v>
      </c>
      <c r="S373" s="81">
        <v>0.89882827134632159</v>
      </c>
      <c r="T373" s="82"/>
      <c r="U373" s="81">
        <v>1713918</v>
      </c>
      <c r="V373" s="81">
        <v>726</v>
      </c>
      <c r="W373" s="81">
        <v>113</v>
      </c>
      <c r="X373" s="81">
        <v>2545</v>
      </c>
      <c r="Y373" s="81">
        <v>2822</v>
      </c>
      <c r="Z373" s="81">
        <v>4629</v>
      </c>
      <c r="AA373" s="81">
        <v>2011</v>
      </c>
      <c r="AB373" s="81">
        <v>8193</v>
      </c>
      <c r="AC373" s="81">
        <v>0</v>
      </c>
      <c r="AD373" s="81">
        <v>0.89882827134632159</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2091</v>
      </c>
      <c r="B374" s="80">
        <v>90</v>
      </c>
      <c r="C374" s="80">
        <v>5</v>
      </c>
      <c r="D374" s="80">
        <v>6</v>
      </c>
      <c r="E374" s="80">
        <v>2008</v>
      </c>
      <c r="F374" s="80" t="s">
        <v>84</v>
      </c>
      <c r="G374" s="80" t="s">
        <v>2086</v>
      </c>
      <c r="H374" s="80" t="s">
        <v>2087</v>
      </c>
      <c r="I374" s="177"/>
      <c r="J374" s="81">
        <v>12.260987687766645</v>
      </c>
      <c r="K374" s="81">
        <v>1.4437033877115975</v>
      </c>
      <c r="L374" s="81">
        <v>7.3771827977017015</v>
      </c>
      <c r="M374" s="81">
        <v>13.087951166454186</v>
      </c>
      <c r="N374" s="81">
        <v>12.566604619948949</v>
      </c>
      <c r="O374" s="81">
        <v>9.1729579365133169</v>
      </c>
      <c r="P374" s="81">
        <v>10.002437002272888</v>
      </c>
      <c r="Q374" s="81">
        <v>0.4980976568213365</v>
      </c>
      <c r="R374" s="81">
        <v>0</v>
      </c>
      <c r="S374" s="81">
        <v>0.62516843551348045</v>
      </c>
      <c r="T374" s="82"/>
      <c r="U374" s="81">
        <v>1631793</v>
      </c>
      <c r="V374" s="81">
        <v>726</v>
      </c>
      <c r="W374" s="81">
        <v>113</v>
      </c>
      <c r="X374" s="81">
        <v>2545</v>
      </c>
      <c r="Y374" s="81">
        <v>2850</v>
      </c>
      <c r="Z374" s="81">
        <v>4698</v>
      </c>
      <c r="AA374" s="81">
        <v>1961</v>
      </c>
      <c r="AB374" s="81">
        <v>8139</v>
      </c>
      <c r="AC374" s="81">
        <v>0</v>
      </c>
      <c r="AD374" s="81">
        <v>0.62516843551348045</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2092</v>
      </c>
      <c r="B375" s="80">
        <v>91</v>
      </c>
      <c r="C375" s="80">
        <v>6</v>
      </c>
      <c r="D375" s="80">
        <v>6</v>
      </c>
      <c r="E375" s="80">
        <v>2009</v>
      </c>
      <c r="F375" s="80" t="s">
        <v>85</v>
      </c>
      <c r="G375" s="80" t="s">
        <v>2086</v>
      </c>
      <c r="H375" s="80" t="s">
        <v>2087</v>
      </c>
      <c r="I375" s="177"/>
      <c r="J375" s="81">
        <v>12.49066066224667</v>
      </c>
      <c r="K375" s="81">
        <v>1.3920328021881294</v>
      </c>
      <c r="L375" s="81">
        <v>4.027734147392839</v>
      </c>
      <c r="M375" s="81">
        <v>14.15607809283965</v>
      </c>
      <c r="N375" s="81">
        <v>11.54833943731362</v>
      </c>
      <c r="O375" s="81">
        <v>9.3447512620644968</v>
      </c>
      <c r="P375" s="81">
        <v>9.698427826595756</v>
      </c>
      <c r="Q375" s="81">
        <v>0.46994193253907696</v>
      </c>
      <c r="R375" s="81">
        <v>0</v>
      </c>
      <c r="S375" s="81">
        <v>0.66560516944287273</v>
      </c>
      <c r="T375" s="82"/>
      <c r="U375" s="81">
        <v>1439004</v>
      </c>
      <c r="V375" s="81">
        <v>714</v>
      </c>
      <c r="W375" s="81">
        <v>85</v>
      </c>
      <c r="X375" s="81">
        <v>2727</v>
      </c>
      <c r="Y375" s="81">
        <v>2861</v>
      </c>
      <c r="Z375" s="81">
        <v>4724</v>
      </c>
      <c r="AA375" s="81">
        <v>1952</v>
      </c>
      <c r="AB375" s="81">
        <v>8061</v>
      </c>
      <c r="AC375" s="81">
        <v>0</v>
      </c>
      <c r="AD375" s="81">
        <v>0.66560516944287273</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0</v>
      </c>
      <c r="BJ375" s="81">
        <v>0</v>
      </c>
      <c r="BK375" s="81">
        <v>0</v>
      </c>
      <c r="BL375" s="81">
        <v>0</v>
      </c>
      <c r="BM375" s="82"/>
      <c r="BN375" s="81">
        <v>0</v>
      </c>
      <c r="BO375" s="81">
        <v>0</v>
      </c>
      <c r="BP375" s="81">
        <v>0</v>
      </c>
      <c r="BQ375" s="81">
        <v>0</v>
      </c>
      <c r="BR375" s="81">
        <v>0</v>
      </c>
      <c r="BS375" s="81">
        <v>0</v>
      </c>
      <c r="BT375"/>
      <c r="BU375" s="80"/>
      <c r="BV375" s="80"/>
      <c r="BW375" s="80"/>
      <c r="BX375" s="80"/>
      <c r="BY375" s="80"/>
      <c r="BZ375" s="80"/>
      <c r="CA375" s="80"/>
      <c r="CB375" s="80"/>
      <c r="CC375" s="80"/>
    </row>
    <row r="376" spans="1:81">
      <c r="A376" s="80" t="s">
        <v>2093</v>
      </c>
      <c r="B376" s="80">
        <v>92</v>
      </c>
      <c r="C376" s="80">
        <v>7</v>
      </c>
      <c r="D376" s="80">
        <v>6</v>
      </c>
      <c r="E376" s="80">
        <v>2010</v>
      </c>
      <c r="F376" s="80" t="s">
        <v>86</v>
      </c>
      <c r="G376" s="80" t="s">
        <v>2086</v>
      </c>
      <c r="H376" s="80" t="s">
        <v>2087</v>
      </c>
      <c r="I376" s="177"/>
      <c r="J376" s="81">
        <v>10.611717864830164</v>
      </c>
      <c r="K376" s="81">
        <v>1.4188386211404747</v>
      </c>
      <c r="L376" s="81">
        <v>3.8132054884731499</v>
      </c>
      <c r="M376" s="81">
        <v>13.805999905813175</v>
      </c>
      <c r="N376" s="81">
        <v>11.673554297372718</v>
      </c>
      <c r="O376" s="81">
        <v>9.398009640944597</v>
      </c>
      <c r="P376" s="81">
        <v>9.7888698598587904</v>
      </c>
      <c r="Q376" s="81">
        <v>0.48739944265340929</v>
      </c>
      <c r="R376" s="81">
        <v>0</v>
      </c>
      <c r="S376" s="81">
        <v>0.67935761680488427</v>
      </c>
      <c r="T376" s="82"/>
      <c r="U376" s="81">
        <v>1307872</v>
      </c>
      <c r="V376" s="81">
        <v>714</v>
      </c>
      <c r="W376" s="81">
        <v>85</v>
      </c>
      <c r="X376" s="81">
        <v>2727</v>
      </c>
      <c r="Y376" s="81">
        <v>2887</v>
      </c>
      <c r="Z376" s="81">
        <v>4773</v>
      </c>
      <c r="AA376" s="81">
        <v>1921</v>
      </c>
      <c r="AB376" s="81">
        <v>8011</v>
      </c>
      <c r="AC376" s="81">
        <v>0</v>
      </c>
      <c r="AD376" s="81">
        <v>0.67935761680488427</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0</v>
      </c>
      <c r="BJ376" s="81">
        <v>0</v>
      </c>
      <c r="BK376" s="81">
        <v>0</v>
      </c>
      <c r="BL376" s="81">
        <v>0</v>
      </c>
      <c r="BM376" s="82"/>
      <c r="BN376" s="81">
        <v>0</v>
      </c>
      <c r="BO376" s="81">
        <v>0</v>
      </c>
      <c r="BP376" s="81">
        <v>0</v>
      </c>
      <c r="BQ376" s="81">
        <v>0</v>
      </c>
      <c r="BR376" s="81">
        <v>0</v>
      </c>
      <c r="BS376" s="81">
        <v>0</v>
      </c>
      <c r="BT376"/>
      <c r="BU376" s="80">
        <v>0</v>
      </c>
      <c r="BV376" s="80">
        <v>0</v>
      </c>
      <c r="BW376" s="80">
        <v>0</v>
      </c>
      <c r="BX376" s="80">
        <v>0</v>
      </c>
      <c r="BY376" s="80">
        <v>0</v>
      </c>
      <c r="BZ376" s="80">
        <v>0</v>
      </c>
      <c r="CA376" s="80">
        <v>0</v>
      </c>
      <c r="CB376" s="80">
        <v>0</v>
      </c>
      <c r="CC376" s="80">
        <v>0</v>
      </c>
    </row>
    <row r="377" spans="1:81">
      <c r="A377" s="80" t="s">
        <v>2094</v>
      </c>
      <c r="B377" s="80">
        <v>93</v>
      </c>
      <c r="C377" s="80">
        <v>8</v>
      </c>
      <c r="D377" s="80">
        <v>6</v>
      </c>
      <c r="E377" s="80">
        <v>2011</v>
      </c>
      <c r="F377" s="80" t="s">
        <v>87</v>
      </c>
      <c r="G377" s="80" t="s">
        <v>2086</v>
      </c>
      <c r="H377" s="80" t="s">
        <v>2087</v>
      </c>
      <c r="I377" s="177"/>
      <c r="J377" s="81">
        <v>0</v>
      </c>
      <c r="K377" s="81">
        <v>1.9058752312235758</v>
      </c>
      <c r="L377" s="81">
        <v>3.5598171094678839</v>
      </c>
      <c r="M377" s="81">
        <v>16.067467396742881</v>
      </c>
      <c r="N377" s="81">
        <v>13.209499821827617</v>
      </c>
      <c r="O377" s="81">
        <v>9.1076041746275891</v>
      </c>
      <c r="P377" s="81">
        <v>8.4717592117125733</v>
      </c>
      <c r="Q377" s="81">
        <v>0.53868875185890996</v>
      </c>
      <c r="R377" s="81">
        <v>0</v>
      </c>
      <c r="S377" s="81">
        <v>6.0089513925287177E-2</v>
      </c>
      <c r="T377" s="82"/>
      <c r="U377" s="81">
        <v>0</v>
      </c>
      <c r="V377" s="81">
        <v>714</v>
      </c>
      <c r="W377" s="81">
        <v>85</v>
      </c>
      <c r="X377" s="81">
        <v>2727</v>
      </c>
      <c r="Y377" s="81">
        <v>2791</v>
      </c>
      <c r="Z377" s="81">
        <v>4726</v>
      </c>
      <c r="AA377" s="81">
        <v>1712</v>
      </c>
      <c r="AB377" s="81">
        <v>7676</v>
      </c>
      <c r="AC377" s="81">
        <v>0</v>
      </c>
      <c r="AD377" s="81">
        <v>6.0089513925287177E-2</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0</v>
      </c>
      <c r="BJ377" s="81">
        <v>108</v>
      </c>
      <c r="BK377" s="81">
        <v>0</v>
      </c>
      <c r="BL377" s="81">
        <v>0</v>
      </c>
      <c r="BM377" s="82"/>
      <c r="BN377" s="81">
        <v>0</v>
      </c>
      <c r="BO377" s="81">
        <v>0</v>
      </c>
      <c r="BP377" s="81">
        <v>0</v>
      </c>
      <c r="BQ377" s="81">
        <v>1</v>
      </c>
      <c r="BR377" s="81">
        <v>0</v>
      </c>
      <c r="BS377" s="81">
        <v>0</v>
      </c>
      <c r="BT377"/>
      <c r="BU377" s="80">
        <v>108</v>
      </c>
      <c r="BV377" s="80">
        <v>0</v>
      </c>
      <c r="BW377" s="80">
        <v>0</v>
      </c>
      <c r="BX377" s="80">
        <v>0</v>
      </c>
      <c r="BY377" s="80">
        <v>0</v>
      </c>
      <c r="BZ377" s="80">
        <v>0</v>
      </c>
      <c r="CA377" s="80">
        <v>0</v>
      </c>
      <c r="CB377" s="80">
        <v>0</v>
      </c>
      <c r="CC377" s="80">
        <v>0</v>
      </c>
    </row>
    <row r="378" spans="1:81">
      <c r="A378" s="80" t="s">
        <v>2095</v>
      </c>
      <c r="B378" s="80">
        <v>94</v>
      </c>
      <c r="C378" s="80">
        <v>9</v>
      </c>
      <c r="D378" s="80">
        <v>6</v>
      </c>
      <c r="E378" s="80">
        <v>2012</v>
      </c>
      <c r="F378" s="80" t="s">
        <v>88</v>
      </c>
      <c r="G378" s="80" t="s">
        <v>2086</v>
      </c>
      <c r="H378" s="80" t="s">
        <v>2087</v>
      </c>
      <c r="I378" s="177"/>
      <c r="J378" s="81">
        <v>0</v>
      </c>
      <c r="K378" s="81">
        <v>1.7891787766829987</v>
      </c>
      <c r="L378" s="81">
        <v>3.570448943813247</v>
      </c>
      <c r="M378" s="81">
        <v>18.077842984584858</v>
      </c>
      <c r="N378" s="81">
        <v>13.940131242605204</v>
      </c>
      <c r="O378" s="81">
        <v>8.9460724509940448</v>
      </c>
      <c r="P378" s="81">
        <v>7.5594741597851467</v>
      </c>
      <c r="Q378" s="81">
        <v>0.58069762944717229</v>
      </c>
      <c r="R378" s="81">
        <v>0</v>
      </c>
      <c r="S378" s="81">
        <v>0.11469580418669835</v>
      </c>
      <c r="T378" s="82"/>
      <c r="U378" s="81">
        <v>0</v>
      </c>
      <c r="V378" s="81">
        <v>714</v>
      </c>
      <c r="W378" s="81">
        <v>85</v>
      </c>
      <c r="X378" s="81">
        <v>2727</v>
      </c>
      <c r="Y378" s="81">
        <v>2770</v>
      </c>
      <c r="Z378" s="81">
        <v>4679</v>
      </c>
      <c r="AA378" s="81">
        <v>1519</v>
      </c>
      <c r="AB378" s="81">
        <v>7616</v>
      </c>
      <c r="AC378" s="81">
        <v>0</v>
      </c>
      <c r="AD378" s="81">
        <v>0.11469580418669835</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0</v>
      </c>
      <c r="BJ378" s="81">
        <v>145.07</v>
      </c>
      <c r="BK378" s="81">
        <v>0</v>
      </c>
      <c r="BL378" s="81">
        <v>0</v>
      </c>
      <c r="BM378" s="82"/>
      <c r="BN378" s="81">
        <v>0</v>
      </c>
      <c r="BO378" s="81">
        <v>0</v>
      </c>
      <c r="BP378" s="81">
        <v>0</v>
      </c>
      <c r="BQ378" s="81">
        <v>1</v>
      </c>
      <c r="BR378" s="81">
        <v>0</v>
      </c>
      <c r="BS378" s="81">
        <v>0</v>
      </c>
      <c r="BT378"/>
      <c r="BU378" s="80">
        <v>145.07</v>
      </c>
      <c r="BV378" s="80">
        <v>0</v>
      </c>
      <c r="BW378" s="80">
        <v>0</v>
      </c>
      <c r="BX378" s="80">
        <v>0</v>
      </c>
      <c r="BY378" s="80">
        <v>0</v>
      </c>
      <c r="BZ378" s="80">
        <v>0</v>
      </c>
      <c r="CA378" s="80">
        <v>0</v>
      </c>
      <c r="CB378" s="80">
        <v>0</v>
      </c>
      <c r="CC378" s="80">
        <v>0</v>
      </c>
    </row>
    <row r="379" spans="1:81">
      <c r="A379" s="80" t="s">
        <v>2096</v>
      </c>
      <c r="B379" s="80">
        <v>95</v>
      </c>
      <c r="C379" s="80">
        <v>10</v>
      </c>
      <c r="D379" s="80">
        <v>6</v>
      </c>
      <c r="E379" s="80">
        <v>2013</v>
      </c>
      <c r="F379" s="80" t="s">
        <v>89</v>
      </c>
      <c r="G379" s="80" t="s">
        <v>2086</v>
      </c>
      <c r="H379" s="80" t="s">
        <v>2087</v>
      </c>
      <c r="I379" s="177"/>
      <c r="J379" s="81">
        <v>0</v>
      </c>
      <c r="K379" s="81">
        <v>1.5189670043304919</v>
      </c>
      <c r="L379" s="81">
        <v>2.5901720798674601</v>
      </c>
      <c r="M379" s="81">
        <v>15.602319081897319</v>
      </c>
      <c r="N379" s="81">
        <v>13.617276678465954</v>
      </c>
      <c r="O379" s="81">
        <v>8.4392614968473509</v>
      </c>
      <c r="P379" s="81">
        <v>8.6919328208655138</v>
      </c>
      <c r="Q379" s="81">
        <v>0.58481299016909105</v>
      </c>
      <c r="R379" s="81">
        <v>0</v>
      </c>
      <c r="S379" s="81">
        <v>0.1832773474942076</v>
      </c>
      <c r="T379" s="82"/>
      <c r="U379" s="81">
        <v>0</v>
      </c>
      <c r="V379" s="81">
        <v>714</v>
      </c>
      <c r="W379" s="81">
        <v>85</v>
      </c>
      <c r="X379" s="81">
        <v>2727</v>
      </c>
      <c r="Y379" s="81">
        <v>2751</v>
      </c>
      <c r="Z379" s="81">
        <v>4611</v>
      </c>
      <c r="AA379" s="81">
        <v>1740</v>
      </c>
      <c r="AB379" s="81">
        <v>7560</v>
      </c>
      <c r="AC379" s="81">
        <v>0</v>
      </c>
      <c r="AD379" s="81">
        <v>0.1832773474942076</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0</v>
      </c>
      <c r="BJ379" s="81">
        <v>146.75700000000001</v>
      </c>
      <c r="BK379" s="81">
        <v>0</v>
      </c>
      <c r="BL379" s="81">
        <v>0</v>
      </c>
      <c r="BM379" s="82"/>
      <c r="BN379" s="81">
        <v>0</v>
      </c>
      <c r="BO379" s="81">
        <v>0</v>
      </c>
      <c r="BP379" s="81">
        <v>0</v>
      </c>
      <c r="BQ379" s="81">
        <v>1</v>
      </c>
      <c r="BR379" s="81">
        <v>0</v>
      </c>
      <c r="BS379" s="81">
        <v>0</v>
      </c>
      <c r="BT379"/>
      <c r="BU379" s="80">
        <v>146.75700000000001</v>
      </c>
      <c r="BV379" s="80">
        <v>0</v>
      </c>
      <c r="BW379" s="80">
        <v>0</v>
      </c>
      <c r="BX379" s="80">
        <v>0</v>
      </c>
      <c r="BY379" s="80">
        <v>0</v>
      </c>
      <c r="BZ379" s="80">
        <v>0</v>
      </c>
      <c r="CA379" s="80">
        <v>0</v>
      </c>
      <c r="CB379" s="80">
        <v>0</v>
      </c>
      <c r="CC379" s="80">
        <v>0</v>
      </c>
    </row>
    <row r="380" spans="1:81">
      <c r="A380" s="80" t="s">
        <v>2097</v>
      </c>
      <c r="B380" s="80">
        <v>96</v>
      </c>
      <c r="C380" s="80">
        <v>11</v>
      </c>
      <c r="D380" s="80">
        <v>6</v>
      </c>
      <c r="E380" s="80">
        <v>2014</v>
      </c>
      <c r="F380" s="80" t="s">
        <v>90</v>
      </c>
      <c r="G380" s="80" t="s">
        <v>2086</v>
      </c>
      <c r="H380" s="80" t="s">
        <v>2087</v>
      </c>
      <c r="I380" s="177"/>
      <c r="J380" s="81">
        <v>0</v>
      </c>
      <c r="K380" s="81">
        <v>0.22646670712551373</v>
      </c>
      <c r="L380" s="81">
        <v>0</v>
      </c>
      <c r="M380" s="81">
        <v>2.3796896585615799</v>
      </c>
      <c r="N380" s="81">
        <v>13.121004472969533</v>
      </c>
      <c r="O380" s="81">
        <v>7.2500022963504973</v>
      </c>
      <c r="P380" s="81">
        <v>10.584995261382904</v>
      </c>
      <c r="Q380" s="81">
        <v>0.55278903925630274</v>
      </c>
      <c r="R380" s="81">
        <v>0</v>
      </c>
      <c r="S380" s="81">
        <v>0.16182801136985051</v>
      </c>
      <c r="T380" s="82"/>
      <c r="U380" s="81">
        <v>0</v>
      </c>
      <c r="V380" s="81">
        <v>98</v>
      </c>
      <c r="W380" s="81">
        <v>0</v>
      </c>
      <c r="X380" s="81">
        <v>372</v>
      </c>
      <c r="Y380" s="81">
        <v>2714</v>
      </c>
      <c r="Z380" s="81">
        <v>4172</v>
      </c>
      <c r="AA380" s="81">
        <v>2108</v>
      </c>
      <c r="AB380" s="81">
        <v>7448</v>
      </c>
      <c r="AC380" s="81">
        <v>0</v>
      </c>
      <c r="AD380" s="81">
        <v>0.16182801136985051</v>
      </c>
      <c r="AE380" s="82"/>
      <c r="AF380" s="81">
        <v>0</v>
      </c>
      <c r="AG380" s="81">
        <v>178364.44090197168</v>
      </c>
      <c r="AH380" s="81">
        <v>0</v>
      </c>
      <c r="AI380" s="81">
        <v>2558724.5152010657</v>
      </c>
      <c r="AJ380" s="81">
        <v>16269404.435171064</v>
      </c>
      <c r="AK380" s="81">
        <v>0</v>
      </c>
      <c r="AL380" s="81">
        <v>0</v>
      </c>
      <c r="AM380" s="81">
        <v>1022499.1029349217</v>
      </c>
      <c r="AN380" s="81">
        <v>0</v>
      </c>
      <c r="AO380" s="81">
        <v>0</v>
      </c>
      <c r="AP380" s="82"/>
      <c r="AQ380" s="81">
        <v>78</v>
      </c>
      <c r="AR380" s="81">
        <v>14</v>
      </c>
      <c r="AS380" s="81">
        <v>0</v>
      </c>
      <c r="AT380" s="81">
        <v>0</v>
      </c>
      <c r="AU380" s="81">
        <v>0</v>
      </c>
      <c r="AV380" s="81">
        <v>0</v>
      </c>
      <c r="AW380" s="81" t="s">
        <v>564</v>
      </c>
      <c r="AX380" s="82"/>
      <c r="AY380" s="81">
        <v>303.79999999999995</v>
      </c>
      <c r="AZ380" s="81">
        <v>2398.3000000000002</v>
      </c>
      <c r="BA380" s="81">
        <v>0</v>
      </c>
      <c r="BB380" s="81">
        <v>0</v>
      </c>
      <c r="BC380" s="81">
        <v>0</v>
      </c>
      <c r="BD380" s="81">
        <v>0</v>
      </c>
      <c r="BE380" s="81" t="s">
        <v>564</v>
      </c>
      <c r="BF380" s="82"/>
      <c r="BG380" s="81">
        <v>0</v>
      </c>
      <c r="BH380" s="81">
        <v>0</v>
      </c>
      <c r="BI380" s="81">
        <v>0</v>
      </c>
      <c r="BJ380" s="81">
        <v>133.27199999999999</v>
      </c>
      <c r="BK380" s="81">
        <v>0</v>
      </c>
      <c r="BL380" s="81">
        <v>0</v>
      </c>
      <c r="BM380" s="82"/>
      <c r="BN380" s="81">
        <v>0</v>
      </c>
      <c r="BO380" s="81">
        <v>0</v>
      </c>
      <c r="BP380" s="81">
        <v>0</v>
      </c>
      <c r="BQ380" s="81">
        <v>1</v>
      </c>
      <c r="BR380" s="81">
        <v>0</v>
      </c>
      <c r="BS380" s="81">
        <v>0</v>
      </c>
      <c r="BT380"/>
      <c r="BU380" s="80">
        <v>133.27199999999999</v>
      </c>
      <c r="BV380" s="80">
        <v>0</v>
      </c>
      <c r="BW380" s="80">
        <v>0</v>
      </c>
      <c r="BX380" s="80">
        <v>0</v>
      </c>
      <c r="BY380" s="80">
        <v>0</v>
      </c>
      <c r="BZ380" s="80">
        <v>0</v>
      </c>
      <c r="CA380" s="80">
        <v>0</v>
      </c>
      <c r="CB380" s="80">
        <v>0</v>
      </c>
      <c r="CC380" s="80">
        <v>0</v>
      </c>
    </row>
    <row r="381" spans="1:81">
      <c r="A381" s="80" t="s">
        <v>2098</v>
      </c>
      <c r="B381" s="80">
        <v>97</v>
      </c>
      <c r="C381" s="80">
        <v>12</v>
      </c>
      <c r="D381" s="80">
        <v>6</v>
      </c>
      <c r="E381" s="80">
        <v>2015</v>
      </c>
      <c r="F381" s="80" t="s">
        <v>91</v>
      </c>
      <c r="G381" s="80" t="s">
        <v>2086</v>
      </c>
      <c r="H381" s="80" t="s">
        <v>2087</v>
      </c>
      <c r="I381" s="177"/>
      <c r="J381" s="81">
        <v>2.4861236549469408</v>
      </c>
      <c r="K381" s="81">
        <v>0.22886899779080325</v>
      </c>
      <c r="L381" s="81">
        <v>0</v>
      </c>
      <c r="M381" s="81">
        <v>2.3411355295295846</v>
      </c>
      <c r="N381" s="81">
        <v>11.855552310152362</v>
      </c>
      <c r="O381" s="81">
        <v>6.7160947570293192</v>
      </c>
      <c r="P381" s="81">
        <v>12.407455525671629</v>
      </c>
      <c r="Q381" s="81">
        <v>0.53606700238337501</v>
      </c>
      <c r="R381" s="81">
        <v>0</v>
      </c>
      <c r="S381" s="81">
        <v>0.2537823304911328</v>
      </c>
      <c r="T381" s="82"/>
      <c r="U381" s="81">
        <v>303380</v>
      </c>
      <c r="V381" s="81">
        <v>98</v>
      </c>
      <c r="W381" s="81">
        <v>0</v>
      </c>
      <c r="X381" s="81">
        <v>372</v>
      </c>
      <c r="Y381" s="81">
        <v>2735</v>
      </c>
      <c r="Z381" s="81">
        <v>3902</v>
      </c>
      <c r="AA381" s="81">
        <v>2469</v>
      </c>
      <c r="AB381" s="81">
        <v>7378</v>
      </c>
      <c r="AC381" s="81">
        <v>0</v>
      </c>
      <c r="AD381" s="81">
        <v>0.2537823304911328</v>
      </c>
      <c r="AE381" s="82"/>
      <c r="AF381" s="81">
        <v>2644465.354641411</v>
      </c>
      <c r="AG381" s="81">
        <v>168300.15648233978</v>
      </c>
      <c r="AH381" s="81">
        <v>0</v>
      </c>
      <c r="AI381" s="81">
        <v>2621156.7177658412</v>
      </c>
      <c r="AJ381" s="81">
        <v>14987920.228310147</v>
      </c>
      <c r="AK381" s="81">
        <v>0</v>
      </c>
      <c r="AL381" s="81">
        <v>0</v>
      </c>
      <c r="AM381" s="81">
        <v>1011123.9504540346</v>
      </c>
      <c r="AN381" s="81">
        <v>0</v>
      </c>
      <c r="AO381" s="81">
        <v>0</v>
      </c>
      <c r="AP381" s="82"/>
      <c r="AQ381" s="81">
        <v>129</v>
      </c>
      <c r="AR381" s="81">
        <v>26</v>
      </c>
      <c r="AS381" s="81">
        <v>0</v>
      </c>
      <c r="AT381" s="81">
        <v>0</v>
      </c>
      <c r="AU381" s="81">
        <v>0</v>
      </c>
      <c r="AV381" s="81">
        <v>0</v>
      </c>
      <c r="AW381" s="81" t="s">
        <v>564</v>
      </c>
      <c r="AX381" s="82"/>
      <c r="AY381" s="81">
        <v>574</v>
      </c>
      <c r="AZ381" s="81">
        <v>3889.1</v>
      </c>
      <c r="BA381" s="81">
        <v>0</v>
      </c>
      <c r="BB381" s="81">
        <v>0</v>
      </c>
      <c r="BC381" s="81">
        <v>0</v>
      </c>
      <c r="BD381" s="81">
        <v>0</v>
      </c>
      <c r="BE381" s="81" t="s">
        <v>564</v>
      </c>
      <c r="BF381" s="82"/>
      <c r="BG381" s="81">
        <v>0</v>
      </c>
      <c r="BH381" s="81">
        <v>0</v>
      </c>
      <c r="BI381" s="81">
        <v>0</v>
      </c>
      <c r="BJ381" s="81">
        <v>124.40300000000001</v>
      </c>
      <c r="BK381" s="81">
        <v>0</v>
      </c>
      <c r="BL381" s="81">
        <v>0</v>
      </c>
      <c r="BM381" s="82"/>
      <c r="BN381" s="81">
        <v>0</v>
      </c>
      <c r="BO381" s="81">
        <v>0</v>
      </c>
      <c r="BP381" s="81">
        <v>0</v>
      </c>
      <c r="BQ381" s="81">
        <v>1</v>
      </c>
      <c r="BR381" s="81">
        <v>0</v>
      </c>
      <c r="BS381" s="81">
        <v>0</v>
      </c>
      <c r="BT381"/>
      <c r="BU381" s="80">
        <v>124.40300000000001</v>
      </c>
      <c r="BV381" s="80">
        <v>0</v>
      </c>
      <c r="BW381" s="80">
        <v>0</v>
      </c>
      <c r="BX381" s="80">
        <v>0</v>
      </c>
      <c r="BY381" s="80">
        <v>0</v>
      </c>
      <c r="BZ381" s="80">
        <v>0</v>
      </c>
      <c r="CA381" s="80">
        <v>0</v>
      </c>
      <c r="CB381" s="80">
        <v>0</v>
      </c>
      <c r="CC381" s="80">
        <v>0</v>
      </c>
    </row>
    <row r="382" spans="1:81">
      <c r="A382" s="80" t="s">
        <v>2099</v>
      </c>
      <c r="B382" s="80">
        <v>98</v>
      </c>
      <c r="C382" s="80">
        <v>13</v>
      </c>
      <c r="D382" s="80">
        <v>6</v>
      </c>
      <c r="E382" s="80">
        <v>2016</v>
      </c>
      <c r="F382" s="80" t="s">
        <v>92</v>
      </c>
      <c r="G382" s="80" t="s">
        <v>2086</v>
      </c>
      <c r="H382" s="80" t="s">
        <v>2087</v>
      </c>
      <c r="I382" s="177"/>
      <c r="J382" s="81">
        <v>2.1530619932671842</v>
      </c>
      <c r="K382" s="81">
        <v>0.23510060497478275</v>
      </c>
      <c r="L382" s="81">
        <v>0</v>
      </c>
      <c r="M382" s="81">
        <v>1.7103737323222132</v>
      </c>
      <c r="N382" s="81">
        <v>11.373293681055086</v>
      </c>
      <c r="O382" s="81">
        <v>6.4679096310532023</v>
      </c>
      <c r="P382" s="81">
        <v>12.7152753014369</v>
      </c>
      <c r="Q382" s="81">
        <v>0.51455432289676473</v>
      </c>
      <c r="R382" s="81">
        <v>0</v>
      </c>
      <c r="S382" s="81">
        <v>0.28847389353159492</v>
      </c>
      <c r="T382" s="82"/>
      <c r="U382" s="81">
        <v>258904</v>
      </c>
      <c r="V382" s="81">
        <v>98</v>
      </c>
      <c r="W382" s="81">
        <v>0</v>
      </c>
      <c r="X382" s="81">
        <v>372</v>
      </c>
      <c r="Y382" s="81">
        <v>2820</v>
      </c>
      <c r="Z382" s="81">
        <v>3804</v>
      </c>
      <c r="AA382" s="81">
        <v>2617</v>
      </c>
      <c r="AB382" s="81">
        <v>7285</v>
      </c>
      <c r="AC382" s="81">
        <v>0</v>
      </c>
      <c r="AD382" s="81">
        <v>0.28847389353159492</v>
      </c>
      <c r="AE382" s="82"/>
      <c r="AF382" s="81">
        <v>2391013.3074320988</v>
      </c>
      <c r="AG382" s="81">
        <v>165897.86394204211</v>
      </c>
      <c r="AH382" s="81">
        <v>0</v>
      </c>
      <c r="AI382" s="81">
        <v>2334718.3266292638</v>
      </c>
      <c r="AJ382" s="81">
        <v>14398294.314728931</v>
      </c>
      <c r="AK382" s="81">
        <v>0</v>
      </c>
      <c r="AL382" s="81">
        <v>0</v>
      </c>
      <c r="AM382" s="81">
        <v>999154.33285689924</v>
      </c>
      <c r="AN382" s="81">
        <v>0</v>
      </c>
      <c r="AO382" s="81">
        <v>0</v>
      </c>
      <c r="AP382" s="82"/>
      <c r="AQ382" s="81">
        <v>206</v>
      </c>
      <c r="AR382" s="81">
        <v>46</v>
      </c>
      <c r="AS382" s="81">
        <v>0</v>
      </c>
      <c r="AT382" s="81">
        <v>0</v>
      </c>
      <c r="AU382" s="81">
        <v>0</v>
      </c>
      <c r="AV382" s="81">
        <v>0</v>
      </c>
      <c r="AW382" s="81" t="s">
        <v>564</v>
      </c>
      <c r="AX382" s="82"/>
      <c r="AY382" s="81">
        <v>995.5</v>
      </c>
      <c r="AZ382" s="81">
        <v>4371.3999999999996</v>
      </c>
      <c r="BA382" s="81">
        <v>0</v>
      </c>
      <c r="BB382" s="81">
        <v>0</v>
      </c>
      <c r="BC382" s="81">
        <v>0</v>
      </c>
      <c r="BD382" s="81">
        <v>0</v>
      </c>
      <c r="BE382" s="81" t="s">
        <v>564</v>
      </c>
      <c r="BF382" s="82"/>
      <c r="BG382" s="81">
        <v>0</v>
      </c>
      <c r="BH382" s="81">
        <v>0</v>
      </c>
      <c r="BI382" s="81">
        <v>7.9189999999999996</v>
      </c>
      <c r="BJ382" s="81">
        <v>123.52200000000001</v>
      </c>
      <c r="BK382" s="81">
        <v>0</v>
      </c>
      <c r="BL382" s="81">
        <v>0</v>
      </c>
      <c r="BM382" s="82"/>
      <c r="BN382" s="81">
        <v>0</v>
      </c>
      <c r="BO382" s="81">
        <v>0</v>
      </c>
      <c r="BP382" s="81">
        <v>1</v>
      </c>
      <c r="BQ382" s="81">
        <v>1</v>
      </c>
      <c r="BR382" s="81">
        <v>0</v>
      </c>
      <c r="BS382" s="81">
        <v>0</v>
      </c>
      <c r="BT382"/>
      <c r="BU382" s="80">
        <v>131.441</v>
      </c>
      <c r="BV382" s="80">
        <v>0</v>
      </c>
      <c r="BW382" s="80">
        <v>0</v>
      </c>
      <c r="BX382" s="80">
        <v>0</v>
      </c>
      <c r="BY382" s="80">
        <v>0</v>
      </c>
      <c r="BZ382" s="80">
        <v>0</v>
      </c>
      <c r="CA382" s="80">
        <v>0</v>
      </c>
      <c r="CB382" s="80">
        <v>0</v>
      </c>
      <c r="CC382" s="80">
        <v>0</v>
      </c>
    </row>
    <row r="383" spans="1:81">
      <c r="A383" s="80" t="s">
        <v>2100</v>
      </c>
      <c r="B383" s="80">
        <v>99</v>
      </c>
      <c r="C383" s="80">
        <v>14</v>
      </c>
      <c r="D383" s="80">
        <v>6</v>
      </c>
      <c r="E383" s="80">
        <v>2017</v>
      </c>
      <c r="F383" s="80" t="s">
        <v>71</v>
      </c>
      <c r="G383" s="80" t="s">
        <v>2086</v>
      </c>
      <c r="H383" s="80" t="s">
        <v>2087</v>
      </c>
      <c r="I383" s="177"/>
      <c r="J383" s="81">
        <v>3.2530268731998428</v>
      </c>
      <c r="K383" s="81">
        <v>0.24165058935912448</v>
      </c>
      <c r="L383" s="81">
        <v>0</v>
      </c>
      <c r="M383" s="81">
        <v>1.5853154056271201</v>
      </c>
      <c r="N383" s="81">
        <v>12.531247708653501</v>
      </c>
      <c r="O383" s="81">
        <v>6.4677392177368036</v>
      </c>
      <c r="P383" s="81">
        <v>13.465134883345421</v>
      </c>
      <c r="Q383" s="81">
        <v>0.4878716062759072</v>
      </c>
      <c r="R383" s="81">
        <v>0</v>
      </c>
      <c r="S383" s="81">
        <v>0.31924839017427092</v>
      </c>
      <c r="T383" s="82"/>
      <c r="U383" s="81">
        <v>413552.00000000012</v>
      </c>
      <c r="V383" s="81">
        <v>98</v>
      </c>
      <c r="W383" s="81">
        <v>0</v>
      </c>
      <c r="X383" s="81">
        <v>372</v>
      </c>
      <c r="Y383" s="81">
        <v>2928</v>
      </c>
      <c r="Z383" s="81">
        <v>3867</v>
      </c>
      <c r="AA383" s="81">
        <v>2789</v>
      </c>
      <c r="AB383" s="81">
        <v>7143</v>
      </c>
      <c r="AC383" s="81">
        <v>0</v>
      </c>
      <c r="AD383" s="81">
        <v>0.31924839017427092</v>
      </c>
      <c r="AE383" s="82"/>
      <c r="AF383" s="81">
        <v>3691949.656227197</v>
      </c>
      <c r="AG383" s="81">
        <v>173780.9307894755</v>
      </c>
      <c r="AH383" s="81">
        <v>0</v>
      </c>
      <c r="AI383" s="81">
        <v>2290231.700363528</v>
      </c>
      <c r="AJ383" s="81">
        <v>15962552.3319293</v>
      </c>
      <c r="AK383" s="81">
        <v>0</v>
      </c>
      <c r="AL383" s="81">
        <v>0</v>
      </c>
      <c r="AM383" s="81">
        <v>981211.63937908981</v>
      </c>
      <c r="AN383" s="81">
        <v>0</v>
      </c>
      <c r="AO383" s="81">
        <v>0</v>
      </c>
      <c r="AP383" s="82"/>
      <c r="AQ383" s="81">
        <v>246</v>
      </c>
      <c r="AR383" s="81">
        <v>53</v>
      </c>
      <c r="AS383" s="81">
        <v>0</v>
      </c>
      <c r="AT383" s="81">
        <v>0</v>
      </c>
      <c r="AU383" s="81">
        <v>0</v>
      </c>
      <c r="AV383" s="81">
        <v>0</v>
      </c>
      <c r="AW383" s="81" t="s">
        <v>564</v>
      </c>
      <c r="AX383" s="82"/>
      <c r="AY383" s="81">
        <v>1212.8</v>
      </c>
      <c r="AZ383" s="81">
        <v>16053.3</v>
      </c>
      <c r="BA383" s="81">
        <v>0</v>
      </c>
      <c r="BB383" s="81">
        <v>0</v>
      </c>
      <c r="BC383" s="81">
        <v>0</v>
      </c>
      <c r="BD383" s="81">
        <v>0</v>
      </c>
      <c r="BE383" s="81" t="s">
        <v>564</v>
      </c>
      <c r="BF383" s="82"/>
      <c r="BG383" s="81">
        <v>0</v>
      </c>
      <c r="BH383" s="81">
        <v>0</v>
      </c>
      <c r="BI383" s="81">
        <v>5.0170000000000003</v>
      </c>
      <c r="BJ383" s="81">
        <v>113.47</v>
      </c>
      <c r="BK383" s="81">
        <v>13.778</v>
      </c>
      <c r="BL383" s="81">
        <v>0</v>
      </c>
      <c r="BM383" s="82"/>
      <c r="BN383" s="81">
        <v>0</v>
      </c>
      <c r="BO383" s="81">
        <v>0</v>
      </c>
      <c r="BP383" s="81">
        <v>1</v>
      </c>
      <c r="BQ383" s="81">
        <v>1</v>
      </c>
      <c r="BR383" s="81">
        <v>1</v>
      </c>
      <c r="BS383" s="81">
        <v>0</v>
      </c>
      <c r="BT383"/>
      <c r="BU383" s="80">
        <v>123.233</v>
      </c>
      <c r="BV383" s="80">
        <v>9.032</v>
      </c>
      <c r="BW383" s="80">
        <v>0</v>
      </c>
      <c r="BX383" s="80">
        <v>0</v>
      </c>
      <c r="BY383" s="80">
        <v>0</v>
      </c>
      <c r="BZ383" s="80">
        <v>0</v>
      </c>
      <c r="CA383" s="80">
        <v>0</v>
      </c>
      <c r="CB383" s="80">
        <v>0</v>
      </c>
      <c r="CC383" s="80">
        <v>0</v>
      </c>
    </row>
    <row r="384" spans="1:81">
      <c r="A384" s="80" t="s">
        <v>2101</v>
      </c>
      <c r="B384" s="80">
        <v>100</v>
      </c>
      <c r="C384" s="80">
        <v>15</v>
      </c>
      <c r="D384" s="80">
        <v>6</v>
      </c>
      <c r="E384" s="80">
        <v>2018</v>
      </c>
      <c r="F384" s="80" t="s">
        <v>93</v>
      </c>
      <c r="G384" s="80" t="s">
        <v>2086</v>
      </c>
      <c r="H384" s="80" t="s">
        <v>2087</v>
      </c>
      <c r="I384" s="177"/>
      <c r="J384" s="81">
        <v>8.2797852054063288</v>
      </c>
      <c r="K384" s="81">
        <v>0.229686884438107</v>
      </c>
      <c r="L384" s="81">
        <v>0</v>
      </c>
      <c r="M384" s="81">
        <v>1.6814727808911534</v>
      </c>
      <c r="N384" s="81">
        <v>11.580878742611501</v>
      </c>
      <c r="O384" s="81">
        <v>6.3199665375638938</v>
      </c>
      <c r="P384" s="81">
        <v>13.70393077780934</v>
      </c>
      <c r="Q384" s="81">
        <v>0.44188232421158707</v>
      </c>
      <c r="R384" s="81">
        <v>0</v>
      </c>
      <c r="S384" s="81">
        <v>0.4413087533525914</v>
      </c>
      <c r="T384" s="82"/>
      <c r="U384" s="81">
        <v>1015124</v>
      </c>
      <c r="V384" s="81">
        <v>98</v>
      </c>
      <c r="W384" s="81">
        <v>0</v>
      </c>
      <c r="X384" s="81">
        <v>372</v>
      </c>
      <c r="Y384" s="81">
        <v>2948</v>
      </c>
      <c r="Z384" s="81">
        <v>3851</v>
      </c>
      <c r="AA384" s="81">
        <v>2867</v>
      </c>
      <c r="AB384" s="81">
        <v>6972</v>
      </c>
      <c r="AC384" s="81">
        <v>0</v>
      </c>
      <c r="AD384" s="81">
        <v>0.4413087533525914</v>
      </c>
      <c r="AE384" s="82"/>
      <c r="AF384" s="81">
        <v>9482563.9645045046</v>
      </c>
      <c r="AG384" s="81">
        <v>154453.16132764981</v>
      </c>
      <c r="AH384" s="81">
        <v>0</v>
      </c>
      <c r="AI384" s="81">
        <v>2284435.7868866171</v>
      </c>
      <c r="AJ384" s="81">
        <v>14699590.25419892</v>
      </c>
      <c r="AK384" s="81">
        <v>0</v>
      </c>
      <c r="AL384" s="81">
        <v>0</v>
      </c>
      <c r="AM384" s="81">
        <v>959703.54388161586</v>
      </c>
      <c r="AN384" s="81">
        <v>0</v>
      </c>
      <c r="AO384" s="81">
        <v>0</v>
      </c>
      <c r="AP384" s="82"/>
      <c r="AQ384" s="81">
        <v>283</v>
      </c>
      <c r="AR384" s="81">
        <v>78</v>
      </c>
      <c r="AS384" s="81">
        <v>0</v>
      </c>
      <c r="AT384" s="81">
        <v>0</v>
      </c>
      <c r="AU384" s="81">
        <v>0</v>
      </c>
      <c r="AV384" s="81">
        <v>0</v>
      </c>
      <c r="AW384" s="81" t="s">
        <v>564</v>
      </c>
      <c r="AX384" s="82"/>
      <c r="AY384" s="81">
        <v>1413.5</v>
      </c>
      <c r="AZ384" s="81">
        <v>37006</v>
      </c>
      <c r="BA384" s="81">
        <v>0</v>
      </c>
      <c r="BB384" s="81">
        <v>0</v>
      </c>
      <c r="BC384" s="81">
        <v>0</v>
      </c>
      <c r="BD384" s="81">
        <v>0</v>
      </c>
      <c r="BE384" s="81" t="s">
        <v>564</v>
      </c>
      <c r="BF384" s="82"/>
      <c r="BG384" s="81">
        <v>0</v>
      </c>
      <c r="BH384" s="81">
        <v>0</v>
      </c>
      <c r="BI384" s="81">
        <v>7.0650000000000004</v>
      </c>
      <c r="BJ384" s="81">
        <v>111.46899999999999</v>
      </c>
      <c r="BK384" s="81">
        <v>5.8780000000000001</v>
      </c>
      <c r="BL384" s="81">
        <v>0</v>
      </c>
      <c r="BM384" s="82"/>
      <c r="BN384" s="81">
        <v>0</v>
      </c>
      <c r="BO384" s="81">
        <v>0</v>
      </c>
      <c r="BP384" s="81">
        <v>1</v>
      </c>
      <c r="BQ384" s="81">
        <v>1</v>
      </c>
      <c r="BR384" s="81">
        <v>1</v>
      </c>
      <c r="BS384" s="81">
        <v>0</v>
      </c>
      <c r="BT384"/>
      <c r="BU384" s="80">
        <v>124.41200000000001</v>
      </c>
      <c r="BV384" s="80">
        <v>0</v>
      </c>
      <c r="BW384" s="80">
        <v>0</v>
      </c>
      <c r="BX384" s="80">
        <v>0</v>
      </c>
      <c r="BY384" s="80">
        <v>0</v>
      </c>
      <c r="BZ384" s="80">
        <v>0</v>
      </c>
      <c r="CA384" s="80">
        <v>0</v>
      </c>
      <c r="CB384" s="80">
        <v>0</v>
      </c>
      <c r="CC384" s="80">
        <v>0</v>
      </c>
    </row>
    <row r="385" spans="1:81">
      <c r="A385" s="80" t="s">
        <v>2102</v>
      </c>
      <c r="B385" s="80">
        <v>101</v>
      </c>
      <c r="C385" s="80">
        <v>16</v>
      </c>
      <c r="D385" s="80">
        <v>6</v>
      </c>
      <c r="E385" s="80">
        <v>2019</v>
      </c>
      <c r="F385" s="80" t="s">
        <v>73</v>
      </c>
      <c r="G385" s="80" t="s">
        <v>2086</v>
      </c>
      <c r="H385" s="80" t="s">
        <v>2087</v>
      </c>
      <c r="I385" s="177"/>
      <c r="J385" s="81">
        <v>8.1553631260366775</v>
      </c>
      <c r="K385" s="81">
        <v>0.2126143953463302</v>
      </c>
      <c r="L385" s="81">
        <v>0</v>
      </c>
      <c r="M385" s="81">
        <v>1.6834071111411542</v>
      </c>
      <c r="N385" s="81">
        <v>11.371514503616876</v>
      </c>
      <c r="O385" s="81">
        <v>6.1894183507947806</v>
      </c>
      <c r="P385" s="81">
        <v>14.539291903306109</v>
      </c>
      <c r="Q385" s="81">
        <v>0.4223966670078188</v>
      </c>
      <c r="R385" s="81">
        <v>0</v>
      </c>
      <c r="S385" s="81">
        <v>0.55188917144937377</v>
      </c>
      <c r="T385" s="82"/>
      <c r="U385" s="81">
        <v>1001632</v>
      </c>
      <c r="V385" s="81">
        <v>98</v>
      </c>
      <c r="W385" s="81">
        <v>0</v>
      </c>
      <c r="X385" s="81">
        <v>372</v>
      </c>
      <c r="Y385" s="81">
        <v>2973</v>
      </c>
      <c r="Z385" s="81">
        <v>3875</v>
      </c>
      <c r="AA385" s="81">
        <v>3019</v>
      </c>
      <c r="AB385" s="81">
        <v>6845</v>
      </c>
      <c r="AC385" s="81">
        <v>0</v>
      </c>
      <c r="AD385" s="81">
        <v>0.55188917144937377</v>
      </c>
      <c r="AE385" s="82"/>
      <c r="AF385" s="81">
        <v>9882663.4619235396</v>
      </c>
      <c r="AG385" s="81">
        <v>149556.26652096561</v>
      </c>
      <c r="AH385" s="81">
        <v>0</v>
      </c>
      <c r="AI385" s="81">
        <v>2440551.463879365</v>
      </c>
      <c r="AJ385" s="81">
        <v>15135705.65967932</v>
      </c>
      <c r="AK385" s="81">
        <v>0</v>
      </c>
      <c r="AL385" s="81">
        <v>0</v>
      </c>
      <c r="AM385" s="81">
        <v>932237.47086758853</v>
      </c>
      <c r="AN385" s="81">
        <v>0</v>
      </c>
      <c r="AO385" s="81">
        <v>0</v>
      </c>
      <c r="AP385" s="82"/>
      <c r="AQ385" s="81">
        <v>317</v>
      </c>
      <c r="AR385" s="81">
        <v>105</v>
      </c>
      <c r="AS385" s="81">
        <v>0</v>
      </c>
      <c r="AT385" s="81">
        <v>0</v>
      </c>
      <c r="AU385" s="81">
        <v>0</v>
      </c>
      <c r="AV385" s="81">
        <v>0</v>
      </c>
      <c r="AW385" s="81" t="s">
        <v>564</v>
      </c>
      <c r="AX385" s="82"/>
      <c r="AY385" s="81">
        <v>1614.8</v>
      </c>
      <c r="AZ385" s="81">
        <v>42362.2</v>
      </c>
      <c r="BA385" s="81">
        <v>0</v>
      </c>
      <c r="BB385" s="81">
        <v>0</v>
      </c>
      <c r="BC385" s="81">
        <v>0</v>
      </c>
      <c r="BD385" s="81">
        <v>0</v>
      </c>
      <c r="BE385" s="81" t="s">
        <v>564</v>
      </c>
      <c r="BF385" s="82"/>
      <c r="BG385" s="81">
        <v>0</v>
      </c>
      <c r="BH385" s="81">
        <v>0</v>
      </c>
      <c r="BI385" s="81">
        <v>9.4960000000000004</v>
      </c>
      <c r="BJ385" s="81">
        <v>104.84099999999999</v>
      </c>
      <c r="BK385" s="81">
        <v>0</v>
      </c>
      <c r="BL385" s="81">
        <v>0</v>
      </c>
      <c r="BM385" s="82"/>
      <c r="BN385" s="81">
        <v>0</v>
      </c>
      <c r="BO385" s="81">
        <v>0</v>
      </c>
      <c r="BP385" s="81">
        <v>1</v>
      </c>
      <c r="BQ385" s="81">
        <v>1</v>
      </c>
      <c r="BR385" s="81">
        <v>0</v>
      </c>
      <c r="BS385" s="81">
        <v>0</v>
      </c>
      <c r="BT385"/>
      <c r="BU385" s="80">
        <v>114.337</v>
      </c>
      <c r="BV385" s="80">
        <v>0</v>
      </c>
      <c r="BW385" s="80">
        <v>0</v>
      </c>
      <c r="BX385" s="80">
        <v>0</v>
      </c>
      <c r="BY385" s="80">
        <v>0</v>
      </c>
      <c r="BZ385" s="80">
        <v>0</v>
      </c>
      <c r="CA385" s="80">
        <v>0</v>
      </c>
      <c r="CB385" s="80">
        <v>0</v>
      </c>
      <c r="CC385" s="80">
        <v>0</v>
      </c>
    </row>
    <row r="386" spans="1:81">
      <c r="A386" s="80" t="s">
        <v>2103</v>
      </c>
      <c r="B386" s="80">
        <v>102</v>
      </c>
      <c r="C386" s="80">
        <v>17</v>
      </c>
      <c r="D386" s="80">
        <v>6</v>
      </c>
      <c r="E386" s="80">
        <v>2020</v>
      </c>
      <c r="F386" s="80" t="s">
        <v>218</v>
      </c>
      <c r="G386" s="174" t="s">
        <v>2086</v>
      </c>
      <c r="H386" s="80" t="s">
        <v>2087</v>
      </c>
      <c r="I386" s="177"/>
      <c r="J386" s="81">
        <v>5.1611570391647499</v>
      </c>
      <c r="K386" s="81">
        <v>1.9211917320076572</v>
      </c>
      <c r="L386" s="81">
        <v>2.8587487046775633</v>
      </c>
      <c r="M386" s="81">
        <v>8.3958653684032853</v>
      </c>
      <c r="N386" s="81">
        <v>10.237358976542922</v>
      </c>
      <c r="O386" s="81">
        <v>5.4647893037895328</v>
      </c>
      <c r="P386" s="81">
        <v>14.277359593796614</v>
      </c>
      <c r="Q386" s="81">
        <v>0.39900377851022417</v>
      </c>
      <c r="R386" s="81">
        <v>0</v>
      </c>
      <c r="S386" s="81">
        <v>0.51008949920323388</v>
      </c>
      <c r="T386" s="82"/>
      <c r="U386" s="81">
        <v>669192</v>
      </c>
      <c r="V386" s="81">
        <v>878</v>
      </c>
      <c r="W386" s="81">
        <v>72</v>
      </c>
      <c r="X386" s="81">
        <v>2221</v>
      </c>
      <c r="Y386" s="81">
        <v>3001</v>
      </c>
      <c r="Z386" s="81">
        <v>3905</v>
      </c>
      <c r="AA386" s="81">
        <v>3221</v>
      </c>
      <c r="AB386" s="81">
        <v>6767</v>
      </c>
      <c r="AC386" s="81">
        <v>0</v>
      </c>
      <c r="AD386" s="81">
        <v>0.51008949920323388</v>
      </c>
      <c r="AE386" s="82"/>
      <c r="AF386" s="81">
        <v>6270012.3349556988</v>
      </c>
      <c r="AG386" s="81">
        <v>1314598.9758931643</v>
      </c>
      <c r="AH386" s="81">
        <v>590665.76993600966</v>
      </c>
      <c r="AI386" s="81">
        <v>12466838.133148836</v>
      </c>
      <c r="AJ386" s="81">
        <v>14513523.336980395</v>
      </c>
      <c r="AK386" s="81"/>
      <c r="AL386" s="81"/>
      <c r="AM386" s="81">
        <v>883168.68293809402</v>
      </c>
      <c r="AN386" s="81"/>
      <c r="AO386" s="81"/>
      <c r="AP386" s="82"/>
      <c r="AQ386" s="81">
        <v>342</v>
      </c>
      <c r="AR386" s="81">
        <v>139</v>
      </c>
      <c r="AS386" s="81">
        <v>0</v>
      </c>
      <c r="AT386" s="81">
        <v>0</v>
      </c>
      <c r="AU386" s="81">
        <v>0</v>
      </c>
      <c r="AV386" s="81">
        <v>0</v>
      </c>
      <c r="AW386" s="81">
        <v>0</v>
      </c>
      <c r="AX386" s="82"/>
      <c r="AY386" s="81">
        <v>1778.100000000001</v>
      </c>
      <c r="AZ386" s="81">
        <v>43784.599999999991</v>
      </c>
      <c r="BA386" s="81">
        <v>0</v>
      </c>
      <c r="BB386" s="81">
        <v>0</v>
      </c>
      <c r="BC386" s="81">
        <v>0</v>
      </c>
      <c r="BD386" s="81">
        <v>0</v>
      </c>
      <c r="BE386" s="81">
        <v>0</v>
      </c>
      <c r="BF386" s="82"/>
      <c r="BG386" s="81">
        <v>0</v>
      </c>
      <c r="BH386" s="81">
        <v>0</v>
      </c>
      <c r="BI386" s="81">
        <v>8.6639999999999997</v>
      </c>
      <c r="BJ386" s="81">
        <v>0</v>
      </c>
      <c r="BK386" s="81">
        <v>100.374</v>
      </c>
      <c r="BL386" s="81">
        <v>0</v>
      </c>
      <c r="BM386" s="82"/>
      <c r="BN386" s="81">
        <v>0</v>
      </c>
      <c r="BO386" s="81">
        <v>0</v>
      </c>
      <c r="BP386" s="81">
        <v>1</v>
      </c>
      <c r="BQ386" s="81">
        <v>0</v>
      </c>
      <c r="BR386" s="81">
        <v>1</v>
      </c>
      <c r="BS386" s="81">
        <v>0</v>
      </c>
      <c r="BT386"/>
      <c r="BU386" s="80">
        <v>109.038</v>
      </c>
      <c r="BV386" s="80">
        <v>0</v>
      </c>
      <c r="BW386" s="80">
        <v>0</v>
      </c>
      <c r="BX386" s="80">
        <v>0</v>
      </c>
      <c r="BY386" s="80">
        <v>0</v>
      </c>
      <c r="BZ386" s="80">
        <v>0</v>
      </c>
      <c r="CA386" s="80">
        <v>0</v>
      </c>
      <c r="CB386" s="80">
        <v>0</v>
      </c>
      <c r="CC386" s="80">
        <v>0</v>
      </c>
    </row>
    <row r="387" spans="1:81">
      <c r="A387" s="80" t="s">
        <v>2104</v>
      </c>
      <c r="B387" s="80">
        <v>102</v>
      </c>
      <c r="C387" s="80">
        <v>18</v>
      </c>
      <c r="D387" s="80">
        <v>6</v>
      </c>
      <c r="E387" s="80">
        <v>2021</v>
      </c>
      <c r="F387" s="80" t="s">
        <v>75</v>
      </c>
      <c r="G387" s="174" t="s">
        <v>2086</v>
      </c>
      <c r="H387" s="80" t="s">
        <v>2087</v>
      </c>
      <c r="I387" s="177"/>
      <c r="J387" s="81">
        <v>1.9931374623153311</v>
      </c>
      <c r="K387" s="81">
        <v>2.1040150942780809</v>
      </c>
      <c r="L387" s="81">
        <v>2.3541903969767128</v>
      </c>
      <c r="M387" s="81">
        <v>9.1602385085315206</v>
      </c>
      <c r="N387" s="81">
        <v>11.154124016440568</v>
      </c>
      <c r="O387" s="81">
        <v>5.4132511774686192</v>
      </c>
      <c r="P387" s="81">
        <v>14.344941273579622</v>
      </c>
      <c r="Q387" s="81">
        <v>0.39872013136557727</v>
      </c>
      <c r="R387" s="81">
        <v>0</v>
      </c>
      <c r="S387" s="81">
        <v>0.3424389442113262</v>
      </c>
      <c r="T387" s="82"/>
      <c r="U387" s="81">
        <v>268041</v>
      </c>
      <c r="V387" s="81">
        <v>878</v>
      </c>
      <c r="W387" s="81">
        <v>72</v>
      </c>
      <c r="X387" s="81">
        <v>2221</v>
      </c>
      <c r="Y387" s="81">
        <v>3068</v>
      </c>
      <c r="Z387" s="81">
        <v>3983</v>
      </c>
      <c r="AA387" s="81">
        <v>3156</v>
      </c>
      <c r="AB387" s="81">
        <v>6682</v>
      </c>
      <c r="AC387" s="81">
        <v>0</v>
      </c>
      <c r="AD387" s="81">
        <v>0.3424389442113262</v>
      </c>
      <c r="AE387" s="82"/>
      <c r="AF387" s="81">
        <v>2451388.4816862126</v>
      </c>
      <c r="AG387" s="81">
        <v>1407681.1841167479</v>
      </c>
      <c r="AH387" s="81">
        <v>471650.98535423551</v>
      </c>
      <c r="AI387" s="81">
        <v>13733774.408935223</v>
      </c>
      <c r="AJ387" s="81">
        <v>14977956.303555092</v>
      </c>
      <c r="AK387" s="81">
        <v>0</v>
      </c>
      <c r="AL387" s="81">
        <v>0</v>
      </c>
      <c r="AM387" s="81">
        <v>877105.29833173915</v>
      </c>
      <c r="AN387" s="81">
        <v>0</v>
      </c>
      <c r="AO387" s="81">
        <v>0</v>
      </c>
      <c r="AP387" s="82"/>
      <c r="AQ387" s="81">
        <v>359</v>
      </c>
      <c r="AR387" s="81">
        <v>178</v>
      </c>
      <c r="AS387" s="81">
        <v>0</v>
      </c>
      <c r="AT387" s="81">
        <v>0</v>
      </c>
      <c r="AU387" s="81">
        <v>0</v>
      </c>
      <c r="AV387" s="81">
        <v>0</v>
      </c>
      <c r="AW387" s="81"/>
      <c r="AX387" s="82"/>
      <c r="AY387" s="81">
        <v>1899.3000000000011</v>
      </c>
      <c r="AZ387" s="81">
        <v>45677.099999999991</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2105</v>
      </c>
      <c r="B388" s="80">
        <v>102</v>
      </c>
      <c r="C388" s="80">
        <v>19</v>
      </c>
      <c r="D388" s="80">
        <v>6</v>
      </c>
      <c r="E388" s="80">
        <v>2022</v>
      </c>
      <c r="F388" s="80" t="s">
        <v>568</v>
      </c>
      <c r="G388" s="80" t="s">
        <v>2086</v>
      </c>
      <c r="H388" s="80" t="s">
        <v>2087</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368</v>
      </c>
      <c r="AR388" s="81">
        <v>236</v>
      </c>
      <c r="AS388" s="81">
        <v>0</v>
      </c>
      <c r="AT388" s="81">
        <v>0</v>
      </c>
      <c r="AU388" s="81">
        <v>0</v>
      </c>
      <c r="AV388" s="81">
        <v>0</v>
      </c>
      <c r="AW388" s="81"/>
      <c r="AX388" s="82"/>
      <c r="AY388" s="81">
        <v>1960.7000000000016</v>
      </c>
      <c r="AZ388" s="81">
        <v>48359.599999999991</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2106</v>
      </c>
      <c r="B389" s="80">
        <v>409</v>
      </c>
      <c r="C389" s="80">
        <v>1</v>
      </c>
      <c r="D389" s="80">
        <v>25</v>
      </c>
      <c r="E389" s="80">
        <v>1990</v>
      </c>
      <c r="F389" s="80" t="s">
        <v>562</v>
      </c>
      <c r="G389" s="80" t="s">
        <v>2107</v>
      </c>
      <c r="H389" s="80" t="s">
        <v>2108</v>
      </c>
      <c r="I389" s="177"/>
      <c r="J389" s="81">
        <v>2.4720190848548991</v>
      </c>
      <c r="K389" s="81">
        <v>2.2468214532078084</v>
      </c>
      <c r="L389" s="81">
        <v>8.2496945558460801</v>
      </c>
      <c r="M389" s="81">
        <v>6.8196675144997174</v>
      </c>
      <c r="N389" s="81">
        <v>9.5363519590352563</v>
      </c>
      <c r="O389" s="81">
        <v>6.5522085586288972</v>
      </c>
      <c r="P389" s="81">
        <v>17.668056016903538</v>
      </c>
      <c r="Q389" s="81">
        <v>0.7537906697450274</v>
      </c>
      <c r="R389" s="81">
        <v>0.50732151774544676</v>
      </c>
      <c r="S389" s="81">
        <v>0.60214334113350365</v>
      </c>
      <c r="T389" s="82"/>
      <c r="U389" s="81">
        <v>258345</v>
      </c>
      <c r="V389" s="81">
        <v>559</v>
      </c>
      <c r="W389" s="81">
        <v>91</v>
      </c>
      <c r="X389" s="81">
        <v>2547</v>
      </c>
      <c r="Y389" s="81">
        <v>4519</v>
      </c>
      <c r="Z389" s="81">
        <v>2695</v>
      </c>
      <c r="AA389" s="81">
        <v>4290</v>
      </c>
      <c r="AB389" s="81">
        <v>12239</v>
      </c>
      <c r="AC389" s="81">
        <v>87869</v>
      </c>
      <c r="AD389" s="81">
        <v>0.60214334113350365</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2109</v>
      </c>
      <c r="B390" s="80">
        <v>410</v>
      </c>
      <c r="C390" s="80">
        <v>2</v>
      </c>
      <c r="D390" s="80">
        <v>25</v>
      </c>
      <c r="E390" s="80">
        <v>2005</v>
      </c>
      <c r="F390" s="80" t="s">
        <v>565</v>
      </c>
      <c r="G390" s="80" t="s">
        <v>2107</v>
      </c>
      <c r="H390" s="80" t="s">
        <v>2108</v>
      </c>
      <c r="I390" s="177"/>
      <c r="J390" s="81">
        <v>2.2326365628360159</v>
      </c>
      <c r="K390" s="81">
        <v>0.9984849220574088</v>
      </c>
      <c r="L390" s="81">
        <v>8.6500158141006942</v>
      </c>
      <c r="M390" s="81">
        <v>8.8770949809577555</v>
      </c>
      <c r="N390" s="81">
        <v>10.999916574093167</v>
      </c>
      <c r="O390" s="81">
        <v>9.4712636688462055</v>
      </c>
      <c r="P390" s="81">
        <v>18.72674290391944</v>
      </c>
      <c r="Q390" s="81">
        <v>0.60729378822687297</v>
      </c>
      <c r="R390" s="81">
        <v>0.49386613477884778</v>
      </c>
      <c r="S390" s="81">
        <v>0</v>
      </c>
      <c r="T390" s="82"/>
      <c r="U390" s="81">
        <v>241084</v>
      </c>
      <c r="V390" s="81">
        <v>371</v>
      </c>
      <c r="W390" s="81">
        <v>92</v>
      </c>
      <c r="X390" s="81">
        <v>1903</v>
      </c>
      <c r="Y390" s="81">
        <v>4406</v>
      </c>
      <c r="Z390" s="81">
        <v>4508</v>
      </c>
      <c r="AA390" s="81">
        <v>3724</v>
      </c>
      <c r="AB390" s="81">
        <v>10308</v>
      </c>
      <c r="AC390" s="81">
        <v>87330</v>
      </c>
      <c r="AD390" s="81">
        <v>0</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2110</v>
      </c>
      <c r="B391" s="80">
        <v>411</v>
      </c>
      <c r="C391" s="80">
        <v>3</v>
      </c>
      <c r="D391" s="80">
        <v>25</v>
      </c>
      <c r="E391" s="80">
        <v>2006</v>
      </c>
      <c r="F391" s="80" t="s">
        <v>566</v>
      </c>
      <c r="G391" s="80" t="s">
        <v>2107</v>
      </c>
      <c r="H391" s="80" t="s">
        <v>2108</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2111</v>
      </c>
      <c r="B392" s="80">
        <v>412</v>
      </c>
      <c r="C392" s="80">
        <v>4</v>
      </c>
      <c r="D392" s="80">
        <v>25</v>
      </c>
      <c r="E392" s="80">
        <v>2007</v>
      </c>
      <c r="F392" s="80" t="s">
        <v>567</v>
      </c>
      <c r="G392" s="80" t="s">
        <v>2107</v>
      </c>
      <c r="H392" s="80" t="s">
        <v>2108</v>
      </c>
      <c r="I392" s="177"/>
      <c r="J392" s="81">
        <v>1.7530603133261027</v>
      </c>
      <c r="K392" s="81">
        <v>0.94140982441045995</v>
      </c>
      <c r="L392" s="81">
        <v>8.6754447330292095</v>
      </c>
      <c r="M392" s="81">
        <v>9.4904284845882056</v>
      </c>
      <c r="N392" s="81">
        <v>10.705931546398906</v>
      </c>
      <c r="O392" s="81">
        <v>9.181649281886795</v>
      </c>
      <c r="P392" s="81">
        <v>18.26084904354672</v>
      </c>
      <c r="Q392" s="81">
        <v>0.60935534712595119</v>
      </c>
      <c r="R392" s="81">
        <v>0.3584548174139317</v>
      </c>
      <c r="S392" s="81">
        <v>0.31892378030260665</v>
      </c>
      <c r="T392" s="82"/>
      <c r="U392" s="81">
        <v>236485</v>
      </c>
      <c r="V392" s="81">
        <v>361</v>
      </c>
      <c r="W392" s="81">
        <v>124</v>
      </c>
      <c r="X392" s="81">
        <v>2382</v>
      </c>
      <c r="Y392" s="81">
        <v>4316</v>
      </c>
      <c r="Z392" s="81">
        <v>4543</v>
      </c>
      <c r="AA392" s="81">
        <v>3576</v>
      </c>
      <c r="AB392" s="81">
        <v>9796</v>
      </c>
      <c r="AC392" s="81">
        <v>65204</v>
      </c>
      <c r="AD392" s="81">
        <v>0.31892378030260665</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2112</v>
      </c>
      <c r="B393" s="80">
        <v>413</v>
      </c>
      <c r="C393" s="80">
        <v>5</v>
      </c>
      <c r="D393" s="80">
        <v>25</v>
      </c>
      <c r="E393" s="80">
        <v>2008</v>
      </c>
      <c r="F393" s="80" t="s">
        <v>84</v>
      </c>
      <c r="G393" s="80" t="s">
        <v>2107</v>
      </c>
      <c r="H393" s="80" t="s">
        <v>2108</v>
      </c>
      <c r="I393" s="177"/>
      <c r="J393" s="81">
        <v>1.6699339511277171</v>
      </c>
      <c r="K393" s="81">
        <v>0.73434296741645821</v>
      </c>
      <c r="L393" s="81">
        <v>7.49893876450865</v>
      </c>
      <c r="M393" s="81">
        <v>10.10280618332323</v>
      </c>
      <c r="N393" s="81">
        <v>9.6653853419448197</v>
      </c>
      <c r="O393" s="81">
        <v>8.790263224815444</v>
      </c>
      <c r="P393" s="81">
        <v>17.908493786323358</v>
      </c>
      <c r="Q393" s="81">
        <v>0.5898959717533927</v>
      </c>
      <c r="R393" s="81">
        <v>0.33508528563887136</v>
      </c>
      <c r="S393" s="81">
        <v>2.7691538165718708</v>
      </c>
      <c r="T393" s="82"/>
      <c r="U393" s="81">
        <v>243642</v>
      </c>
      <c r="V393" s="81">
        <v>361</v>
      </c>
      <c r="W393" s="81">
        <v>124</v>
      </c>
      <c r="X393" s="81">
        <v>2382</v>
      </c>
      <c r="Y393" s="81">
        <v>4328</v>
      </c>
      <c r="Z393" s="81">
        <v>4502</v>
      </c>
      <c r="AA393" s="81">
        <v>3511</v>
      </c>
      <c r="AB393" s="81">
        <v>9639</v>
      </c>
      <c r="AC393" s="81">
        <v>63293</v>
      </c>
      <c r="AD393" s="81">
        <v>2.7691538165718708</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2113</v>
      </c>
      <c r="B394" s="80">
        <v>414</v>
      </c>
      <c r="C394" s="80">
        <v>6</v>
      </c>
      <c r="D394" s="80">
        <v>25</v>
      </c>
      <c r="E394" s="80">
        <v>2009</v>
      </c>
      <c r="F394" s="80" t="s">
        <v>85</v>
      </c>
      <c r="G394" s="80" t="s">
        <v>2107</v>
      </c>
      <c r="H394" s="80" t="s">
        <v>2108</v>
      </c>
      <c r="I394" s="177"/>
      <c r="J394" s="81">
        <v>1.6704604197295618</v>
      </c>
      <c r="K394" s="81">
        <v>0.59303997301793532</v>
      </c>
      <c r="L394" s="81">
        <v>9.3671660673134429</v>
      </c>
      <c r="M394" s="81">
        <v>8.7487773264997504</v>
      </c>
      <c r="N394" s="81">
        <v>9.0022136716028314</v>
      </c>
      <c r="O394" s="81">
        <v>9.0005542426743137</v>
      </c>
      <c r="P394" s="81">
        <v>17.106397032258805</v>
      </c>
      <c r="Q394" s="81">
        <v>0.54864452637703176</v>
      </c>
      <c r="R394" s="81">
        <v>0.35069036520136165</v>
      </c>
      <c r="S394" s="81">
        <v>2.0503345294286466</v>
      </c>
      <c r="T394" s="82"/>
      <c r="U394" s="81">
        <v>231676</v>
      </c>
      <c r="V394" s="81">
        <v>275</v>
      </c>
      <c r="W394" s="81">
        <v>229</v>
      </c>
      <c r="X394" s="81">
        <v>2299</v>
      </c>
      <c r="Y394" s="81">
        <v>4292</v>
      </c>
      <c r="Z394" s="81">
        <v>4550</v>
      </c>
      <c r="AA394" s="81">
        <v>3443</v>
      </c>
      <c r="AB394" s="81">
        <v>9411</v>
      </c>
      <c r="AC394" s="81">
        <v>64623</v>
      </c>
      <c r="AD394" s="81">
        <v>2.0503345294286466</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0</v>
      </c>
      <c r="BL394" s="81">
        <v>0</v>
      </c>
      <c r="BM394" s="82"/>
      <c r="BN394" s="81">
        <v>0</v>
      </c>
      <c r="BO394" s="81">
        <v>0</v>
      </c>
      <c r="BP394" s="81">
        <v>0</v>
      </c>
      <c r="BQ394" s="81">
        <v>0</v>
      </c>
      <c r="BR394" s="81">
        <v>0</v>
      </c>
      <c r="BS394" s="81">
        <v>0</v>
      </c>
      <c r="BT394"/>
      <c r="BU394" s="80"/>
      <c r="BV394" s="80"/>
      <c r="BW394" s="80"/>
      <c r="BX394" s="80"/>
      <c r="BY394" s="80"/>
      <c r="BZ394" s="80"/>
      <c r="CA394" s="80"/>
      <c r="CB394" s="80"/>
      <c r="CC394" s="80"/>
    </row>
    <row r="395" spans="1:81">
      <c r="A395" s="80" t="s">
        <v>2114</v>
      </c>
      <c r="B395" s="80">
        <v>415</v>
      </c>
      <c r="C395" s="80">
        <v>7</v>
      </c>
      <c r="D395" s="80">
        <v>25</v>
      </c>
      <c r="E395" s="80">
        <v>2010</v>
      </c>
      <c r="F395" s="80" t="s">
        <v>86</v>
      </c>
      <c r="G395" s="80" t="s">
        <v>2107</v>
      </c>
      <c r="H395" s="80" t="s">
        <v>2108</v>
      </c>
      <c r="I395" s="177"/>
      <c r="J395" s="81">
        <v>1.3481423335591851</v>
      </c>
      <c r="K395" s="81">
        <v>0.63015354586643579</v>
      </c>
      <c r="L395" s="81">
        <v>8.6237068585654733</v>
      </c>
      <c r="M395" s="81">
        <v>9.4293480446836178</v>
      </c>
      <c r="N395" s="81">
        <v>10.451337164000746</v>
      </c>
      <c r="O395" s="81">
        <v>8.9845208446742486</v>
      </c>
      <c r="P395" s="81">
        <v>17.141987615078069</v>
      </c>
      <c r="Q395" s="81">
        <v>0.55590671670505565</v>
      </c>
      <c r="R395" s="81">
        <v>0.31735930325497397</v>
      </c>
      <c r="S395" s="81">
        <v>2.2202390125581348</v>
      </c>
      <c r="T395" s="82"/>
      <c r="U395" s="81">
        <v>196785</v>
      </c>
      <c r="V395" s="81">
        <v>275</v>
      </c>
      <c r="W395" s="81">
        <v>229</v>
      </c>
      <c r="X395" s="81">
        <v>2299</v>
      </c>
      <c r="Y395" s="81">
        <v>4228</v>
      </c>
      <c r="Z395" s="81">
        <v>4563</v>
      </c>
      <c r="AA395" s="81">
        <v>3364</v>
      </c>
      <c r="AB395" s="81">
        <v>9137</v>
      </c>
      <c r="AC395" s="81">
        <v>55420</v>
      </c>
      <c r="AD395" s="81">
        <v>2.2202390125581348</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0</v>
      </c>
      <c r="BL395" s="81">
        <v>0</v>
      </c>
      <c r="BM395" s="82"/>
      <c r="BN395" s="81">
        <v>0</v>
      </c>
      <c r="BO395" s="81">
        <v>0</v>
      </c>
      <c r="BP395" s="81">
        <v>0</v>
      </c>
      <c r="BQ395" s="81">
        <v>0</v>
      </c>
      <c r="BR395" s="81">
        <v>0</v>
      </c>
      <c r="BS395" s="81">
        <v>0</v>
      </c>
      <c r="BT395"/>
      <c r="BU395" s="80">
        <v>0</v>
      </c>
      <c r="BV395" s="80">
        <v>0</v>
      </c>
      <c r="BW395" s="80">
        <v>0</v>
      </c>
      <c r="BX395" s="80">
        <v>0</v>
      </c>
      <c r="BY395" s="80">
        <v>0</v>
      </c>
      <c r="BZ395" s="80">
        <v>0</v>
      </c>
      <c r="CA395" s="80">
        <v>0</v>
      </c>
      <c r="CB395" s="80">
        <v>0</v>
      </c>
      <c r="CC395" s="80">
        <v>0</v>
      </c>
    </row>
    <row r="396" spans="1:81">
      <c r="A396" s="80" t="s">
        <v>2115</v>
      </c>
      <c r="B396" s="80">
        <v>416</v>
      </c>
      <c r="C396" s="80">
        <v>8</v>
      </c>
      <c r="D396" s="80">
        <v>25</v>
      </c>
      <c r="E396" s="80">
        <v>2011</v>
      </c>
      <c r="F396" s="80" t="s">
        <v>87</v>
      </c>
      <c r="G396" s="80" t="s">
        <v>2107</v>
      </c>
      <c r="H396" s="80" t="s">
        <v>2108</v>
      </c>
      <c r="I396" s="177"/>
      <c r="J396" s="81">
        <v>1.9741825860052165</v>
      </c>
      <c r="K396" s="81">
        <v>0.83363741887071618</v>
      </c>
      <c r="L396" s="81">
        <v>11.603288446424004</v>
      </c>
      <c r="M396" s="81">
        <v>11.223641789611358</v>
      </c>
      <c r="N396" s="81">
        <v>12.768535549898884</v>
      </c>
      <c r="O396" s="81">
        <v>8.7742111314175641</v>
      </c>
      <c r="P396" s="81">
        <v>16.508054164879177</v>
      </c>
      <c r="Q396" s="81">
        <v>0.62788539120396913</v>
      </c>
      <c r="R396" s="81">
        <v>0.15239783070315649</v>
      </c>
      <c r="S396" s="81">
        <v>1.042608799187045</v>
      </c>
      <c r="T396" s="82"/>
      <c r="U396" s="81">
        <v>242855</v>
      </c>
      <c r="V396" s="81">
        <v>275</v>
      </c>
      <c r="W396" s="81">
        <v>229</v>
      </c>
      <c r="X396" s="81">
        <v>2299</v>
      </c>
      <c r="Y396" s="81">
        <v>4195</v>
      </c>
      <c r="Z396" s="81">
        <v>4553</v>
      </c>
      <c r="AA396" s="81">
        <v>3336</v>
      </c>
      <c r="AB396" s="81">
        <v>8947</v>
      </c>
      <c r="AC396" s="81">
        <v>26569</v>
      </c>
      <c r="AD396" s="81">
        <v>1.042608799187045</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0</v>
      </c>
      <c r="BL396" s="81">
        <v>0</v>
      </c>
      <c r="BM396" s="82"/>
      <c r="BN396" s="81">
        <v>0</v>
      </c>
      <c r="BO396" s="81">
        <v>0</v>
      </c>
      <c r="BP396" s="81">
        <v>0</v>
      </c>
      <c r="BQ396" s="81">
        <v>0</v>
      </c>
      <c r="BR396" s="81">
        <v>0</v>
      </c>
      <c r="BS396" s="81">
        <v>0</v>
      </c>
      <c r="BT396"/>
      <c r="BU396" s="80">
        <v>0</v>
      </c>
      <c r="BV396" s="80">
        <v>0</v>
      </c>
      <c r="BW396" s="80">
        <v>0</v>
      </c>
      <c r="BX396" s="80">
        <v>0</v>
      </c>
      <c r="BY396" s="80">
        <v>0</v>
      </c>
      <c r="BZ396" s="80">
        <v>0</v>
      </c>
      <c r="CA396" s="80">
        <v>0</v>
      </c>
      <c r="CB396" s="80">
        <v>0</v>
      </c>
      <c r="CC396" s="80">
        <v>0</v>
      </c>
    </row>
    <row r="397" spans="1:81">
      <c r="A397" s="80" t="s">
        <v>2116</v>
      </c>
      <c r="B397" s="80">
        <v>417</v>
      </c>
      <c r="C397" s="80">
        <v>9</v>
      </c>
      <c r="D397" s="80">
        <v>25</v>
      </c>
      <c r="E397" s="80">
        <v>2012</v>
      </c>
      <c r="F397" s="80" t="s">
        <v>88</v>
      </c>
      <c r="G397" s="80" t="s">
        <v>2107</v>
      </c>
      <c r="H397" s="80" t="s">
        <v>2108</v>
      </c>
      <c r="I397" s="177"/>
      <c r="J397" s="81">
        <v>1.9538090032630071</v>
      </c>
      <c r="K397" s="81">
        <v>0.85375856093805635</v>
      </c>
      <c r="L397" s="81">
        <v>11.758806159424122</v>
      </c>
      <c r="M397" s="81">
        <v>12.554387088889163</v>
      </c>
      <c r="N397" s="81">
        <v>13.041788977044535</v>
      </c>
      <c r="O397" s="81">
        <v>8.6516302288412152</v>
      </c>
      <c r="P397" s="81">
        <v>16.173990137789154</v>
      </c>
      <c r="Q397" s="81">
        <v>0.66769552797648213</v>
      </c>
      <c r="R397" s="81">
        <v>0.15146250230682148</v>
      </c>
      <c r="S397" s="81">
        <v>0.79714611933718604</v>
      </c>
      <c r="T397" s="82"/>
      <c r="U397" s="81">
        <v>233319</v>
      </c>
      <c r="V397" s="81">
        <v>275</v>
      </c>
      <c r="W397" s="81">
        <v>229</v>
      </c>
      <c r="X397" s="81">
        <v>2299</v>
      </c>
      <c r="Y397" s="81">
        <v>4157</v>
      </c>
      <c r="Z397" s="81">
        <v>4525</v>
      </c>
      <c r="AA397" s="81">
        <v>3250</v>
      </c>
      <c r="AB397" s="81">
        <v>8757</v>
      </c>
      <c r="AC397" s="81">
        <v>25722</v>
      </c>
      <c r="AD397" s="81">
        <v>0.79714611933718604</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0</v>
      </c>
      <c r="BL397" s="81">
        <v>0</v>
      </c>
      <c r="BM397" s="82"/>
      <c r="BN397" s="81">
        <v>0</v>
      </c>
      <c r="BO397" s="81">
        <v>0</v>
      </c>
      <c r="BP397" s="81">
        <v>0</v>
      </c>
      <c r="BQ397" s="81">
        <v>0</v>
      </c>
      <c r="BR397" s="81">
        <v>0</v>
      </c>
      <c r="BS397" s="81">
        <v>0</v>
      </c>
      <c r="BT397"/>
      <c r="BU397" s="80">
        <v>0</v>
      </c>
      <c r="BV397" s="80">
        <v>0</v>
      </c>
      <c r="BW397" s="80">
        <v>0</v>
      </c>
      <c r="BX397" s="80">
        <v>0</v>
      </c>
      <c r="BY397" s="80">
        <v>0</v>
      </c>
      <c r="BZ397" s="80">
        <v>0</v>
      </c>
      <c r="CA397" s="80">
        <v>0</v>
      </c>
      <c r="CB397" s="80">
        <v>0</v>
      </c>
      <c r="CC397" s="80">
        <v>0</v>
      </c>
    </row>
    <row r="398" spans="1:81">
      <c r="A398" s="80" t="s">
        <v>2117</v>
      </c>
      <c r="B398" s="80">
        <v>418</v>
      </c>
      <c r="C398" s="80">
        <v>10</v>
      </c>
      <c r="D398" s="80">
        <v>25</v>
      </c>
      <c r="E398" s="80">
        <v>2013</v>
      </c>
      <c r="F398" s="80" t="s">
        <v>89</v>
      </c>
      <c r="G398" s="80" t="s">
        <v>2107</v>
      </c>
      <c r="H398" s="80" t="s">
        <v>2108</v>
      </c>
      <c r="I398" s="177"/>
      <c r="J398" s="81">
        <v>2.0571184329321079</v>
      </c>
      <c r="K398" s="81">
        <v>0.75178243326967875</v>
      </c>
      <c r="L398" s="81">
        <v>10.762638949758271</v>
      </c>
      <c r="M398" s="81">
        <v>12.574753979488809</v>
      </c>
      <c r="N398" s="81">
        <v>13.995783960011815</v>
      </c>
      <c r="O398" s="81">
        <v>8.296502356367176</v>
      </c>
      <c r="P398" s="81">
        <v>15.850288988854182</v>
      </c>
      <c r="Q398" s="81">
        <v>0.67191608896940813</v>
      </c>
      <c r="R398" s="81">
        <v>0.16105874722535471</v>
      </c>
      <c r="S398" s="81">
        <v>0.76643922137352671</v>
      </c>
      <c r="T398" s="82"/>
      <c r="U398" s="81">
        <v>220762</v>
      </c>
      <c r="V398" s="81">
        <v>275</v>
      </c>
      <c r="W398" s="81">
        <v>229</v>
      </c>
      <c r="X398" s="81">
        <v>2299</v>
      </c>
      <c r="Y398" s="81">
        <v>4157</v>
      </c>
      <c r="Z398" s="81">
        <v>4533</v>
      </c>
      <c r="AA398" s="81">
        <v>3173</v>
      </c>
      <c r="AB398" s="81">
        <v>8686</v>
      </c>
      <c r="AC398" s="81">
        <v>26699</v>
      </c>
      <c r="AD398" s="81">
        <v>0.76643922137352671</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0</v>
      </c>
      <c r="BL398" s="81">
        <v>0</v>
      </c>
      <c r="BM398" s="82"/>
      <c r="BN398" s="81">
        <v>0</v>
      </c>
      <c r="BO398" s="81">
        <v>0</v>
      </c>
      <c r="BP398" s="81">
        <v>0</v>
      </c>
      <c r="BQ398" s="81">
        <v>0</v>
      </c>
      <c r="BR398" s="81">
        <v>0</v>
      </c>
      <c r="BS398" s="81">
        <v>0</v>
      </c>
      <c r="BT398"/>
      <c r="BU398" s="80">
        <v>0</v>
      </c>
      <c r="BV398" s="80">
        <v>0</v>
      </c>
      <c r="BW398" s="80">
        <v>0</v>
      </c>
      <c r="BX398" s="80">
        <v>0</v>
      </c>
      <c r="BY398" s="80">
        <v>0</v>
      </c>
      <c r="BZ398" s="80">
        <v>0</v>
      </c>
      <c r="CA398" s="80">
        <v>0</v>
      </c>
      <c r="CB398" s="80">
        <v>0</v>
      </c>
      <c r="CC398" s="80">
        <v>0</v>
      </c>
    </row>
    <row r="399" spans="1:81">
      <c r="A399" s="80" t="s">
        <v>2118</v>
      </c>
      <c r="B399" s="80">
        <v>419</v>
      </c>
      <c r="C399" s="80">
        <v>11</v>
      </c>
      <c r="D399" s="80">
        <v>25</v>
      </c>
      <c r="E399" s="80">
        <v>2014</v>
      </c>
      <c r="F399" s="80" t="s">
        <v>90</v>
      </c>
      <c r="G399" s="80" t="s">
        <v>2107</v>
      </c>
      <c r="H399" s="80" t="s">
        <v>2108</v>
      </c>
      <c r="I399" s="177"/>
      <c r="J399" s="81">
        <v>1.6142042168207476</v>
      </c>
      <c r="K399" s="81">
        <v>0.79845412237694713</v>
      </c>
      <c r="L399" s="81">
        <v>13.50115417279031</v>
      </c>
      <c r="M399" s="81">
        <v>11.509498983697952</v>
      </c>
      <c r="N399" s="81">
        <v>13.178529514139724</v>
      </c>
      <c r="O399" s="81">
        <v>7.849535084519462</v>
      </c>
      <c r="P399" s="81">
        <v>15.586254882036306</v>
      </c>
      <c r="Q399" s="81">
        <v>0.62634085691245156</v>
      </c>
      <c r="R399" s="81">
        <v>0.14837660832868058</v>
      </c>
      <c r="S399" s="81">
        <v>0.73782196563555036</v>
      </c>
      <c r="T399" s="82"/>
      <c r="U399" s="81">
        <v>201129</v>
      </c>
      <c r="V399" s="81">
        <v>255</v>
      </c>
      <c r="W399" s="81">
        <v>289</v>
      </c>
      <c r="X399" s="81">
        <v>2267</v>
      </c>
      <c r="Y399" s="81">
        <v>4084</v>
      </c>
      <c r="Z399" s="81">
        <v>4517</v>
      </c>
      <c r="AA399" s="81">
        <v>3104</v>
      </c>
      <c r="AB399" s="81">
        <v>8439</v>
      </c>
      <c r="AC399" s="81">
        <v>24674</v>
      </c>
      <c r="AD399" s="81">
        <v>0.73782196563555036</v>
      </c>
      <c r="AE399" s="82"/>
      <c r="AF399" s="81">
        <v>1939147.8077217366</v>
      </c>
      <c r="AG399" s="81">
        <v>651981.1289664366</v>
      </c>
      <c r="AH399" s="81">
        <v>2841236.0015446963</v>
      </c>
      <c r="AI399" s="81">
        <v>13427425.140712272</v>
      </c>
      <c r="AJ399" s="81">
        <v>18233951.651816931</v>
      </c>
      <c r="AK399" s="81">
        <v>0</v>
      </c>
      <c r="AL399" s="81">
        <v>0</v>
      </c>
      <c r="AM399" s="81">
        <v>1158548.5942088889</v>
      </c>
      <c r="AN399" s="81">
        <v>0</v>
      </c>
      <c r="AO399" s="81">
        <v>0</v>
      </c>
      <c r="AP399" s="82"/>
      <c r="AQ399" s="81">
        <v>81</v>
      </c>
      <c r="AR399" s="81">
        <v>66</v>
      </c>
      <c r="AS399" s="81">
        <v>0</v>
      </c>
      <c r="AT399" s="81">
        <v>0</v>
      </c>
      <c r="AU399" s="81">
        <v>0</v>
      </c>
      <c r="AV399" s="81">
        <v>0</v>
      </c>
      <c r="AW399" s="81" t="s">
        <v>564</v>
      </c>
      <c r="AX399" s="82"/>
      <c r="AY399" s="81">
        <v>384.33</v>
      </c>
      <c r="AZ399" s="81">
        <v>1897.9</v>
      </c>
      <c r="BA399" s="81">
        <v>0</v>
      </c>
      <c r="BB399" s="81">
        <v>0</v>
      </c>
      <c r="BC399" s="81">
        <v>0</v>
      </c>
      <c r="BD399" s="81">
        <v>0</v>
      </c>
      <c r="BE399" s="81" t="s">
        <v>564</v>
      </c>
      <c r="BF399" s="82"/>
      <c r="BG399" s="81">
        <v>0</v>
      </c>
      <c r="BH399" s="81">
        <v>0</v>
      </c>
      <c r="BI399" s="81">
        <v>0</v>
      </c>
      <c r="BJ399" s="81">
        <v>0</v>
      </c>
      <c r="BK399" s="81">
        <v>0</v>
      </c>
      <c r="BL399" s="81">
        <v>0</v>
      </c>
      <c r="BM399" s="82"/>
      <c r="BN399" s="81">
        <v>0</v>
      </c>
      <c r="BO399" s="81">
        <v>0</v>
      </c>
      <c r="BP399" s="81">
        <v>0</v>
      </c>
      <c r="BQ399" s="81">
        <v>0</v>
      </c>
      <c r="BR399" s="81">
        <v>0</v>
      </c>
      <c r="BS399" s="81">
        <v>0</v>
      </c>
      <c r="BT399"/>
      <c r="BU399" s="80">
        <v>0</v>
      </c>
      <c r="BV399" s="80">
        <v>0</v>
      </c>
      <c r="BW399" s="80">
        <v>0</v>
      </c>
      <c r="BX399" s="80">
        <v>0</v>
      </c>
      <c r="BY399" s="80">
        <v>0</v>
      </c>
      <c r="BZ399" s="80">
        <v>0</v>
      </c>
      <c r="CA399" s="80">
        <v>0</v>
      </c>
      <c r="CB399" s="80">
        <v>0</v>
      </c>
      <c r="CC399" s="80">
        <v>0</v>
      </c>
    </row>
    <row r="400" spans="1:81">
      <c r="A400" s="80" t="s">
        <v>2119</v>
      </c>
      <c r="B400" s="80">
        <v>420</v>
      </c>
      <c r="C400" s="80">
        <v>12</v>
      </c>
      <c r="D400" s="80">
        <v>25</v>
      </c>
      <c r="E400" s="80">
        <v>2015</v>
      </c>
      <c r="F400" s="80" t="s">
        <v>91</v>
      </c>
      <c r="G400" s="80" t="s">
        <v>2107</v>
      </c>
      <c r="H400" s="80" t="s">
        <v>2108</v>
      </c>
      <c r="I400" s="177"/>
      <c r="J400" s="81">
        <v>1.7511931854850658</v>
      </c>
      <c r="K400" s="81">
        <v>0.66763367265575357</v>
      </c>
      <c r="L400" s="81">
        <v>14.498136915074342</v>
      </c>
      <c r="M400" s="81">
        <v>11.520170088413144</v>
      </c>
      <c r="N400" s="81">
        <v>11.397924580324396</v>
      </c>
      <c r="O400" s="81">
        <v>7.7333197702031606</v>
      </c>
      <c r="P400" s="81">
        <v>15.417607757294679</v>
      </c>
      <c r="Q400" s="81">
        <v>0.59775321613012022</v>
      </c>
      <c r="R400" s="81">
        <v>0.12778542251281422</v>
      </c>
      <c r="S400" s="81">
        <v>1.1058464885436545</v>
      </c>
      <c r="T400" s="82"/>
      <c r="U400" s="81">
        <v>250742</v>
      </c>
      <c r="V400" s="81">
        <v>255</v>
      </c>
      <c r="W400" s="81">
        <v>289</v>
      </c>
      <c r="X400" s="81">
        <v>2267</v>
      </c>
      <c r="Y400" s="81">
        <v>4048</v>
      </c>
      <c r="Z400" s="81">
        <v>4493</v>
      </c>
      <c r="AA400" s="81">
        <v>3068</v>
      </c>
      <c r="AB400" s="81">
        <v>8227</v>
      </c>
      <c r="AC400" s="81">
        <v>21890</v>
      </c>
      <c r="AD400" s="81">
        <v>1.1058464885436545</v>
      </c>
      <c r="AE400" s="82"/>
      <c r="AF400" s="81">
        <v>2370147.632162815</v>
      </c>
      <c r="AG400" s="81">
        <v>573065.20395010011</v>
      </c>
      <c r="AH400" s="81">
        <v>2424644.6453568954</v>
      </c>
      <c r="AI400" s="81">
        <v>13925050.355507014</v>
      </c>
      <c r="AJ400" s="81">
        <v>16705738.827011449</v>
      </c>
      <c r="AK400" s="81">
        <v>0</v>
      </c>
      <c r="AL400" s="81">
        <v>0</v>
      </c>
      <c r="AM400" s="81">
        <v>1127475.8390329825</v>
      </c>
      <c r="AN400" s="81">
        <v>0</v>
      </c>
      <c r="AO400" s="81">
        <v>0</v>
      </c>
      <c r="AP400" s="82"/>
      <c r="AQ400" s="81">
        <v>84</v>
      </c>
      <c r="AR400" s="81">
        <v>76</v>
      </c>
      <c r="AS400" s="81">
        <v>0</v>
      </c>
      <c r="AT400" s="81">
        <v>0</v>
      </c>
      <c r="AU400" s="81">
        <v>0</v>
      </c>
      <c r="AV400" s="81">
        <v>0</v>
      </c>
      <c r="AW400" s="81" t="s">
        <v>564</v>
      </c>
      <c r="AX400" s="82"/>
      <c r="AY400" s="81">
        <v>402.42999999999995</v>
      </c>
      <c r="AZ400" s="81">
        <v>5811.7</v>
      </c>
      <c r="BA400" s="81">
        <v>0</v>
      </c>
      <c r="BB400" s="81">
        <v>0</v>
      </c>
      <c r="BC400" s="81">
        <v>0</v>
      </c>
      <c r="BD400" s="81">
        <v>0</v>
      </c>
      <c r="BE400" s="81" t="s">
        <v>564</v>
      </c>
      <c r="BF400" s="82"/>
      <c r="BG400" s="81">
        <v>0</v>
      </c>
      <c r="BH400" s="81">
        <v>0</v>
      </c>
      <c r="BI400" s="81">
        <v>0</v>
      </c>
      <c r="BJ400" s="81">
        <v>0</v>
      </c>
      <c r="BK400" s="81">
        <v>0</v>
      </c>
      <c r="BL400" s="81">
        <v>0</v>
      </c>
      <c r="BM400" s="82"/>
      <c r="BN400" s="81">
        <v>0</v>
      </c>
      <c r="BO400" s="81">
        <v>0</v>
      </c>
      <c r="BP400" s="81">
        <v>0</v>
      </c>
      <c r="BQ400" s="81">
        <v>0</v>
      </c>
      <c r="BR400" s="81">
        <v>0</v>
      </c>
      <c r="BS400" s="81">
        <v>0</v>
      </c>
      <c r="BT400"/>
      <c r="BU400" s="80">
        <v>0</v>
      </c>
      <c r="BV400" s="80">
        <v>0</v>
      </c>
      <c r="BW400" s="80">
        <v>0</v>
      </c>
      <c r="BX400" s="80">
        <v>0</v>
      </c>
      <c r="BY400" s="80">
        <v>0</v>
      </c>
      <c r="BZ400" s="80">
        <v>0</v>
      </c>
      <c r="CA400" s="80">
        <v>0</v>
      </c>
      <c r="CB400" s="80">
        <v>0</v>
      </c>
      <c r="CC400" s="80">
        <v>0</v>
      </c>
    </row>
    <row r="401" spans="1:81">
      <c r="A401" s="80" t="s">
        <v>2120</v>
      </c>
      <c r="B401" s="80">
        <v>421</v>
      </c>
      <c r="C401" s="80">
        <v>13</v>
      </c>
      <c r="D401" s="80">
        <v>25</v>
      </c>
      <c r="E401" s="80">
        <v>2016</v>
      </c>
      <c r="F401" s="80" t="s">
        <v>92</v>
      </c>
      <c r="G401" s="80" t="s">
        <v>2107</v>
      </c>
      <c r="H401" s="80" t="s">
        <v>2108</v>
      </c>
      <c r="I401" s="177"/>
      <c r="J401" s="81">
        <v>1.7364091318420762</v>
      </c>
      <c r="K401" s="81">
        <v>0.64585366221488383</v>
      </c>
      <c r="L401" s="81">
        <v>12.799468512304959</v>
      </c>
      <c r="M401" s="81">
        <v>8.9529459817368462</v>
      </c>
      <c r="N401" s="81">
        <v>10.286161988541453</v>
      </c>
      <c r="O401" s="81">
        <v>7.6530129467325088</v>
      </c>
      <c r="P401" s="81">
        <v>15.032885663983862</v>
      </c>
      <c r="Q401" s="81">
        <v>0.5666101274231774</v>
      </c>
      <c r="R401" s="81">
        <v>0.16848127372586497</v>
      </c>
      <c r="S401" s="81">
        <v>0.97562090902083864</v>
      </c>
      <c r="T401" s="82"/>
      <c r="U401" s="81">
        <v>266499</v>
      </c>
      <c r="V401" s="81">
        <v>255</v>
      </c>
      <c r="W401" s="81">
        <v>289</v>
      </c>
      <c r="X401" s="81">
        <v>2267</v>
      </c>
      <c r="Y401" s="81">
        <v>3974</v>
      </c>
      <c r="Z401" s="81">
        <v>4501</v>
      </c>
      <c r="AA401" s="81">
        <v>3094</v>
      </c>
      <c r="AB401" s="81">
        <v>8022</v>
      </c>
      <c r="AC401" s="81">
        <v>28774.943110321448</v>
      </c>
      <c r="AD401" s="81">
        <v>0.97562090902083864</v>
      </c>
      <c r="AE401" s="82"/>
      <c r="AF401" s="81">
        <v>2423372.0171129061</v>
      </c>
      <c r="AG401" s="81">
        <v>552246.48036627623</v>
      </c>
      <c r="AH401" s="81">
        <v>2043334.6578147979</v>
      </c>
      <c r="AI401" s="81">
        <v>14015447.904280201</v>
      </c>
      <c r="AJ401" s="81">
        <v>16681466.85603256</v>
      </c>
      <c r="AK401" s="81">
        <v>0</v>
      </c>
      <c r="AL401" s="81">
        <v>0</v>
      </c>
      <c r="AM401" s="81">
        <v>1100235.5604911521</v>
      </c>
      <c r="AN401" s="81">
        <v>0</v>
      </c>
      <c r="AO401" s="81">
        <v>0</v>
      </c>
      <c r="AP401" s="82"/>
      <c r="AQ401" s="81">
        <v>88</v>
      </c>
      <c r="AR401" s="81">
        <v>93</v>
      </c>
      <c r="AS401" s="81">
        <v>0</v>
      </c>
      <c r="AT401" s="81">
        <v>0</v>
      </c>
      <c r="AU401" s="81">
        <v>0</v>
      </c>
      <c r="AV401" s="81">
        <v>0</v>
      </c>
      <c r="AW401" s="81" t="s">
        <v>564</v>
      </c>
      <c r="AX401" s="82"/>
      <c r="AY401" s="81">
        <v>436.63</v>
      </c>
      <c r="AZ401" s="81">
        <v>11620.2</v>
      </c>
      <c r="BA401" s="81">
        <v>0</v>
      </c>
      <c r="BB401" s="81">
        <v>0</v>
      </c>
      <c r="BC401" s="81">
        <v>0</v>
      </c>
      <c r="BD401" s="81">
        <v>0</v>
      </c>
      <c r="BE401" s="81" t="s">
        <v>564</v>
      </c>
      <c r="BF401" s="82"/>
      <c r="BG401" s="81">
        <v>0</v>
      </c>
      <c r="BH401" s="81">
        <v>0</v>
      </c>
      <c r="BI401" s="81">
        <v>0</v>
      </c>
      <c r="BJ401" s="81">
        <v>0</v>
      </c>
      <c r="BK401" s="81">
        <v>0</v>
      </c>
      <c r="BL401" s="81">
        <v>0</v>
      </c>
      <c r="BM401" s="82"/>
      <c r="BN401" s="81">
        <v>0</v>
      </c>
      <c r="BO401" s="81">
        <v>0</v>
      </c>
      <c r="BP401" s="81">
        <v>0</v>
      </c>
      <c r="BQ401" s="81">
        <v>0</v>
      </c>
      <c r="BR401" s="81">
        <v>0</v>
      </c>
      <c r="BS401" s="81">
        <v>0</v>
      </c>
      <c r="BT401"/>
      <c r="BU401" s="80">
        <v>0</v>
      </c>
      <c r="BV401" s="80">
        <v>0</v>
      </c>
      <c r="BW401" s="80">
        <v>0</v>
      </c>
      <c r="BX401" s="80">
        <v>0</v>
      </c>
      <c r="BY401" s="80">
        <v>0</v>
      </c>
      <c r="BZ401" s="80">
        <v>0</v>
      </c>
      <c r="CA401" s="80">
        <v>0</v>
      </c>
      <c r="CB401" s="80">
        <v>0</v>
      </c>
      <c r="CC401" s="80">
        <v>0</v>
      </c>
    </row>
    <row r="402" spans="1:81">
      <c r="A402" s="80" t="s">
        <v>2121</v>
      </c>
      <c r="B402" s="80">
        <v>422</v>
      </c>
      <c r="C402" s="80">
        <v>14</v>
      </c>
      <c r="D402" s="80">
        <v>25</v>
      </c>
      <c r="E402" s="80">
        <v>2017</v>
      </c>
      <c r="F402" s="80" t="s">
        <v>71</v>
      </c>
      <c r="G402" s="80" t="s">
        <v>2107</v>
      </c>
      <c r="H402" s="80" t="s">
        <v>2108</v>
      </c>
      <c r="I402" s="177"/>
      <c r="J402" s="81">
        <v>1.3718303152030611</v>
      </c>
      <c r="K402" s="81">
        <v>0.67007344647239364</v>
      </c>
      <c r="L402" s="81">
        <v>11.678849009604702</v>
      </c>
      <c r="M402" s="81">
        <v>8.109046786520155</v>
      </c>
      <c r="N402" s="81">
        <v>10.48274718142032</v>
      </c>
      <c r="O402" s="81">
        <v>7.431126285080067</v>
      </c>
      <c r="P402" s="81">
        <v>14.787991447718545</v>
      </c>
      <c r="Q402" s="81">
        <v>0.53288174046823855</v>
      </c>
      <c r="R402" s="81">
        <v>0.11831507426672155</v>
      </c>
      <c r="S402" s="81">
        <v>1.1827421180043274</v>
      </c>
      <c r="T402" s="82"/>
      <c r="U402" s="81">
        <v>242752</v>
      </c>
      <c r="V402" s="81">
        <v>255</v>
      </c>
      <c r="W402" s="81">
        <v>289</v>
      </c>
      <c r="X402" s="81">
        <v>2267</v>
      </c>
      <c r="Y402" s="81">
        <v>3927</v>
      </c>
      <c r="Z402" s="81">
        <v>4443</v>
      </c>
      <c r="AA402" s="81">
        <v>3063</v>
      </c>
      <c r="AB402" s="81">
        <v>7802</v>
      </c>
      <c r="AC402" s="81">
        <v>20608</v>
      </c>
      <c r="AD402" s="81">
        <v>1.1827421180043269</v>
      </c>
      <c r="AE402" s="82"/>
      <c r="AF402" s="81">
        <v>2053546.8448061191</v>
      </c>
      <c r="AG402" s="81">
        <v>574269.44253586628</v>
      </c>
      <c r="AH402" s="81">
        <v>2403203.0201204969</v>
      </c>
      <c r="AI402" s="81">
        <v>13394087.558915559</v>
      </c>
      <c r="AJ402" s="81">
        <v>18434247.50105571</v>
      </c>
      <c r="AK402" s="81">
        <v>0</v>
      </c>
      <c r="AL402" s="81">
        <v>0</v>
      </c>
      <c r="AM402" s="81">
        <v>1071736.4147326979</v>
      </c>
      <c r="AN402" s="81">
        <v>0</v>
      </c>
      <c r="AO402" s="81">
        <v>0</v>
      </c>
      <c r="AP402" s="82"/>
      <c r="AQ402" s="81">
        <v>91</v>
      </c>
      <c r="AR402" s="81">
        <v>102</v>
      </c>
      <c r="AS402" s="81">
        <v>0</v>
      </c>
      <c r="AT402" s="81">
        <v>0</v>
      </c>
      <c r="AU402" s="81">
        <v>0</v>
      </c>
      <c r="AV402" s="81">
        <v>0</v>
      </c>
      <c r="AW402" s="81" t="s">
        <v>564</v>
      </c>
      <c r="AX402" s="82"/>
      <c r="AY402" s="81">
        <v>452.23</v>
      </c>
      <c r="AZ402" s="81">
        <v>12031.8</v>
      </c>
      <c r="BA402" s="81">
        <v>0</v>
      </c>
      <c r="BB402" s="81">
        <v>0</v>
      </c>
      <c r="BC402" s="81">
        <v>0</v>
      </c>
      <c r="BD402" s="81">
        <v>0</v>
      </c>
      <c r="BE402" s="81" t="s">
        <v>564</v>
      </c>
      <c r="BF402" s="82"/>
      <c r="BG402" s="81">
        <v>0</v>
      </c>
      <c r="BH402" s="81">
        <v>0</v>
      </c>
      <c r="BI402" s="81">
        <v>0</v>
      </c>
      <c r="BJ402" s="81">
        <v>0</v>
      </c>
      <c r="BK402" s="81">
        <v>0</v>
      </c>
      <c r="BL402" s="81">
        <v>0</v>
      </c>
      <c r="BM402" s="82"/>
      <c r="BN402" s="81">
        <v>0</v>
      </c>
      <c r="BO402" s="81">
        <v>0</v>
      </c>
      <c r="BP402" s="81">
        <v>0</v>
      </c>
      <c r="BQ402" s="81">
        <v>0</v>
      </c>
      <c r="BR402" s="81">
        <v>0</v>
      </c>
      <c r="BS402" s="81">
        <v>0</v>
      </c>
      <c r="BT402"/>
      <c r="BU402" s="80">
        <v>0</v>
      </c>
      <c r="BV402" s="80">
        <v>0</v>
      </c>
      <c r="BW402" s="80">
        <v>0</v>
      </c>
      <c r="BX402" s="80">
        <v>0</v>
      </c>
      <c r="BY402" s="80">
        <v>0</v>
      </c>
      <c r="BZ402" s="80">
        <v>0</v>
      </c>
      <c r="CA402" s="80">
        <v>0</v>
      </c>
      <c r="CB402" s="80">
        <v>0</v>
      </c>
      <c r="CC402" s="80">
        <v>0</v>
      </c>
    </row>
    <row r="403" spans="1:81">
      <c r="A403" s="80" t="s">
        <v>2122</v>
      </c>
      <c r="B403" s="80">
        <v>423</v>
      </c>
      <c r="C403" s="80">
        <v>15</v>
      </c>
      <c r="D403" s="80">
        <v>25</v>
      </c>
      <c r="E403" s="80">
        <v>2018</v>
      </c>
      <c r="F403" s="80" t="s">
        <v>93</v>
      </c>
      <c r="G403" s="80" t="s">
        <v>2107</v>
      </c>
      <c r="H403" s="80" t="s">
        <v>2108</v>
      </c>
      <c r="I403" s="177"/>
      <c r="J403" s="81">
        <v>1.1250061978452364</v>
      </c>
      <c r="K403" s="81">
        <v>0.58188023115056475</v>
      </c>
      <c r="L403" s="81">
        <v>10.384069837189431</v>
      </c>
      <c r="M403" s="81">
        <v>7.2490997639479602</v>
      </c>
      <c r="N403" s="81">
        <v>7.2834044363745223</v>
      </c>
      <c r="O403" s="81">
        <v>7.2078143425034078</v>
      </c>
      <c r="P403" s="81">
        <v>14.272737112849212</v>
      </c>
      <c r="Q403" s="81">
        <v>0.47952978556868436</v>
      </c>
      <c r="R403" s="81">
        <v>0.16634355016506128</v>
      </c>
      <c r="S403" s="81">
        <v>0.96872613237681915</v>
      </c>
      <c r="T403" s="82"/>
      <c r="U403" s="81">
        <v>231864</v>
      </c>
      <c r="V403" s="81">
        <v>255</v>
      </c>
      <c r="W403" s="81">
        <v>289</v>
      </c>
      <c r="X403" s="81">
        <v>2267</v>
      </c>
      <c r="Y403" s="81">
        <v>3862</v>
      </c>
      <c r="Z403" s="81">
        <v>4392</v>
      </c>
      <c r="AA403" s="81">
        <v>2986</v>
      </c>
      <c r="AB403" s="81">
        <v>7566</v>
      </c>
      <c r="AC403" s="81">
        <v>28860</v>
      </c>
      <c r="AD403" s="81">
        <v>0.96872613237681915</v>
      </c>
      <c r="AE403" s="82"/>
      <c r="AF403" s="81">
        <v>1999517.0354019101</v>
      </c>
      <c r="AG403" s="81">
        <v>526467.31900757726</v>
      </c>
      <c r="AH403" s="81">
        <v>2132945.423578158</v>
      </c>
      <c r="AI403" s="81">
        <v>12819467.803692941</v>
      </c>
      <c r="AJ403" s="81">
        <v>17296525.5364067</v>
      </c>
      <c r="AK403" s="81">
        <v>0</v>
      </c>
      <c r="AL403" s="81">
        <v>0</v>
      </c>
      <c r="AM403" s="81">
        <v>1041468.303644335</v>
      </c>
      <c r="AN403" s="81">
        <v>0</v>
      </c>
      <c r="AO403" s="81">
        <v>0</v>
      </c>
      <c r="AP403" s="82"/>
      <c r="AQ403" s="81">
        <v>95</v>
      </c>
      <c r="AR403" s="81">
        <v>108</v>
      </c>
      <c r="AS403" s="81">
        <v>0</v>
      </c>
      <c r="AT403" s="81">
        <v>0</v>
      </c>
      <c r="AU403" s="81">
        <v>0</v>
      </c>
      <c r="AV403" s="81">
        <v>0</v>
      </c>
      <c r="AW403" s="81" t="s">
        <v>564</v>
      </c>
      <c r="AX403" s="82"/>
      <c r="AY403" s="81">
        <v>481.73</v>
      </c>
      <c r="AZ403" s="81">
        <v>12328</v>
      </c>
      <c r="BA403" s="81">
        <v>0</v>
      </c>
      <c r="BB403" s="81">
        <v>0</v>
      </c>
      <c r="BC403" s="81">
        <v>0</v>
      </c>
      <c r="BD403" s="81">
        <v>0</v>
      </c>
      <c r="BE403" s="81" t="s">
        <v>564</v>
      </c>
      <c r="BF403" s="82"/>
      <c r="BG403" s="81">
        <v>13.411</v>
      </c>
      <c r="BH403" s="81">
        <v>0</v>
      </c>
      <c r="BI403" s="81">
        <v>0</v>
      </c>
      <c r="BJ403" s="81">
        <v>0</v>
      </c>
      <c r="BK403" s="81">
        <v>0</v>
      </c>
      <c r="BL403" s="81">
        <v>0</v>
      </c>
      <c r="BM403" s="82"/>
      <c r="BN403" s="81">
        <v>1</v>
      </c>
      <c r="BO403" s="81">
        <v>0</v>
      </c>
      <c r="BP403" s="81">
        <v>0</v>
      </c>
      <c r="BQ403" s="81">
        <v>0</v>
      </c>
      <c r="BR403" s="81">
        <v>0</v>
      </c>
      <c r="BS403" s="81">
        <v>0</v>
      </c>
      <c r="BT403"/>
      <c r="BU403" s="80">
        <v>1.679</v>
      </c>
      <c r="BV403" s="80">
        <v>0</v>
      </c>
      <c r="BW403" s="80">
        <v>0</v>
      </c>
      <c r="BX403" s="80">
        <v>9.2970000000000006</v>
      </c>
      <c r="BY403" s="80">
        <v>2.4350000000000001</v>
      </c>
      <c r="BZ403" s="80">
        <v>0</v>
      </c>
      <c r="CA403" s="80">
        <v>0</v>
      </c>
      <c r="CB403" s="80">
        <v>0</v>
      </c>
      <c r="CC403" s="80">
        <v>0</v>
      </c>
    </row>
    <row r="404" spans="1:81">
      <c r="A404" s="80" t="s">
        <v>2123</v>
      </c>
      <c r="B404" s="80">
        <v>424</v>
      </c>
      <c r="C404" s="80">
        <v>16</v>
      </c>
      <c r="D404" s="80">
        <v>25</v>
      </c>
      <c r="E404" s="80">
        <v>2019</v>
      </c>
      <c r="F404" s="80" t="s">
        <v>73</v>
      </c>
      <c r="G404" s="80" t="s">
        <v>2107</v>
      </c>
      <c r="H404" s="80" t="s">
        <v>2108</v>
      </c>
      <c r="I404" s="177"/>
      <c r="J404" s="81">
        <v>1.2248688595165274</v>
      </c>
      <c r="K404" s="81">
        <v>0.55602389125868357</v>
      </c>
      <c r="L404" s="81">
        <v>10.606193706783436</v>
      </c>
      <c r="M404" s="81">
        <v>7.8273019913522495</v>
      </c>
      <c r="N404" s="81">
        <v>7.9138410631566503</v>
      </c>
      <c r="O404" s="81">
        <v>6.9225649373792457</v>
      </c>
      <c r="P404" s="81">
        <v>13.609817462319665</v>
      </c>
      <c r="Q404" s="81">
        <v>0.45584283114488788</v>
      </c>
      <c r="R404" s="81">
        <v>0.16366294640011092</v>
      </c>
      <c r="S404" s="81">
        <v>1.0072583329858735</v>
      </c>
      <c r="T404" s="82"/>
      <c r="U404" s="81">
        <v>237170</v>
      </c>
      <c r="V404" s="81">
        <v>255</v>
      </c>
      <c r="W404" s="81">
        <v>289</v>
      </c>
      <c r="X404" s="81">
        <v>2267</v>
      </c>
      <c r="Y404" s="81">
        <v>3812</v>
      </c>
      <c r="Z404" s="81">
        <v>4334</v>
      </c>
      <c r="AA404" s="81">
        <v>2826</v>
      </c>
      <c r="AB404" s="81">
        <v>7387</v>
      </c>
      <c r="AC404" s="81">
        <v>28860</v>
      </c>
      <c r="AD404" s="81">
        <v>1.007258332985874</v>
      </c>
      <c r="AE404" s="82"/>
      <c r="AF404" s="81">
        <v>2124942.3515921468</v>
      </c>
      <c r="AG404" s="81">
        <v>513330.06998423999</v>
      </c>
      <c r="AH404" s="81">
        <v>2467164.0662411321</v>
      </c>
      <c r="AI404" s="81">
        <v>12951518.0883111</v>
      </c>
      <c r="AJ404" s="81">
        <v>17221278.877825566</v>
      </c>
      <c r="AK404" s="81">
        <v>0</v>
      </c>
      <c r="AL404" s="81">
        <v>0</v>
      </c>
      <c r="AM404" s="81">
        <v>1006053.790693773</v>
      </c>
      <c r="AN404" s="81">
        <v>0</v>
      </c>
      <c r="AO404" s="81">
        <v>0</v>
      </c>
      <c r="AP404" s="82"/>
      <c r="AQ404" s="81">
        <v>100</v>
      </c>
      <c r="AR404" s="81">
        <v>133</v>
      </c>
      <c r="AS404" s="81">
        <v>0</v>
      </c>
      <c r="AT404" s="81">
        <v>0</v>
      </c>
      <c r="AU404" s="81">
        <v>0</v>
      </c>
      <c r="AV404" s="81">
        <v>0</v>
      </c>
      <c r="AW404" s="81" t="s">
        <v>564</v>
      </c>
      <c r="AX404" s="82"/>
      <c r="AY404" s="81">
        <v>509.83</v>
      </c>
      <c r="AZ404" s="81">
        <v>15236.1</v>
      </c>
      <c r="BA404" s="81">
        <v>0</v>
      </c>
      <c r="BB404" s="81">
        <v>0</v>
      </c>
      <c r="BC404" s="81">
        <v>0</v>
      </c>
      <c r="BD404" s="81">
        <v>0</v>
      </c>
      <c r="BE404" s="81" t="s">
        <v>564</v>
      </c>
      <c r="BF404" s="82"/>
      <c r="BG404" s="81">
        <v>0</v>
      </c>
      <c r="BH404" s="81">
        <v>0</v>
      </c>
      <c r="BI404" s="81">
        <v>0</v>
      </c>
      <c r="BJ404" s="81">
        <v>0</v>
      </c>
      <c r="BK404" s="81">
        <v>3.5089999999999999</v>
      </c>
      <c r="BL404" s="81">
        <v>0</v>
      </c>
      <c r="BM404" s="82"/>
      <c r="BN404" s="81">
        <v>0</v>
      </c>
      <c r="BO404" s="81">
        <v>0</v>
      </c>
      <c r="BP404" s="81">
        <v>0</v>
      </c>
      <c r="BQ404" s="81">
        <v>0</v>
      </c>
      <c r="BR404" s="81">
        <v>1</v>
      </c>
      <c r="BS404" s="81">
        <v>0</v>
      </c>
      <c r="BT404"/>
      <c r="BU404" s="80">
        <v>0.23599999999999999</v>
      </c>
      <c r="BV404" s="80">
        <v>0</v>
      </c>
      <c r="BW404" s="80">
        <v>0</v>
      </c>
      <c r="BX404" s="80">
        <v>3.2730000000000001</v>
      </c>
      <c r="BY404" s="80">
        <v>0</v>
      </c>
      <c r="BZ404" s="80">
        <v>0</v>
      </c>
      <c r="CA404" s="80">
        <v>0</v>
      </c>
      <c r="CB404" s="80">
        <v>0</v>
      </c>
      <c r="CC404" s="80">
        <v>0</v>
      </c>
    </row>
    <row r="405" spans="1:81">
      <c r="A405" s="80" t="s">
        <v>2124</v>
      </c>
      <c r="B405" s="80">
        <v>425</v>
      </c>
      <c r="C405" s="80">
        <v>17</v>
      </c>
      <c r="D405" s="80">
        <v>25</v>
      </c>
      <c r="E405" s="80">
        <v>2020</v>
      </c>
      <c r="F405" s="80" t="s">
        <v>218</v>
      </c>
      <c r="G405" s="80" t="s">
        <v>2107</v>
      </c>
      <c r="H405" s="80" t="s">
        <v>2108</v>
      </c>
      <c r="I405" s="177"/>
      <c r="J405" s="81">
        <v>1.2584701890716059</v>
      </c>
      <c r="K405" s="81">
        <v>0.60723776315672007</v>
      </c>
      <c r="L405" s="81">
        <v>11.94028846878315</v>
      </c>
      <c r="M405" s="81">
        <v>6.4240506362803513</v>
      </c>
      <c r="N405" s="81">
        <v>7.6081518544424167</v>
      </c>
      <c r="O405" s="81">
        <v>5.9951747445414494</v>
      </c>
      <c r="P405" s="81">
        <v>12.721521898229209</v>
      </c>
      <c r="Q405" s="81">
        <v>0.42282489961531222</v>
      </c>
      <c r="R405" s="81">
        <v>7.6622791693412989E-2</v>
      </c>
      <c r="S405" s="81">
        <v>1.090132638728802</v>
      </c>
      <c r="T405" s="82"/>
      <c r="U405" s="81">
        <v>249734</v>
      </c>
      <c r="V405" s="81">
        <v>247</v>
      </c>
      <c r="W405" s="81">
        <v>284</v>
      </c>
      <c r="X405" s="81">
        <v>1902</v>
      </c>
      <c r="Y405" s="81">
        <v>3756</v>
      </c>
      <c r="Z405" s="81">
        <v>4284</v>
      </c>
      <c r="AA405" s="81">
        <v>2870</v>
      </c>
      <c r="AB405" s="81">
        <v>7171</v>
      </c>
      <c r="AC405" s="81">
        <v>13581.999999999998</v>
      </c>
      <c r="AD405" s="81">
        <v>1.090132638728802</v>
      </c>
      <c r="AE405" s="82"/>
      <c r="AF405" s="81">
        <v>2111006.3787410851</v>
      </c>
      <c r="AG405" s="81">
        <v>521023.09895423992</v>
      </c>
      <c r="AH405" s="81">
        <v>3217902.1130537488</v>
      </c>
      <c r="AI405" s="81">
        <v>10239274.291131942</v>
      </c>
      <c r="AJ405" s="81">
        <v>15648038.667504139</v>
      </c>
      <c r="AK405" s="81"/>
      <c r="AL405" s="81"/>
      <c r="AM405" s="81">
        <v>935895.17147171148</v>
      </c>
      <c r="AN405" s="81"/>
      <c r="AO405" s="81"/>
      <c r="AP405" s="82"/>
      <c r="AQ405" s="81">
        <v>104</v>
      </c>
      <c r="AR405" s="81">
        <v>145</v>
      </c>
      <c r="AS405" s="81">
        <v>0</v>
      </c>
      <c r="AT405" s="81">
        <v>0</v>
      </c>
      <c r="AU405" s="81">
        <v>0</v>
      </c>
      <c r="AV405" s="81">
        <v>0</v>
      </c>
      <c r="AW405" s="81">
        <v>0</v>
      </c>
      <c r="AX405" s="82"/>
      <c r="AY405" s="81">
        <v>528.33999999999992</v>
      </c>
      <c r="AZ405" s="81">
        <v>17030.600000000009</v>
      </c>
      <c r="BA405" s="81">
        <v>0</v>
      </c>
      <c r="BB405" s="81">
        <v>0</v>
      </c>
      <c r="BC405" s="81">
        <v>0</v>
      </c>
      <c r="BD405" s="81">
        <v>0</v>
      </c>
      <c r="BE405" s="81">
        <v>0</v>
      </c>
      <c r="BF405" s="82"/>
      <c r="BG405" s="81">
        <v>3.31</v>
      </c>
      <c r="BH405" s="81">
        <v>0</v>
      </c>
      <c r="BI405" s="81">
        <v>0</v>
      </c>
      <c r="BJ405" s="81">
        <v>0</v>
      </c>
      <c r="BK405" s="81">
        <v>0</v>
      </c>
      <c r="BL405" s="81">
        <v>0</v>
      </c>
      <c r="BM405" s="82"/>
      <c r="BN405" s="81">
        <v>1</v>
      </c>
      <c r="BO405" s="81">
        <v>0</v>
      </c>
      <c r="BP405" s="81">
        <v>0</v>
      </c>
      <c r="BQ405" s="81">
        <v>0</v>
      </c>
      <c r="BR405" s="81">
        <v>0</v>
      </c>
      <c r="BS405" s="81">
        <v>0</v>
      </c>
      <c r="BT405"/>
      <c r="BU405" s="80">
        <v>0</v>
      </c>
      <c r="BV405" s="80">
        <v>0</v>
      </c>
      <c r="BW405" s="80">
        <v>0</v>
      </c>
      <c r="BX405" s="80">
        <v>3.31</v>
      </c>
      <c r="BY405" s="80">
        <v>0</v>
      </c>
      <c r="BZ405" s="80">
        <v>0</v>
      </c>
      <c r="CA405" s="80">
        <v>0</v>
      </c>
      <c r="CB405" s="80">
        <v>0</v>
      </c>
      <c r="CC405" s="80">
        <v>0</v>
      </c>
    </row>
    <row r="406" spans="1:81">
      <c r="A406" s="80" t="s">
        <v>2125</v>
      </c>
      <c r="B406" s="80">
        <v>425</v>
      </c>
      <c r="C406" s="80">
        <v>18</v>
      </c>
      <c r="D406" s="80">
        <v>25</v>
      </c>
      <c r="E406" s="80">
        <v>2021</v>
      </c>
      <c r="F406" s="80" t="s">
        <v>75</v>
      </c>
      <c r="G406" s="174" t="s">
        <v>2107</v>
      </c>
      <c r="H406" s="80" t="s">
        <v>2108</v>
      </c>
      <c r="I406" s="177"/>
      <c r="J406" s="81">
        <v>1.0057119841979127</v>
      </c>
      <c r="K406" s="81">
        <v>0.61623567909925014</v>
      </c>
      <c r="L406" s="81">
        <v>10.449408020879833</v>
      </c>
      <c r="M406" s="81">
        <v>6.0144039588275904</v>
      </c>
      <c r="N406" s="81">
        <v>6.1939689270925706</v>
      </c>
      <c r="O406" s="81">
        <v>5.7666142972632066</v>
      </c>
      <c r="P406" s="81">
        <v>12.92681019710407</v>
      </c>
      <c r="Q406" s="81">
        <v>0.41405552103348414</v>
      </c>
      <c r="R406" s="81">
        <v>9.1746844301807087E-2</v>
      </c>
      <c r="S406" s="81">
        <v>0.83320441912140497</v>
      </c>
      <c r="T406" s="82"/>
      <c r="U406" s="81">
        <v>259093</v>
      </c>
      <c r="V406" s="81">
        <v>247</v>
      </c>
      <c r="W406" s="81">
        <v>284</v>
      </c>
      <c r="X406" s="81">
        <v>1902</v>
      </c>
      <c r="Y406" s="81">
        <v>3676</v>
      </c>
      <c r="Z406" s="81">
        <v>4243</v>
      </c>
      <c r="AA406" s="81">
        <v>2844</v>
      </c>
      <c r="AB406" s="81">
        <v>6939</v>
      </c>
      <c r="AC406" s="81">
        <v>15762.999999999998</v>
      </c>
      <c r="AD406" s="81">
        <v>0.83320441912140497</v>
      </c>
      <c r="AE406" s="82"/>
      <c r="AF406" s="81">
        <v>1927639.2650094961</v>
      </c>
      <c r="AG406" s="81">
        <v>528570.68966196</v>
      </c>
      <c r="AH406" s="81">
        <v>2969276.5155141032</v>
      </c>
      <c r="AI406" s="81">
        <v>11419329.46503211</v>
      </c>
      <c r="AJ406" s="81">
        <v>15560947.899729835</v>
      </c>
      <c r="AK406" s="81">
        <v>0</v>
      </c>
      <c r="AL406" s="81">
        <v>0</v>
      </c>
      <c r="AM406" s="81">
        <v>910840.11749834451</v>
      </c>
      <c r="AN406" s="81">
        <v>0</v>
      </c>
      <c r="AO406" s="81">
        <v>0</v>
      </c>
      <c r="AP406" s="82"/>
      <c r="AQ406" s="81">
        <v>107</v>
      </c>
      <c r="AR406" s="81">
        <v>168</v>
      </c>
      <c r="AS406" s="81">
        <v>0</v>
      </c>
      <c r="AT406" s="81">
        <v>1</v>
      </c>
      <c r="AU406" s="81">
        <v>0</v>
      </c>
      <c r="AV406" s="81">
        <v>0</v>
      </c>
      <c r="AW406" s="81"/>
      <c r="AX406" s="82"/>
      <c r="AY406" s="81">
        <v>541.4899999999999</v>
      </c>
      <c r="AZ406" s="81">
        <v>18130.600000000009</v>
      </c>
      <c r="BA406" s="81">
        <v>0</v>
      </c>
      <c r="BB406" s="81">
        <v>1096</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2126</v>
      </c>
      <c r="B407" s="80">
        <v>425</v>
      </c>
      <c r="C407" s="80">
        <v>19</v>
      </c>
      <c r="D407" s="80">
        <v>25</v>
      </c>
      <c r="E407" s="80">
        <v>2022</v>
      </c>
      <c r="F407" s="80" t="s">
        <v>568</v>
      </c>
      <c r="G407" s="174" t="s">
        <v>2107</v>
      </c>
      <c r="H407" s="80" t="s">
        <v>2108</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114</v>
      </c>
      <c r="AR407" s="81">
        <v>181</v>
      </c>
      <c r="AS407" s="81">
        <v>0</v>
      </c>
      <c r="AT407" s="81">
        <v>1</v>
      </c>
      <c r="AU407" s="81">
        <v>0</v>
      </c>
      <c r="AV407" s="81">
        <v>0</v>
      </c>
      <c r="AW407" s="81"/>
      <c r="AX407" s="82"/>
      <c r="AY407" s="81">
        <v>582.48999999999978</v>
      </c>
      <c r="AZ407" s="81">
        <v>20474.599999999999</v>
      </c>
      <c r="BA407" s="81">
        <v>0</v>
      </c>
      <c r="BB407" s="81">
        <v>1096</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2127</v>
      </c>
      <c r="B408" s="80">
        <v>358</v>
      </c>
      <c r="C408" s="80">
        <v>1</v>
      </c>
      <c r="D408" s="80">
        <v>22</v>
      </c>
      <c r="E408" s="80">
        <v>1990</v>
      </c>
      <c r="F408" s="80" t="s">
        <v>562</v>
      </c>
      <c r="G408" s="80" t="s">
        <v>2128</v>
      </c>
      <c r="H408" s="80" t="s">
        <v>1746</v>
      </c>
      <c r="I408" s="177"/>
      <c r="J408" s="81">
        <v>5.5324984386935263</v>
      </c>
      <c r="K408" s="81">
        <v>2.4688919278455779</v>
      </c>
      <c r="L408" s="81">
        <v>6.9014699253652463</v>
      </c>
      <c r="M408" s="81">
        <v>7.5326456519782186</v>
      </c>
      <c r="N408" s="81">
        <v>7.7746721114891075</v>
      </c>
      <c r="O408" s="81">
        <v>6.241009042671755</v>
      </c>
      <c r="P408" s="81">
        <v>12.74653458562155</v>
      </c>
      <c r="Q408" s="81">
        <v>0.60690033986988312</v>
      </c>
      <c r="R408" s="81">
        <v>0</v>
      </c>
      <c r="S408" s="81">
        <v>0.56134943802348058</v>
      </c>
      <c r="T408" s="82"/>
      <c r="U408" s="81">
        <v>446174</v>
      </c>
      <c r="V408" s="81">
        <v>726</v>
      </c>
      <c r="W408" s="81">
        <v>90</v>
      </c>
      <c r="X408" s="81">
        <v>2955</v>
      </c>
      <c r="Y408" s="81">
        <v>2809</v>
      </c>
      <c r="Z408" s="81">
        <v>2567</v>
      </c>
      <c r="AA408" s="81">
        <v>3095</v>
      </c>
      <c r="AB408" s="81">
        <v>9854</v>
      </c>
      <c r="AC408" s="81">
        <v>0</v>
      </c>
      <c r="AD408" s="81">
        <v>0.56134943802348058</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2129</v>
      </c>
      <c r="B409" s="80">
        <v>359</v>
      </c>
      <c r="C409" s="80">
        <v>2</v>
      </c>
      <c r="D409" s="80">
        <v>22</v>
      </c>
      <c r="E409" s="80">
        <v>2005</v>
      </c>
      <c r="F409" s="80" t="s">
        <v>565</v>
      </c>
      <c r="G409" s="80" t="s">
        <v>2128</v>
      </c>
      <c r="H409" s="80" t="s">
        <v>1746</v>
      </c>
      <c r="I409" s="177"/>
      <c r="J409" s="81">
        <v>2.5708503760133059</v>
      </c>
      <c r="K409" s="81">
        <v>0.93454697192254632</v>
      </c>
      <c r="L409" s="81">
        <v>5.1564872836722664</v>
      </c>
      <c r="M409" s="81">
        <v>9.8434489036789206</v>
      </c>
      <c r="N409" s="81">
        <v>9.398675595625221</v>
      </c>
      <c r="O409" s="81">
        <v>9.1077923701083172</v>
      </c>
      <c r="P409" s="81">
        <v>13.61762077975667</v>
      </c>
      <c r="Q409" s="81">
        <v>0.52999756683051502</v>
      </c>
      <c r="R409" s="81">
        <v>0</v>
      </c>
      <c r="S409" s="81">
        <v>0.20427049980049547</v>
      </c>
      <c r="T409" s="82"/>
      <c r="U409" s="81">
        <v>236969</v>
      </c>
      <c r="V409" s="81">
        <v>376</v>
      </c>
      <c r="W409" s="81">
        <v>68</v>
      </c>
      <c r="X409" s="81">
        <v>2181</v>
      </c>
      <c r="Y409" s="81">
        <v>3099</v>
      </c>
      <c r="Z409" s="81">
        <v>4335</v>
      </c>
      <c r="AA409" s="81">
        <v>2708</v>
      </c>
      <c r="AB409" s="81">
        <v>8996</v>
      </c>
      <c r="AC409" s="81">
        <v>0</v>
      </c>
      <c r="AD409" s="81">
        <v>0.20427049980049547</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2130</v>
      </c>
      <c r="B410" s="80">
        <v>360</v>
      </c>
      <c r="C410" s="80">
        <v>3</v>
      </c>
      <c r="D410" s="80">
        <v>22</v>
      </c>
      <c r="E410" s="80">
        <v>2006</v>
      </c>
      <c r="F410" s="80" t="s">
        <v>566</v>
      </c>
      <c r="G410" s="80" t="s">
        <v>2128</v>
      </c>
      <c r="H410" s="80" t="s">
        <v>1746</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2131</v>
      </c>
      <c r="B411" s="80">
        <v>361</v>
      </c>
      <c r="C411" s="80">
        <v>4</v>
      </c>
      <c r="D411" s="80">
        <v>22</v>
      </c>
      <c r="E411" s="80">
        <v>2007</v>
      </c>
      <c r="F411" s="80" t="s">
        <v>567</v>
      </c>
      <c r="G411" s="80" t="s">
        <v>2128</v>
      </c>
      <c r="H411" s="80" t="s">
        <v>1746</v>
      </c>
      <c r="I411" s="177"/>
      <c r="J411" s="81">
        <v>2.2337812921448417</v>
      </c>
      <c r="K411" s="81">
        <v>1.0165631002532762</v>
      </c>
      <c r="L411" s="81">
        <v>4.9675838135077646</v>
      </c>
      <c r="M411" s="81">
        <v>10.854871339485939</v>
      </c>
      <c r="N411" s="81">
        <v>9.3346812284631913</v>
      </c>
      <c r="O411" s="81">
        <v>8.8582806080805234</v>
      </c>
      <c r="P411" s="81">
        <v>13.087963114823891</v>
      </c>
      <c r="Q411" s="81">
        <v>0.53875323208022285</v>
      </c>
      <c r="R411" s="81">
        <v>0</v>
      </c>
      <c r="S411" s="81">
        <v>0.15921886607843558</v>
      </c>
      <c r="T411" s="82"/>
      <c r="U411" s="81">
        <v>234228</v>
      </c>
      <c r="V411" s="81">
        <v>417</v>
      </c>
      <c r="W411" s="81">
        <v>64</v>
      </c>
      <c r="X411" s="81">
        <v>2771</v>
      </c>
      <c r="Y411" s="81">
        <v>3065</v>
      </c>
      <c r="Z411" s="81">
        <v>4383</v>
      </c>
      <c r="AA411" s="81">
        <v>2563</v>
      </c>
      <c r="AB411" s="81">
        <v>8661</v>
      </c>
      <c r="AC411" s="81">
        <v>0</v>
      </c>
      <c r="AD411" s="81">
        <v>0.15921886607843558</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2132</v>
      </c>
      <c r="B412" s="80">
        <v>362</v>
      </c>
      <c r="C412" s="80">
        <v>5</v>
      </c>
      <c r="D412" s="80">
        <v>22</v>
      </c>
      <c r="E412" s="80">
        <v>2008</v>
      </c>
      <c r="F412" s="80" t="s">
        <v>84</v>
      </c>
      <c r="G412" s="80" t="s">
        <v>2128</v>
      </c>
      <c r="H412" s="80" t="s">
        <v>1746</v>
      </c>
      <c r="I412" s="177"/>
      <c r="J412" s="81">
        <v>1.9496981535867655</v>
      </c>
      <c r="K412" s="81">
        <v>0.75290542831429097</v>
      </c>
      <c r="L412" s="81">
        <v>4.4515424848232152</v>
      </c>
      <c r="M412" s="81">
        <v>11.306391096585592</v>
      </c>
      <c r="N412" s="81">
        <v>8.4330650711065687</v>
      </c>
      <c r="O412" s="81">
        <v>8.5579128641417341</v>
      </c>
      <c r="P412" s="81">
        <v>12.644590172684593</v>
      </c>
      <c r="Q412" s="81">
        <v>0.51878287711935978</v>
      </c>
      <c r="R412" s="81">
        <v>0</v>
      </c>
      <c r="S412" s="81">
        <v>0.13980819363246769</v>
      </c>
      <c r="T412" s="82"/>
      <c r="U412" s="81">
        <v>210818</v>
      </c>
      <c r="V412" s="81">
        <v>417</v>
      </c>
      <c r="W412" s="81">
        <v>64</v>
      </c>
      <c r="X412" s="81">
        <v>2771</v>
      </c>
      <c r="Y412" s="81">
        <v>3106</v>
      </c>
      <c r="Z412" s="81">
        <v>4383</v>
      </c>
      <c r="AA412" s="81">
        <v>2479</v>
      </c>
      <c r="AB412" s="81">
        <v>8477</v>
      </c>
      <c r="AC412" s="81">
        <v>0</v>
      </c>
      <c r="AD412" s="81">
        <v>0.13980819363246769</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2133</v>
      </c>
      <c r="B413" s="80">
        <v>363</v>
      </c>
      <c r="C413" s="80">
        <v>6</v>
      </c>
      <c r="D413" s="80">
        <v>22</v>
      </c>
      <c r="E413" s="80">
        <v>2009</v>
      </c>
      <c r="F413" s="80" t="s">
        <v>85</v>
      </c>
      <c r="G413" s="80" t="s">
        <v>2128</v>
      </c>
      <c r="H413" s="80" t="s">
        <v>1746</v>
      </c>
      <c r="I413" s="177"/>
      <c r="J413" s="81">
        <v>1.6986664154810014</v>
      </c>
      <c r="K413" s="81">
        <v>0.58724234642419126</v>
      </c>
      <c r="L413" s="81">
        <v>3.7246106790060414</v>
      </c>
      <c r="M413" s="81">
        <v>10.792440975032299</v>
      </c>
      <c r="N413" s="81">
        <v>8.1161931397696652</v>
      </c>
      <c r="O413" s="81">
        <v>8.7611988441328652</v>
      </c>
      <c r="P413" s="81">
        <v>12.083287128217663</v>
      </c>
      <c r="Q413" s="81">
        <v>0.48813097644829323</v>
      </c>
      <c r="R413" s="81">
        <v>0</v>
      </c>
      <c r="S413" s="81">
        <v>0</v>
      </c>
      <c r="T413" s="82"/>
      <c r="U413" s="81">
        <v>165993</v>
      </c>
      <c r="V413" s="81">
        <v>310</v>
      </c>
      <c r="W413" s="81">
        <v>77</v>
      </c>
      <c r="X413" s="81">
        <v>2822</v>
      </c>
      <c r="Y413" s="81">
        <v>3105</v>
      </c>
      <c r="Z413" s="81">
        <v>4429</v>
      </c>
      <c r="AA413" s="81">
        <v>2432</v>
      </c>
      <c r="AB413" s="81">
        <v>8373</v>
      </c>
      <c r="AC413" s="81">
        <v>0</v>
      </c>
      <c r="AD413" s="81">
        <v>0</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0</v>
      </c>
      <c r="BJ413" s="81">
        <v>0</v>
      </c>
      <c r="BK413" s="81">
        <v>0</v>
      </c>
      <c r="BL413" s="81">
        <v>0</v>
      </c>
      <c r="BM413" s="82"/>
      <c r="BN413" s="81">
        <v>0</v>
      </c>
      <c r="BO413" s="81">
        <v>0</v>
      </c>
      <c r="BP413" s="81">
        <v>0</v>
      </c>
      <c r="BQ413" s="81">
        <v>0</v>
      </c>
      <c r="BR413" s="81">
        <v>0</v>
      </c>
      <c r="BS413" s="81">
        <v>0</v>
      </c>
      <c r="BT413"/>
      <c r="BU413" s="80"/>
      <c r="BV413" s="80"/>
      <c r="BW413" s="80"/>
      <c r="BX413" s="80"/>
      <c r="BY413" s="80"/>
      <c r="BZ413" s="80"/>
      <c r="CA413" s="80"/>
      <c r="CB413" s="80"/>
      <c r="CC413" s="80"/>
    </row>
    <row r="414" spans="1:81">
      <c r="A414" s="80" t="s">
        <v>2134</v>
      </c>
      <c r="B414" s="80">
        <v>364</v>
      </c>
      <c r="C414" s="80">
        <v>7</v>
      </c>
      <c r="D414" s="80">
        <v>22</v>
      </c>
      <c r="E414" s="80">
        <v>2010</v>
      </c>
      <c r="F414" s="80" t="s">
        <v>86</v>
      </c>
      <c r="G414" s="80" t="s">
        <v>2128</v>
      </c>
      <c r="H414" s="80" t="s">
        <v>1746</v>
      </c>
      <c r="I414" s="177"/>
      <c r="J414" s="81">
        <v>1.6497568340635254</v>
      </c>
      <c r="K414" s="81">
        <v>0.63269709966421905</v>
      </c>
      <c r="L414" s="81">
        <v>3.586674750341607</v>
      </c>
      <c r="M414" s="81">
        <v>11.400403773537999</v>
      </c>
      <c r="N414" s="81">
        <v>9.7883231078844979</v>
      </c>
      <c r="O414" s="81">
        <v>8.8841021370085933</v>
      </c>
      <c r="P414" s="81">
        <v>12.29596198429946</v>
      </c>
      <c r="Q414" s="81">
        <v>0.49993274501099294</v>
      </c>
      <c r="R414" s="81">
        <v>0</v>
      </c>
      <c r="S414" s="81">
        <v>0</v>
      </c>
      <c r="T414" s="82"/>
      <c r="U414" s="81">
        <v>160149</v>
      </c>
      <c r="V414" s="81">
        <v>310</v>
      </c>
      <c r="W414" s="81">
        <v>77</v>
      </c>
      <c r="X414" s="81">
        <v>2822</v>
      </c>
      <c r="Y414" s="81">
        <v>3093</v>
      </c>
      <c r="Z414" s="81">
        <v>4512</v>
      </c>
      <c r="AA414" s="81">
        <v>2413</v>
      </c>
      <c r="AB414" s="81">
        <v>8217</v>
      </c>
      <c r="AC414" s="81">
        <v>0</v>
      </c>
      <c r="AD414" s="81">
        <v>0</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0</v>
      </c>
      <c r="BJ414" s="81">
        <v>0</v>
      </c>
      <c r="BK414" s="81">
        <v>0</v>
      </c>
      <c r="BL414" s="81">
        <v>0</v>
      </c>
      <c r="BM414" s="82"/>
      <c r="BN414" s="81">
        <v>0</v>
      </c>
      <c r="BO414" s="81">
        <v>0</v>
      </c>
      <c r="BP414" s="81">
        <v>0</v>
      </c>
      <c r="BQ414" s="81">
        <v>0</v>
      </c>
      <c r="BR414" s="81">
        <v>0</v>
      </c>
      <c r="BS414" s="81">
        <v>0</v>
      </c>
      <c r="BT414"/>
      <c r="BU414" s="80">
        <v>0</v>
      </c>
      <c r="BV414" s="80">
        <v>0</v>
      </c>
      <c r="BW414" s="80">
        <v>0</v>
      </c>
      <c r="BX414" s="80">
        <v>0</v>
      </c>
      <c r="BY414" s="80">
        <v>0</v>
      </c>
      <c r="BZ414" s="80">
        <v>0</v>
      </c>
      <c r="CA414" s="80">
        <v>0</v>
      </c>
      <c r="CB414" s="80">
        <v>0</v>
      </c>
      <c r="CC414" s="80">
        <v>0</v>
      </c>
    </row>
    <row r="415" spans="1:81">
      <c r="A415" s="80" t="s">
        <v>2135</v>
      </c>
      <c r="B415" s="80">
        <v>365</v>
      </c>
      <c r="C415" s="80">
        <v>8</v>
      </c>
      <c r="D415" s="80">
        <v>22</v>
      </c>
      <c r="E415" s="80">
        <v>2011</v>
      </c>
      <c r="F415" s="80" t="s">
        <v>87</v>
      </c>
      <c r="G415" s="80" t="s">
        <v>2128</v>
      </c>
      <c r="H415" s="80" t="s">
        <v>1746</v>
      </c>
      <c r="I415" s="177"/>
      <c r="J415" s="81">
        <v>1.9459432224195976</v>
      </c>
      <c r="K415" s="81">
        <v>0.83591932478379072</v>
      </c>
      <c r="L415" s="81">
        <v>3.176516883110196</v>
      </c>
      <c r="M415" s="81">
        <v>13.092195483059252</v>
      </c>
      <c r="N415" s="81">
        <v>12.084884367660424</v>
      </c>
      <c r="O415" s="81">
        <v>8.7703568765827669</v>
      </c>
      <c r="P415" s="81">
        <v>11.77732881067519</v>
      </c>
      <c r="Q415" s="81">
        <v>0.56830400111431123</v>
      </c>
      <c r="R415" s="81">
        <v>0</v>
      </c>
      <c r="S415" s="81">
        <v>0</v>
      </c>
      <c r="T415" s="82"/>
      <c r="U415" s="81">
        <v>162947</v>
      </c>
      <c r="V415" s="81">
        <v>310</v>
      </c>
      <c r="W415" s="81">
        <v>77</v>
      </c>
      <c r="X415" s="81">
        <v>2822</v>
      </c>
      <c r="Y415" s="81">
        <v>3107</v>
      </c>
      <c r="Z415" s="81">
        <v>4551</v>
      </c>
      <c r="AA415" s="81">
        <v>2380</v>
      </c>
      <c r="AB415" s="81">
        <v>8098</v>
      </c>
      <c r="AC415" s="81">
        <v>0</v>
      </c>
      <c r="AD415" s="81">
        <v>0</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0</v>
      </c>
      <c r="BJ415" s="81">
        <v>0</v>
      </c>
      <c r="BK415" s="81">
        <v>0</v>
      </c>
      <c r="BL415" s="81">
        <v>0</v>
      </c>
      <c r="BM415" s="82"/>
      <c r="BN415" s="81">
        <v>0</v>
      </c>
      <c r="BO415" s="81">
        <v>0</v>
      </c>
      <c r="BP415" s="81">
        <v>0</v>
      </c>
      <c r="BQ415" s="81">
        <v>0</v>
      </c>
      <c r="BR415" s="81">
        <v>0</v>
      </c>
      <c r="BS415" s="81">
        <v>0</v>
      </c>
      <c r="BT415"/>
      <c r="BU415" s="80">
        <v>0</v>
      </c>
      <c r="BV415" s="80">
        <v>0</v>
      </c>
      <c r="BW415" s="80">
        <v>0</v>
      </c>
      <c r="BX415" s="80">
        <v>0</v>
      </c>
      <c r="BY415" s="80">
        <v>0</v>
      </c>
      <c r="BZ415" s="80">
        <v>0</v>
      </c>
      <c r="CA415" s="80">
        <v>0</v>
      </c>
      <c r="CB415" s="80">
        <v>0</v>
      </c>
      <c r="CC415" s="80">
        <v>0</v>
      </c>
    </row>
    <row r="416" spans="1:81">
      <c r="A416" s="80" t="s">
        <v>2136</v>
      </c>
      <c r="B416" s="80">
        <v>366</v>
      </c>
      <c r="C416" s="80">
        <v>9</v>
      </c>
      <c r="D416" s="80">
        <v>22</v>
      </c>
      <c r="E416" s="80">
        <v>2012</v>
      </c>
      <c r="F416" s="80" t="s">
        <v>88</v>
      </c>
      <c r="G416" s="80" t="s">
        <v>2128</v>
      </c>
      <c r="H416" s="80" t="s">
        <v>1746</v>
      </c>
      <c r="I416" s="177"/>
      <c r="J416" s="81">
        <v>2.0751149051919602</v>
      </c>
      <c r="K416" s="81">
        <v>0.80817196169716121</v>
      </c>
      <c r="L416" s="81">
        <v>3.1454815887168106</v>
      </c>
      <c r="M416" s="81">
        <v>14.759775244936968</v>
      </c>
      <c r="N416" s="81">
        <v>13.014810475004277</v>
      </c>
      <c r="O416" s="81">
        <v>8.8542982518814757</v>
      </c>
      <c r="P416" s="81">
        <v>11.879173679662374</v>
      </c>
      <c r="Q416" s="81">
        <v>0.61028148977089902</v>
      </c>
      <c r="R416" s="81">
        <v>0</v>
      </c>
      <c r="S416" s="81">
        <v>0</v>
      </c>
      <c r="T416" s="82"/>
      <c r="U416" s="81">
        <v>155576</v>
      </c>
      <c r="V416" s="81">
        <v>310</v>
      </c>
      <c r="W416" s="81">
        <v>77</v>
      </c>
      <c r="X416" s="81">
        <v>2822</v>
      </c>
      <c r="Y416" s="81">
        <v>3126</v>
      </c>
      <c r="Z416" s="81">
        <v>4631</v>
      </c>
      <c r="AA416" s="81">
        <v>2387</v>
      </c>
      <c r="AB416" s="81">
        <v>8004</v>
      </c>
      <c r="AC416" s="81">
        <v>0</v>
      </c>
      <c r="AD416" s="81">
        <v>0</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0</v>
      </c>
      <c r="BJ416" s="81">
        <v>0</v>
      </c>
      <c r="BK416" s="81">
        <v>0</v>
      </c>
      <c r="BL416" s="81">
        <v>0</v>
      </c>
      <c r="BM416" s="82"/>
      <c r="BN416" s="81">
        <v>0</v>
      </c>
      <c r="BO416" s="81">
        <v>0</v>
      </c>
      <c r="BP416" s="81">
        <v>0</v>
      </c>
      <c r="BQ416" s="81">
        <v>0</v>
      </c>
      <c r="BR416" s="81">
        <v>0</v>
      </c>
      <c r="BS416" s="81">
        <v>0</v>
      </c>
      <c r="BT416"/>
      <c r="BU416" s="80">
        <v>0</v>
      </c>
      <c r="BV416" s="80">
        <v>0</v>
      </c>
      <c r="BW416" s="80">
        <v>0</v>
      </c>
      <c r="BX416" s="80">
        <v>0</v>
      </c>
      <c r="BY416" s="80">
        <v>0</v>
      </c>
      <c r="BZ416" s="80">
        <v>0</v>
      </c>
      <c r="CA416" s="80">
        <v>0</v>
      </c>
      <c r="CB416" s="80">
        <v>0</v>
      </c>
      <c r="CC416" s="80">
        <v>0</v>
      </c>
    </row>
    <row r="417" spans="1:81">
      <c r="A417" s="80" t="s">
        <v>2137</v>
      </c>
      <c r="B417" s="80">
        <v>367</v>
      </c>
      <c r="C417" s="80">
        <v>10</v>
      </c>
      <c r="D417" s="80">
        <v>22</v>
      </c>
      <c r="E417" s="80">
        <v>2013</v>
      </c>
      <c r="F417" s="80" t="s">
        <v>89</v>
      </c>
      <c r="G417" s="80" t="s">
        <v>2128</v>
      </c>
      <c r="H417" s="80" t="s">
        <v>1746</v>
      </c>
      <c r="I417" s="177"/>
      <c r="J417" s="81">
        <v>2.4091679649418341</v>
      </c>
      <c r="K417" s="81">
        <v>0.69698917167713093</v>
      </c>
      <c r="L417" s="81">
        <v>2.9615776957527826</v>
      </c>
      <c r="M417" s="81">
        <v>14.477619747495879</v>
      </c>
      <c r="N417" s="81">
        <v>14.130810872922464</v>
      </c>
      <c r="O417" s="81">
        <v>8.4099775705950073</v>
      </c>
      <c r="P417" s="81">
        <v>11.614220579604781</v>
      </c>
      <c r="Q417" s="81">
        <v>0.61049525375852731</v>
      </c>
      <c r="R417" s="81">
        <v>0</v>
      </c>
      <c r="S417" s="81">
        <v>0</v>
      </c>
      <c r="T417" s="82"/>
      <c r="U417" s="81">
        <v>169909</v>
      </c>
      <c r="V417" s="81">
        <v>310</v>
      </c>
      <c r="W417" s="81">
        <v>77</v>
      </c>
      <c r="X417" s="81">
        <v>2822</v>
      </c>
      <c r="Y417" s="81">
        <v>3098</v>
      </c>
      <c r="Z417" s="81">
        <v>4595</v>
      </c>
      <c r="AA417" s="81">
        <v>2325</v>
      </c>
      <c r="AB417" s="81">
        <v>7892</v>
      </c>
      <c r="AC417" s="81">
        <v>0</v>
      </c>
      <c r="AD417" s="81">
        <v>0</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0</v>
      </c>
      <c r="BJ417" s="81">
        <v>0</v>
      </c>
      <c r="BK417" s="81">
        <v>0</v>
      </c>
      <c r="BL417" s="81">
        <v>0</v>
      </c>
      <c r="BM417" s="82"/>
      <c r="BN417" s="81">
        <v>0</v>
      </c>
      <c r="BO417" s="81">
        <v>0</v>
      </c>
      <c r="BP417" s="81">
        <v>0</v>
      </c>
      <c r="BQ417" s="81">
        <v>0</v>
      </c>
      <c r="BR417" s="81">
        <v>0</v>
      </c>
      <c r="BS417" s="81">
        <v>0</v>
      </c>
      <c r="BT417"/>
      <c r="BU417" s="80">
        <v>0</v>
      </c>
      <c r="BV417" s="80">
        <v>0</v>
      </c>
      <c r="BW417" s="80">
        <v>0</v>
      </c>
      <c r="BX417" s="80">
        <v>0</v>
      </c>
      <c r="BY417" s="80">
        <v>0</v>
      </c>
      <c r="BZ417" s="80">
        <v>0</v>
      </c>
      <c r="CA417" s="80">
        <v>0</v>
      </c>
      <c r="CB417" s="80">
        <v>0</v>
      </c>
      <c r="CC417" s="80">
        <v>0</v>
      </c>
    </row>
    <row r="418" spans="1:81">
      <c r="A418" s="80" t="s">
        <v>2138</v>
      </c>
      <c r="B418" s="80">
        <v>368</v>
      </c>
      <c r="C418" s="80">
        <v>11</v>
      </c>
      <c r="D418" s="80">
        <v>22</v>
      </c>
      <c r="E418" s="80">
        <v>2014</v>
      </c>
      <c r="F418" s="80" t="s">
        <v>90</v>
      </c>
      <c r="G418" s="80" t="s">
        <v>2128</v>
      </c>
      <c r="H418" s="80" t="s">
        <v>1746</v>
      </c>
      <c r="I418" s="177"/>
      <c r="J418" s="81">
        <v>2.3098401066719711</v>
      </c>
      <c r="K418" s="81">
        <v>0.64541529876849224</v>
      </c>
      <c r="L418" s="81">
        <v>2.7619984993324698</v>
      </c>
      <c r="M418" s="81">
        <v>13.124146765198436</v>
      </c>
      <c r="N418" s="81">
        <v>11.197415584209232</v>
      </c>
      <c r="O418" s="81">
        <v>8.0789215426015009</v>
      </c>
      <c r="P418" s="81">
        <v>11.559136191510174</v>
      </c>
      <c r="Q418" s="81">
        <v>0.57364480188130551</v>
      </c>
      <c r="R418" s="81">
        <v>0</v>
      </c>
      <c r="S418" s="81">
        <v>0</v>
      </c>
      <c r="T418" s="82"/>
      <c r="U418" s="81">
        <v>177930</v>
      </c>
      <c r="V418" s="81">
        <v>259</v>
      </c>
      <c r="W418" s="81">
        <v>63</v>
      </c>
      <c r="X418" s="81">
        <v>2542</v>
      </c>
      <c r="Y418" s="81">
        <v>3119</v>
      </c>
      <c r="Z418" s="81">
        <v>4649</v>
      </c>
      <c r="AA418" s="81">
        <v>2302</v>
      </c>
      <c r="AB418" s="81">
        <v>7729</v>
      </c>
      <c r="AC418" s="81">
        <v>0</v>
      </c>
      <c r="AD418" s="81">
        <v>0</v>
      </c>
      <c r="AE418" s="82"/>
      <c r="AF418" s="81">
        <v>2213881.0095011587</v>
      </c>
      <c r="AG418" s="81">
        <v>499786.50429941551</v>
      </c>
      <c r="AH418" s="81">
        <v>700855.21717800654</v>
      </c>
      <c r="AI418" s="81">
        <v>16248412.568610676</v>
      </c>
      <c r="AJ418" s="81">
        <v>15599839.653385442</v>
      </c>
      <c r="AK418" s="81">
        <v>0</v>
      </c>
      <c r="AL418" s="81">
        <v>0</v>
      </c>
      <c r="AM418" s="81">
        <v>1061076.203891516</v>
      </c>
      <c r="AN418" s="81">
        <v>0</v>
      </c>
      <c r="AO418" s="81">
        <v>0</v>
      </c>
      <c r="AP418" s="82"/>
      <c r="AQ418" s="81">
        <v>100</v>
      </c>
      <c r="AR418" s="81">
        <v>23</v>
      </c>
      <c r="AS418" s="81">
        <v>1</v>
      </c>
      <c r="AT418" s="81">
        <v>0</v>
      </c>
      <c r="AU418" s="81">
        <v>2</v>
      </c>
      <c r="AV418" s="81">
        <v>0</v>
      </c>
      <c r="AW418" s="81" t="s">
        <v>564</v>
      </c>
      <c r="AX418" s="82"/>
      <c r="AY418" s="81">
        <v>477.90999999999997</v>
      </c>
      <c r="AZ418" s="81">
        <v>1303.9599999999998</v>
      </c>
      <c r="BA418" s="81">
        <v>8500</v>
      </c>
      <c r="BB418" s="81">
        <v>0</v>
      </c>
      <c r="BC418" s="81">
        <v>2044.5</v>
      </c>
      <c r="BD418" s="81">
        <v>0</v>
      </c>
      <c r="BE418" s="81" t="s">
        <v>564</v>
      </c>
      <c r="BF418" s="82"/>
      <c r="BG418" s="81">
        <v>0</v>
      </c>
      <c r="BH418" s="81">
        <v>0</v>
      </c>
      <c r="BI418" s="81">
        <v>0</v>
      </c>
      <c r="BJ418" s="81">
        <v>0</v>
      </c>
      <c r="BK418" s="81">
        <v>0</v>
      </c>
      <c r="BL418" s="81">
        <v>0</v>
      </c>
      <c r="BM418" s="82"/>
      <c r="BN418" s="81">
        <v>0</v>
      </c>
      <c r="BO418" s="81">
        <v>0</v>
      </c>
      <c r="BP418" s="81">
        <v>0</v>
      </c>
      <c r="BQ418" s="81">
        <v>0</v>
      </c>
      <c r="BR418" s="81">
        <v>0</v>
      </c>
      <c r="BS418" s="81">
        <v>0</v>
      </c>
      <c r="BT418"/>
      <c r="BU418" s="80">
        <v>0</v>
      </c>
      <c r="BV418" s="80">
        <v>0</v>
      </c>
      <c r="BW418" s="80">
        <v>0</v>
      </c>
      <c r="BX418" s="80">
        <v>0</v>
      </c>
      <c r="BY418" s="80">
        <v>0</v>
      </c>
      <c r="BZ418" s="80">
        <v>0</v>
      </c>
      <c r="CA418" s="80">
        <v>0</v>
      </c>
      <c r="CB418" s="80">
        <v>0</v>
      </c>
      <c r="CC418" s="80">
        <v>0</v>
      </c>
    </row>
    <row r="419" spans="1:81">
      <c r="A419" s="80" t="s">
        <v>2139</v>
      </c>
      <c r="B419" s="80">
        <v>369</v>
      </c>
      <c r="C419" s="80">
        <v>12</v>
      </c>
      <c r="D419" s="80">
        <v>22</v>
      </c>
      <c r="E419" s="80">
        <v>2015</v>
      </c>
      <c r="F419" s="80" t="s">
        <v>91</v>
      </c>
      <c r="G419" s="80" t="s">
        <v>2128</v>
      </c>
      <c r="H419" s="80" t="s">
        <v>1746</v>
      </c>
      <c r="I419" s="177"/>
      <c r="J419" s="81">
        <v>2.0159871366018201</v>
      </c>
      <c r="K419" s="81">
        <v>0.60834627635651506</v>
      </c>
      <c r="L419" s="81">
        <v>2.7257735125818523</v>
      </c>
      <c r="M419" s="81">
        <v>11.729458572549325</v>
      </c>
      <c r="N419" s="81">
        <v>10.054342485150023</v>
      </c>
      <c r="O419" s="81">
        <v>7.845197309723126</v>
      </c>
      <c r="P419" s="81">
        <v>11.372244574562533</v>
      </c>
      <c r="Q419" s="81">
        <v>0.54783751666720626</v>
      </c>
      <c r="R419" s="81">
        <v>0</v>
      </c>
      <c r="S419" s="81">
        <v>0</v>
      </c>
      <c r="T419" s="82"/>
      <c r="U419" s="81">
        <v>194215</v>
      </c>
      <c r="V419" s="81">
        <v>259</v>
      </c>
      <c r="W419" s="81">
        <v>63</v>
      </c>
      <c r="X419" s="81">
        <v>2542</v>
      </c>
      <c r="Y419" s="81">
        <v>3111</v>
      </c>
      <c r="Z419" s="81">
        <v>4558</v>
      </c>
      <c r="AA419" s="81">
        <v>2263</v>
      </c>
      <c r="AB419" s="81">
        <v>7540</v>
      </c>
      <c r="AC419" s="81">
        <v>0</v>
      </c>
      <c r="AD419" s="81">
        <v>0</v>
      </c>
      <c r="AE419" s="82"/>
      <c r="AF419" s="81">
        <v>2028538.9427614654</v>
      </c>
      <c r="AG419" s="81">
        <v>459812.88886713679</v>
      </c>
      <c r="AH419" s="81">
        <v>567675.91255903419</v>
      </c>
      <c r="AI419" s="81">
        <v>15574489.777274102</v>
      </c>
      <c r="AJ419" s="81">
        <v>15360301.745713606</v>
      </c>
      <c r="AK419" s="81">
        <v>0</v>
      </c>
      <c r="AL419" s="81">
        <v>0</v>
      </c>
      <c r="AM419" s="81">
        <v>1033325.3708895934</v>
      </c>
      <c r="AN419" s="81">
        <v>0</v>
      </c>
      <c r="AO419" s="81">
        <v>0</v>
      </c>
      <c r="AP419" s="82"/>
      <c r="AQ419" s="81">
        <v>107</v>
      </c>
      <c r="AR419" s="81">
        <v>33</v>
      </c>
      <c r="AS419" s="81">
        <v>1</v>
      </c>
      <c r="AT419" s="81">
        <v>0</v>
      </c>
      <c r="AU419" s="81">
        <v>2</v>
      </c>
      <c r="AV419" s="81">
        <v>0</v>
      </c>
      <c r="AW419" s="81" t="s">
        <v>564</v>
      </c>
      <c r="AX419" s="82"/>
      <c r="AY419" s="81">
        <v>521.61</v>
      </c>
      <c r="AZ419" s="81">
        <v>1993.26</v>
      </c>
      <c r="BA419" s="81">
        <v>8500</v>
      </c>
      <c r="BB419" s="81">
        <v>0</v>
      </c>
      <c r="BC419" s="81">
        <v>2044.5</v>
      </c>
      <c r="BD419" s="81">
        <v>0</v>
      </c>
      <c r="BE419" s="81" t="s">
        <v>564</v>
      </c>
      <c r="BF419" s="82"/>
      <c r="BG419" s="81">
        <v>0</v>
      </c>
      <c r="BH419" s="81">
        <v>0</v>
      </c>
      <c r="BI419" s="81">
        <v>0</v>
      </c>
      <c r="BJ419" s="81">
        <v>0</v>
      </c>
      <c r="BK419" s="81">
        <v>0</v>
      </c>
      <c r="BL419" s="81">
        <v>0</v>
      </c>
      <c r="BM419" s="82"/>
      <c r="BN419" s="81">
        <v>0</v>
      </c>
      <c r="BO419" s="81">
        <v>0</v>
      </c>
      <c r="BP419" s="81">
        <v>0</v>
      </c>
      <c r="BQ419" s="81">
        <v>0</v>
      </c>
      <c r="BR419" s="81">
        <v>0</v>
      </c>
      <c r="BS419" s="81">
        <v>0</v>
      </c>
      <c r="BT419"/>
      <c r="BU419" s="80">
        <v>0</v>
      </c>
      <c r="BV419" s="80">
        <v>0</v>
      </c>
      <c r="BW419" s="80">
        <v>0</v>
      </c>
      <c r="BX419" s="80">
        <v>0</v>
      </c>
      <c r="BY419" s="80">
        <v>0</v>
      </c>
      <c r="BZ419" s="80">
        <v>0</v>
      </c>
      <c r="CA419" s="80">
        <v>0</v>
      </c>
      <c r="CB419" s="80">
        <v>0</v>
      </c>
      <c r="CC419" s="80">
        <v>0</v>
      </c>
    </row>
    <row r="420" spans="1:81">
      <c r="A420" s="80" t="s">
        <v>2140</v>
      </c>
      <c r="B420" s="80">
        <v>370</v>
      </c>
      <c r="C420" s="80">
        <v>13</v>
      </c>
      <c r="D420" s="80">
        <v>22</v>
      </c>
      <c r="E420" s="80">
        <v>2016</v>
      </c>
      <c r="F420" s="80" t="s">
        <v>92</v>
      </c>
      <c r="G420" s="80" t="s">
        <v>2128</v>
      </c>
      <c r="H420" s="80" t="s">
        <v>1746</v>
      </c>
      <c r="I420" s="177"/>
      <c r="J420" s="81">
        <v>1.7615343088778734</v>
      </c>
      <c r="K420" s="81">
        <v>0.58453662684254371</v>
      </c>
      <c r="L420" s="81">
        <v>2.6630002635151331</v>
      </c>
      <c r="M420" s="81">
        <v>9.4059199143288712</v>
      </c>
      <c r="N420" s="81">
        <v>9.8721494395253444</v>
      </c>
      <c r="O420" s="81">
        <v>7.7890362828219555</v>
      </c>
      <c r="P420" s="81">
        <v>11.116755785130923</v>
      </c>
      <c r="Q420" s="81">
        <v>0.52408964665669111</v>
      </c>
      <c r="R420" s="81">
        <v>0</v>
      </c>
      <c r="S420" s="81">
        <v>0</v>
      </c>
      <c r="T420" s="82"/>
      <c r="U420" s="81">
        <v>180440</v>
      </c>
      <c r="V420" s="81">
        <v>259</v>
      </c>
      <c r="W420" s="81">
        <v>63</v>
      </c>
      <c r="X420" s="81">
        <v>2542</v>
      </c>
      <c r="Y420" s="81">
        <v>3096</v>
      </c>
      <c r="Z420" s="81">
        <v>4581</v>
      </c>
      <c r="AA420" s="81">
        <v>2288</v>
      </c>
      <c r="AB420" s="81">
        <v>7420</v>
      </c>
      <c r="AC420" s="81">
        <v>0</v>
      </c>
      <c r="AD420" s="81">
        <v>0</v>
      </c>
      <c r="AE420" s="82"/>
      <c r="AF420" s="81">
        <v>1914709.859012522</v>
      </c>
      <c r="AG420" s="81">
        <v>436803.43402393127</v>
      </c>
      <c r="AH420" s="81">
        <v>474003.0292610121</v>
      </c>
      <c r="AI420" s="81">
        <v>14829594.36364821</v>
      </c>
      <c r="AJ420" s="81">
        <v>16598072.873543389</v>
      </c>
      <c r="AK420" s="81">
        <v>0</v>
      </c>
      <c r="AL420" s="81">
        <v>0</v>
      </c>
      <c r="AM420" s="81">
        <v>1017669.8901576099</v>
      </c>
      <c r="AN420" s="81">
        <v>0</v>
      </c>
      <c r="AO420" s="81">
        <v>0</v>
      </c>
      <c r="AP420" s="82"/>
      <c r="AQ420" s="81">
        <v>107</v>
      </c>
      <c r="AR420" s="81">
        <v>35</v>
      </c>
      <c r="AS420" s="81">
        <v>1</v>
      </c>
      <c r="AT420" s="81">
        <v>1</v>
      </c>
      <c r="AU420" s="81">
        <v>2</v>
      </c>
      <c r="AV420" s="81">
        <v>0</v>
      </c>
      <c r="AW420" s="81" t="s">
        <v>564</v>
      </c>
      <c r="AX420" s="82"/>
      <c r="AY420" s="81">
        <v>522.11</v>
      </c>
      <c r="AZ420" s="81">
        <v>2056.2600000000002</v>
      </c>
      <c r="BA420" s="81">
        <v>8500</v>
      </c>
      <c r="BB420" s="81">
        <v>22</v>
      </c>
      <c r="BC420" s="81">
        <v>2044.5</v>
      </c>
      <c r="BD420" s="81">
        <v>0</v>
      </c>
      <c r="BE420" s="81" t="s">
        <v>564</v>
      </c>
      <c r="BF420" s="82"/>
      <c r="BG420" s="81">
        <v>0</v>
      </c>
      <c r="BH420" s="81">
        <v>0</v>
      </c>
      <c r="BI420" s="81">
        <v>0</v>
      </c>
      <c r="BJ420" s="81">
        <v>0</v>
      </c>
      <c r="BK420" s="81">
        <v>0</v>
      </c>
      <c r="BL420" s="81">
        <v>0</v>
      </c>
      <c r="BM420" s="82"/>
      <c r="BN420" s="81">
        <v>0</v>
      </c>
      <c r="BO420" s="81">
        <v>0</v>
      </c>
      <c r="BP420" s="81">
        <v>0</v>
      </c>
      <c r="BQ420" s="81">
        <v>0</v>
      </c>
      <c r="BR420" s="81">
        <v>0</v>
      </c>
      <c r="BS420" s="81">
        <v>0</v>
      </c>
      <c r="BT420"/>
      <c r="BU420" s="80">
        <v>0</v>
      </c>
      <c r="BV420" s="80">
        <v>0</v>
      </c>
      <c r="BW420" s="80">
        <v>0</v>
      </c>
      <c r="BX420" s="80">
        <v>0</v>
      </c>
      <c r="BY420" s="80">
        <v>0</v>
      </c>
      <c r="BZ420" s="80">
        <v>0</v>
      </c>
      <c r="CA420" s="80">
        <v>0</v>
      </c>
      <c r="CB420" s="80">
        <v>0</v>
      </c>
      <c r="CC420" s="80">
        <v>0</v>
      </c>
    </row>
    <row r="421" spans="1:81">
      <c r="A421" s="80" t="s">
        <v>2141</v>
      </c>
      <c r="B421" s="80">
        <v>371</v>
      </c>
      <c r="C421" s="80">
        <v>14</v>
      </c>
      <c r="D421" s="80">
        <v>22</v>
      </c>
      <c r="E421" s="80">
        <v>2017</v>
      </c>
      <c r="F421" s="80" t="s">
        <v>71</v>
      </c>
      <c r="G421" s="80" t="s">
        <v>2128</v>
      </c>
      <c r="H421" s="80" t="s">
        <v>1746</v>
      </c>
      <c r="I421" s="177"/>
      <c r="J421" s="81">
        <v>1.8170492584401217</v>
      </c>
      <c r="K421" s="81">
        <v>0.56265431548563782</v>
      </c>
      <c r="L421" s="81">
        <v>2.4588391488008958</v>
      </c>
      <c r="M421" s="81">
        <v>8.5601229674127168</v>
      </c>
      <c r="N421" s="81">
        <v>9.2956777121108463</v>
      </c>
      <c r="O421" s="81">
        <v>7.6335044711018281</v>
      </c>
      <c r="P421" s="81">
        <v>10.87252913492072</v>
      </c>
      <c r="Q421" s="81">
        <v>0.49716049588160838</v>
      </c>
      <c r="R421" s="81">
        <v>0</v>
      </c>
      <c r="S421" s="81">
        <v>0</v>
      </c>
      <c r="T421" s="82"/>
      <c r="U421" s="81">
        <v>201735</v>
      </c>
      <c r="V421" s="81">
        <v>259</v>
      </c>
      <c r="W421" s="81">
        <v>63</v>
      </c>
      <c r="X421" s="81">
        <v>2542</v>
      </c>
      <c r="Y421" s="81">
        <v>3095</v>
      </c>
      <c r="Z421" s="81">
        <v>4564</v>
      </c>
      <c r="AA421" s="81">
        <v>2252</v>
      </c>
      <c r="AB421" s="81">
        <v>7279</v>
      </c>
      <c r="AC421" s="81">
        <v>0</v>
      </c>
      <c r="AD421" s="81">
        <v>0</v>
      </c>
      <c r="AE421" s="82"/>
      <c r="AF421" s="81">
        <v>2231882.8582150489</v>
      </c>
      <c r="AG421" s="81">
        <v>428989.14417043619</v>
      </c>
      <c r="AH421" s="81">
        <v>572420.20875809644</v>
      </c>
      <c r="AI421" s="81">
        <v>14286379.696026031</v>
      </c>
      <c r="AJ421" s="81">
        <v>16692740.383898159</v>
      </c>
      <c r="AK421" s="81">
        <v>0</v>
      </c>
      <c r="AL421" s="81">
        <v>0</v>
      </c>
      <c r="AM421" s="81">
        <v>999893.53535494814</v>
      </c>
      <c r="AN421" s="81">
        <v>0</v>
      </c>
      <c r="AO421" s="81">
        <v>0</v>
      </c>
      <c r="AP421" s="82"/>
      <c r="AQ421" s="81">
        <v>118</v>
      </c>
      <c r="AR421" s="81">
        <v>38</v>
      </c>
      <c r="AS421" s="81">
        <v>1</v>
      </c>
      <c r="AT421" s="81">
        <v>1</v>
      </c>
      <c r="AU421" s="81">
        <v>3</v>
      </c>
      <c r="AV421" s="81">
        <v>0</v>
      </c>
      <c r="AW421" s="81" t="s">
        <v>564</v>
      </c>
      <c r="AX421" s="82"/>
      <c r="AY421" s="81">
        <v>591.31000000000006</v>
      </c>
      <c r="AZ421" s="81">
        <v>2176.56</v>
      </c>
      <c r="BA421" s="81">
        <v>8500</v>
      </c>
      <c r="BB421" s="81">
        <v>22</v>
      </c>
      <c r="BC421" s="81">
        <v>2093.5</v>
      </c>
      <c r="BD421" s="81">
        <v>0</v>
      </c>
      <c r="BE421" s="81" t="s">
        <v>564</v>
      </c>
      <c r="BF421" s="82"/>
      <c r="BG421" s="81">
        <v>0</v>
      </c>
      <c r="BH421" s="81">
        <v>0</v>
      </c>
      <c r="BI421" s="81">
        <v>0</v>
      </c>
      <c r="BJ421" s="81">
        <v>0</v>
      </c>
      <c r="BK421" s="81">
        <v>0</v>
      </c>
      <c r="BL421" s="81">
        <v>0</v>
      </c>
      <c r="BM421" s="82"/>
      <c r="BN421" s="81">
        <v>0</v>
      </c>
      <c r="BO421" s="81">
        <v>0</v>
      </c>
      <c r="BP421" s="81">
        <v>0</v>
      </c>
      <c r="BQ421" s="81">
        <v>0</v>
      </c>
      <c r="BR421" s="81">
        <v>0</v>
      </c>
      <c r="BS421" s="81">
        <v>0</v>
      </c>
      <c r="BT421"/>
      <c r="BU421" s="80">
        <v>0</v>
      </c>
      <c r="BV421" s="80">
        <v>0</v>
      </c>
      <c r="BW421" s="80">
        <v>0</v>
      </c>
      <c r="BX421" s="80">
        <v>0</v>
      </c>
      <c r="BY421" s="80">
        <v>0</v>
      </c>
      <c r="BZ421" s="80">
        <v>0</v>
      </c>
      <c r="CA421" s="80">
        <v>0</v>
      </c>
      <c r="CB421" s="80">
        <v>0</v>
      </c>
      <c r="CC421" s="80">
        <v>0</v>
      </c>
    </row>
    <row r="422" spans="1:81">
      <c r="A422" s="80" t="s">
        <v>2142</v>
      </c>
      <c r="B422" s="80">
        <v>372</v>
      </c>
      <c r="C422" s="80">
        <v>15</v>
      </c>
      <c r="D422" s="80">
        <v>22</v>
      </c>
      <c r="E422" s="80">
        <v>2018</v>
      </c>
      <c r="F422" s="80" t="s">
        <v>93</v>
      </c>
      <c r="G422" s="80" t="s">
        <v>2128</v>
      </c>
      <c r="H422" s="80" t="s">
        <v>1746</v>
      </c>
      <c r="I422" s="177"/>
      <c r="J422" s="81">
        <v>1.3498978336164325</v>
      </c>
      <c r="K422" s="81">
        <v>0.49270782743004304</v>
      </c>
      <c r="L422" s="81">
        <v>2.1556102553346363</v>
      </c>
      <c r="M422" s="81">
        <v>7.7606147196377577</v>
      </c>
      <c r="N422" s="81">
        <v>6.8941194491905744</v>
      </c>
      <c r="O422" s="81">
        <v>7.4244426424147125</v>
      </c>
      <c r="P422" s="81">
        <v>10.726062317894719</v>
      </c>
      <c r="Q422" s="81">
        <v>0.45227657280176209</v>
      </c>
      <c r="R422" s="81">
        <v>0</v>
      </c>
      <c r="S422" s="81">
        <v>0</v>
      </c>
      <c r="T422" s="82"/>
      <c r="U422" s="81">
        <v>165575</v>
      </c>
      <c r="V422" s="81">
        <v>259</v>
      </c>
      <c r="W422" s="81">
        <v>63</v>
      </c>
      <c r="X422" s="81">
        <v>2542</v>
      </c>
      <c r="Y422" s="81">
        <v>3059</v>
      </c>
      <c r="Z422" s="81">
        <v>4524</v>
      </c>
      <c r="AA422" s="81">
        <v>2244</v>
      </c>
      <c r="AB422" s="81">
        <v>7136</v>
      </c>
      <c r="AC422" s="81">
        <v>0</v>
      </c>
      <c r="AD422" s="81">
        <v>0</v>
      </c>
      <c r="AE422" s="82"/>
      <c r="AF422" s="81">
        <v>1950387.423048408</v>
      </c>
      <c r="AG422" s="81">
        <v>382014.77874129033</v>
      </c>
      <c r="AH422" s="81">
        <v>520870.04356598062</v>
      </c>
      <c r="AI422" s="81">
        <v>14027411.777177179</v>
      </c>
      <c r="AJ422" s="81">
        <v>14801270.08982344</v>
      </c>
      <c r="AK422" s="81">
        <v>0</v>
      </c>
      <c r="AL422" s="81">
        <v>0</v>
      </c>
      <c r="AM422" s="81">
        <v>982278.32603832625</v>
      </c>
      <c r="AN422" s="81">
        <v>0</v>
      </c>
      <c r="AO422" s="81">
        <v>0</v>
      </c>
      <c r="AP422" s="82"/>
      <c r="AQ422" s="81">
        <v>120</v>
      </c>
      <c r="AR422" s="81">
        <v>41</v>
      </c>
      <c r="AS422" s="81">
        <v>1</v>
      </c>
      <c r="AT422" s="81">
        <v>1</v>
      </c>
      <c r="AU422" s="81">
        <v>4</v>
      </c>
      <c r="AV422" s="81">
        <v>0</v>
      </c>
      <c r="AW422" s="81" t="s">
        <v>564</v>
      </c>
      <c r="AX422" s="82"/>
      <c r="AY422" s="81">
        <v>603.90000000000009</v>
      </c>
      <c r="AZ422" s="81">
        <v>17273.86</v>
      </c>
      <c r="BA422" s="81">
        <v>8500</v>
      </c>
      <c r="BB422" s="81">
        <v>22</v>
      </c>
      <c r="BC422" s="81">
        <v>2143</v>
      </c>
      <c r="BD422" s="81">
        <v>0</v>
      </c>
      <c r="BE422" s="81" t="s">
        <v>564</v>
      </c>
      <c r="BF422" s="82"/>
      <c r="BG422" s="81">
        <v>0</v>
      </c>
      <c r="BH422" s="81">
        <v>0</v>
      </c>
      <c r="BI422" s="81">
        <v>0</v>
      </c>
      <c r="BJ422" s="81">
        <v>0</v>
      </c>
      <c r="BK422" s="81">
        <v>0</v>
      </c>
      <c r="BL422" s="81">
        <v>0</v>
      </c>
      <c r="BM422" s="82"/>
      <c r="BN422" s="81">
        <v>0</v>
      </c>
      <c r="BO422" s="81">
        <v>0</v>
      </c>
      <c r="BP422" s="81">
        <v>0</v>
      </c>
      <c r="BQ422" s="81">
        <v>0</v>
      </c>
      <c r="BR422" s="81">
        <v>0</v>
      </c>
      <c r="BS422" s="81">
        <v>0</v>
      </c>
      <c r="BT422"/>
      <c r="BU422" s="80">
        <v>0</v>
      </c>
      <c r="BV422" s="80">
        <v>0</v>
      </c>
      <c r="BW422" s="80">
        <v>0</v>
      </c>
      <c r="BX422" s="80">
        <v>0</v>
      </c>
      <c r="BY422" s="80">
        <v>0</v>
      </c>
      <c r="BZ422" s="80">
        <v>0</v>
      </c>
      <c r="CA422" s="80">
        <v>0</v>
      </c>
      <c r="CB422" s="80">
        <v>0</v>
      </c>
      <c r="CC422" s="80">
        <v>0</v>
      </c>
    </row>
    <row r="423" spans="1:81">
      <c r="A423" s="80" t="s">
        <v>2143</v>
      </c>
      <c r="B423" s="80">
        <v>373</v>
      </c>
      <c r="C423" s="80">
        <v>16</v>
      </c>
      <c r="D423" s="80">
        <v>22</v>
      </c>
      <c r="E423" s="80">
        <v>2019</v>
      </c>
      <c r="F423" s="80" t="s">
        <v>73</v>
      </c>
      <c r="G423" s="80" t="s">
        <v>2128</v>
      </c>
      <c r="H423" s="80" t="s">
        <v>1746</v>
      </c>
      <c r="I423" s="177"/>
      <c r="J423" s="81">
        <v>1.698769085019185</v>
      </c>
      <c r="K423" s="81">
        <v>0.46341224429892774</v>
      </c>
      <c r="L423" s="81">
        <v>2.1970311048649647</v>
      </c>
      <c r="M423" s="81">
        <v>8.6717163217035846</v>
      </c>
      <c r="N423" s="81">
        <v>6.6351527604158393</v>
      </c>
      <c r="O423" s="81">
        <v>7.257991480261027</v>
      </c>
      <c r="P423" s="81">
        <v>10.55651800332792</v>
      </c>
      <c r="Q423" s="81">
        <v>0.43418304588269002</v>
      </c>
      <c r="R423" s="81">
        <v>0</v>
      </c>
      <c r="S423" s="81">
        <v>0</v>
      </c>
      <c r="T423" s="82"/>
      <c r="U423" s="81">
        <v>204518</v>
      </c>
      <c r="V423" s="81">
        <v>259</v>
      </c>
      <c r="W423" s="81">
        <v>63</v>
      </c>
      <c r="X423" s="81">
        <v>2542</v>
      </c>
      <c r="Y423" s="81">
        <v>3103</v>
      </c>
      <c r="Z423" s="81">
        <v>4544</v>
      </c>
      <c r="AA423" s="81">
        <v>2192</v>
      </c>
      <c r="AB423" s="81">
        <v>7036</v>
      </c>
      <c r="AC423" s="81">
        <v>0</v>
      </c>
      <c r="AD423" s="81">
        <v>0</v>
      </c>
      <c r="AE423" s="82"/>
      <c r="AF423" s="81">
        <v>2396724.8204398751</v>
      </c>
      <c r="AG423" s="81">
        <v>370153.25846531591</v>
      </c>
      <c r="AH423" s="81">
        <v>579136.64426063292</v>
      </c>
      <c r="AI423" s="81">
        <v>14139514.026099769</v>
      </c>
      <c r="AJ423" s="81">
        <v>13576762.582349962</v>
      </c>
      <c r="AK423" s="81">
        <v>0</v>
      </c>
      <c r="AL423" s="81">
        <v>0</v>
      </c>
      <c r="AM423" s="81">
        <v>958250.23302035837</v>
      </c>
      <c r="AN423" s="81">
        <v>0</v>
      </c>
      <c r="AO423" s="81">
        <v>0</v>
      </c>
      <c r="AP423" s="82"/>
      <c r="AQ423" s="81">
        <v>130</v>
      </c>
      <c r="AR423" s="81">
        <v>115</v>
      </c>
      <c r="AS423" s="81">
        <v>1</v>
      </c>
      <c r="AT423" s="81">
        <v>1</v>
      </c>
      <c r="AU423" s="81">
        <v>4</v>
      </c>
      <c r="AV423" s="81">
        <v>0</v>
      </c>
      <c r="AW423" s="81" t="s">
        <v>564</v>
      </c>
      <c r="AX423" s="82"/>
      <c r="AY423" s="81">
        <v>651.1</v>
      </c>
      <c r="AZ423" s="81">
        <v>20855.16</v>
      </c>
      <c r="BA423" s="81">
        <v>8500</v>
      </c>
      <c r="BB423" s="81">
        <v>22</v>
      </c>
      <c r="BC423" s="81">
        <v>2142.5</v>
      </c>
      <c r="BD423" s="81">
        <v>0</v>
      </c>
      <c r="BE423" s="81" t="s">
        <v>564</v>
      </c>
      <c r="BF423" s="82"/>
      <c r="BG423" s="81">
        <v>0</v>
      </c>
      <c r="BH423" s="81">
        <v>0</v>
      </c>
      <c r="BI423" s="81">
        <v>0</v>
      </c>
      <c r="BJ423" s="81">
        <v>0</v>
      </c>
      <c r="BK423" s="81">
        <v>0</v>
      </c>
      <c r="BL423" s="81">
        <v>0</v>
      </c>
      <c r="BM423" s="82"/>
      <c r="BN423" s="81">
        <v>0</v>
      </c>
      <c r="BO423" s="81">
        <v>0</v>
      </c>
      <c r="BP423" s="81">
        <v>0</v>
      </c>
      <c r="BQ423" s="81">
        <v>0</v>
      </c>
      <c r="BR423" s="81">
        <v>0</v>
      </c>
      <c r="BS423" s="81">
        <v>0</v>
      </c>
      <c r="BT423"/>
      <c r="BU423" s="80">
        <v>0</v>
      </c>
      <c r="BV423" s="80">
        <v>0</v>
      </c>
      <c r="BW423" s="80">
        <v>0</v>
      </c>
      <c r="BX423" s="80">
        <v>0</v>
      </c>
      <c r="BY423" s="80">
        <v>0</v>
      </c>
      <c r="BZ423" s="80">
        <v>0</v>
      </c>
      <c r="CA423" s="80">
        <v>0</v>
      </c>
      <c r="CB423" s="80">
        <v>0</v>
      </c>
      <c r="CC423" s="80">
        <v>0</v>
      </c>
    </row>
    <row r="424" spans="1:81">
      <c r="A424" s="80" t="s">
        <v>2144</v>
      </c>
      <c r="B424" s="80">
        <v>374</v>
      </c>
      <c r="C424" s="80">
        <v>17</v>
      </c>
      <c r="D424" s="80">
        <v>22</v>
      </c>
      <c r="E424" s="80">
        <v>2020</v>
      </c>
      <c r="F424" s="80" t="s">
        <v>218</v>
      </c>
      <c r="G424" s="80" t="s">
        <v>2128</v>
      </c>
      <c r="H424" s="80" t="s">
        <v>1746</v>
      </c>
      <c r="I424" s="177"/>
      <c r="J424" s="81">
        <v>2.1510140442873258</v>
      </c>
      <c r="K424" s="81">
        <v>0.4738481170416296</v>
      </c>
      <c r="L424" s="81">
        <v>2.7932224845936906</v>
      </c>
      <c r="M424" s="81">
        <v>6.9943203282954585</v>
      </c>
      <c r="N424" s="81">
        <v>6.9006453117681383</v>
      </c>
      <c r="O424" s="81">
        <v>6.4331975491729789</v>
      </c>
      <c r="P424" s="81">
        <v>10.376683889809957</v>
      </c>
      <c r="Q424" s="81">
        <v>0.4074355119706885</v>
      </c>
      <c r="R424" s="81">
        <v>0</v>
      </c>
      <c r="S424" s="81">
        <v>0</v>
      </c>
      <c r="T424" s="82"/>
      <c r="U424" s="81">
        <v>259105</v>
      </c>
      <c r="V424" s="81">
        <v>243</v>
      </c>
      <c r="W424" s="81">
        <v>90</v>
      </c>
      <c r="X424" s="81">
        <v>2167</v>
      </c>
      <c r="Y424" s="81">
        <v>3073</v>
      </c>
      <c r="Z424" s="81">
        <v>4597</v>
      </c>
      <c r="AA424" s="81">
        <v>2341</v>
      </c>
      <c r="AB424" s="81">
        <v>6910</v>
      </c>
      <c r="AC424" s="81">
        <v>0</v>
      </c>
      <c r="AD424" s="81">
        <v>0</v>
      </c>
      <c r="AE424" s="82"/>
      <c r="AF424" s="81">
        <v>2988739.0684390771</v>
      </c>
      <c r="AG424" s="81">
        <v>348458.00405225641</v>
      </c>
      <c r="AH424" s="81">
        <v>856696.8122458841</v>
      </c>
      <c r="AI424" s="81">
        <v>11116933.826541299</v>
      </c>
      <c r="AJ424" s="81">
        <v>14283909.997047758</v>
      </c>
      <c r="AK424" s="81"/>
      <c r="AL424" s="81"/>
      <c r="AM424" s="81">
        <v>901831.77170123102</v>
      </c>
      <c r="AN424" s="81"/>
      <c r="AO424" s="81"/>
      <c r="AP424" s="82"/>
      <c r="AQ424" s="81">
        <v>135</v>
      </c>
      <c r="AR424" s="81">
        <v>117</v>
      </c>
      <c r="AS424" s="81">
        <v>1</v>
      </c>
      <c r="AT424" s="81">
        <v>1</v>
      </c>
      <c r="AU424" s="81">
        <v>5</v>
      </c>
      <c r="AV424" s="81">
        <v>0</v>
      </c>
      <c r="AW424" s="81">
        <v>1</v>
      </c>
      <c r="AX424" s="82"/>
      <c r="AY424" s="81">
        <v>679.05</v>
      </c>
      <c r="AZ424" s="81">
        <v>20954.160000000011</v>
      </c>
      <c r="BA424" s="81">
        <v>8500</v>
      </c>
      <c r="BB424" s="81">
        <v>22</v>
      </c>
      <c r="BC424" s="81">
        <v>2192.3000000000002</v>
      </c>
      <c r="BD424" s="81">
        <v>0</v>
      </c>
      <c r="BE424" s="81">
        <v>8500</v>
      </c>
      <c r="BF424" s="82"/>
      <c r="BG424" s="81">
        <v>0</v>
      </c>
      <c r="BH424" s="81">
        <v>0</v>
      </c>
      <c r="BI424" s="81">
        <v>0</v>
      </c>
      <c r="BJ424" s="81">
        <v>0</v>
      </c>
      <c r="BK424" s="81">
        <v>0</v>
      </c>
      <c r="BL424" s="81">
        <v>0</v>
      </c>
      <c r="BM424" s="82"/>
      <c r="BN424" s="81">
        <v>0</v>
      </c>
      <c r="BO424" s="81">
        <v>0</v>
      </c>
      <c r="BP424" s="81">
        <v>0</v>
      </c>
      <c r="BQ424" s="81">
        <v>0</v>
      </c>
      <c r="BR424" s="81">
        <v>0</v>
      </c>
      <c r="BS424" s="81">
        <v>0</v>
      </c>
      <c r="BT424"/>
      <c r="BU424" s="80">
        <v>0</v>
      </c>
      <c r="BV424" s="80">
        <v>0</v>
      </c>
      <c r="BW424" s="80">
        <v>0</v>
      </c>
      <c r="BX424" s="80">
        <v>0</v>
      </c>
      <c r="BY424" s="80">
        <v>0</v>
      </c>
      <c r="BZ424" s="80">
        <v>0</v>
      </c>
      <c r="CA424" s="80">
        <v>0</v>
      </c>
      <c r="CB424" s="80">
        <v>0</v>
      </c>
      <c r="CC424" s="80">
        <v>0</v>
      </c>
    </row>
    <row r="425" spans="1:81">
      <c r="A425" s="80" t="s">
        <v>2145</v>
      </c>
      <c r="B425" s="80">
        <v>374</v>
      </c>
      <c r="C425" s="80">
        <v>18</v>
      </c>
      <c r="D425" s="80">
        <v>22</v>
      </c>
      <c r="E425" s="80">
        <v>2021</v>
      </c>
      <c r="F425" s="80" t="s">
        <v>75</v>
      </c>
      <c r="G425" s="174" t="s">
        <v>2128</v>
      </c>
      <c r="H425" s="80" t="s">
        <v>1746</v>
      </c>
      <c r="I425" s="177"/>
      <c r="J425" s="81">
        <v>2.0935943917616977</v>
      </c>
      <c r="K425" s="81">
        <v>0.48508779255091711</v>
      </c>
      <c r="L425" s="81">
        <v>2.49552166778281</v>
      </c>
      <c r="M425" s="81">
        <v>6.4184017033347667</v>
      </c>
      <c r="N425" s="81">
        <v>5.0858406714871816</v>
      </c>
      <c r="O425" s="81">
        <v>6.1294910395138018</v>
      </c>
      <c r="P425" s="81">
        <v>10.40871847797761</v>
      </c>
      <c r="Q425" s="81">
        <v>0.40158432865763771</v>
      </c>
      <c r="R425" s="81">
        <v>0</v>
      </c>
      <c r="S425" s="81">
        <v>0</v>
      </c>
      <c r="T425" s="82"/>
      <c r="U425" s="81">
        <v>322261</v>
      </c>
      <c r="V425" s="81">
        <v>243</v>
      </c>
      <c r="W425" s="81">
        <v>90</v>
      </c>
      <c r="X425" s="81">
        <v>2167</v>
      </c>
      <c r="Y425" s="81">
        <v>3001</v>
      </c>
      <c r="Z425" s="81">
        <v>4510</v>
      </c>
      <c r="AA425" s="81">
        <v>2290</v>
      </c>
      <c r="AB425" s="81">
        <v>6730</v>
      </c>
      <c r="AC425" s="81">
        <v>0</v>
      </c>
      <c r="AD425" s="81">
        <v>0</v>
      </c>
      <c r="AE425" s="82"/>
      <c r="AF425" s="81">
        <v>3240361.6948039643</v>
      </c>
      <c r="AG425" s="81">
        <v>372998.66920973366</v>
      </c>
      <c r="AH425" s="81">
        <v>792582.06988260709</v>
      </c>
      <c r="AI425" s="81">
        <v>12221605.141736986</v>
      </c>
      <c r="AJ425" s="81">
        <v>12536483.285743609</v>
      </c>
      <c r="AK425" s="81">
        <v>0</v>
      </c>
      <c r="AL425" s="81">
        <v>0</v>
      </c>
      <c r="AM425" s="81">
        <v>883405.96494651365</v>
      </c>
      <c r="AN425" s="81">
        <v>0</v>
      </c>
      <c r="AO425" s="81">
        <v>0</v>
      </c>
      <c r="AP425" s="82"/>
      <c r="AQ425" s="81">
        <v>138</v>
      </c>
      <c r="AR425" s="81">
        <v>120</v>
      </c>
      <c r="AS425" s="81">
        <v>1</v>
      </c>
      <c r="AT425" s="81">
        <v>1</v>
      </c>
      <c r="AU425" s="81">
        <v>7</v>
      </c>
      <c r="AV425" s="81">
        <v>0</v>
      </c>
      <c r="AW425" s="81"/>
      <c r="AX425" s="82"/>
      <c r="AY425" s="81">
        <v>699.65</v>
      </c>
      <c r="AZ425" s="81">
        <v>20790.660000000011</v>
      </c>
      <c r="BA425" s="81">
        <v>8500</v>
      </c>
      <c r="BB425" s="81">
        <v>22</v>
      </c>
      <c r="BC425" s="81">
        <v>2291.3000000000002</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2146</v>
      </c>
      <c r="B426" s="80">
        <v>374</v>
      </c>
      <c r="C426" s="80">
        <v>19</v>
      </c>
      <c r="D426" s="80">
        <v>22</v>
      </c>
      <c r="E426" s="80">
        <v>2022</v>
      </c>
      <c r="F426" s="80" t="s">
        <v>568</v>
      </c>
      <c r="G426" s="174" t="s">
        <v>2128</v>
      </c>
      <c r="H426" s="80" t="s">
        <v>1746</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145</v>
      </c>
      <c r="AR426" s="81">
        <v>120</v>
      </c>
      <c r="AS426" s="81">
        <v>1</v>
      </c>
      <c r="AT426" s="81">
        <v>1</v>
      </c>
      <c r="AU426" s="81">
        <v>7</v>
      </c>
      <c r="AV426" s="81">
        <v>0</v>
      </c>
      <c r="AW426" s="81"/>
      <c r="AX426" s="82"/>
      <c r="AY426" s="81">
        <v>740.58999999999992</v>
      </c>
      <c r="AZ426" s="81">
        <v>20682.760000000006</v>
      </c>
      <c r="BA426" s="81">
        <v>8500</v>
      </c>
      <c r="BB426" s="81">
        <v>22</v>
      </c>
      <c r="BC426" s="81">
        <v>2314.3000000000002</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2147</v>
      </c>
      <c r="B427" s="80">
        <v>256</v>
      </c>
      <c r="C427" s="80">
        <v>1</v>
      </c>
      <c r="D427" s="80">
        <v>16</v>
      </c>
      <c r="E427" s="80">
        <v>1990</v>
      </c>
      <c r="F427" s="80" t="s">
        <v>562</v>
      </c>
      <c r="G427" s="80" t="s">
        <v>2148</v>
      </c>
      <c r="H427" s="80" t="s">
        <v>2149</v>
      </c>
      <c r="I427" s="177"/>
      <c r="J427" s="81">
        <v>50.630127360437768</v>
      </c>
      <c r="K427" s="81">
        <v>0.79346326519668653</v>
      </c>
      <c r="L427" s="81">
        <v>0</v>
      </c>
      <c r="M427" s="81">
        <v>3.4473076097664523</v>
      </c>
      <c r="N427" s="81">
        <v>7.6341450831129825</v>
      </c>
      <c r="O427" s="81">
        <v>5.1274982746376052</v>
      </c>
      <c r="P427" s="81">
        <v>7.6479207513729301</v>
      </c>
      <c r="Q427" s="81">
        <v>0.54937599265672399</v>
      </c>
      <c r="R427" s="81">
        <v>3.16667898558849</v>
      </c>
      <c r="S427" s="81">
        <v>0.6608375554883299</v>
      </c>
      <c r="T427" s="82"/>
      <c r="U427" s="81">
        <v>1064258</v>
      </c>
      <c r="V427" s="81">
        <v>322</v>
      </c>
      <c r="W427" s="81">
        <v>0</v>
      </c>
      <c r="X427" s="81">
        <v>1395</v>
      </c>
      <c r="Y427" s="81">
        <v>2854</v>
      </c>
      <c r="Z427" s="81">
        <v>2109</v>
      </c>
      <c r="AA427" s="81">
        <v>1857</v>
      </c>
      <c r="AB427" s="81">
        <v>8920</v>
      </c>
      <c r="AC427" s="81">
        <v>548474.5</v>
      </c>
      <c r="AD427" s="81">
        <v>0.6608375554883299</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2150</v>
      </c>
      <c r="B428" s="80">
        <v>257</v>
      </c>
      <c r="C428" s="80">
        <v>2</v>
      </c>
      <c r="D428" s="80">
        <v>16</v>
      </c>
      <c r="E428" s="80">
        <v>2005</v>
      </c>
      <c r="F428" s="80" t="s">
        <v>565</v>
      </c>
      <c r="G428" s="80" t="s">
        <v>2148</v>
      </c>
      <c r="H428" s="80" t="s">
        <v>2149</v>
      </c>
      <c r="I428" s="177"/>
      <c r="J428" s="81">
        <v>16.701094696260576</v>
      </c>
      <c r="K428" s="81">
        <v>0.5526974949783543</v>
      </c>
      <c r="L428" s="81">
        <v>0</v>
      </c>
      <c r="M428" s="81">
        <v>4.9866534446462243</v>
      </c>
      <c r="N428" s="81">
        <v>11.314083442694914</v>
      </c>
      <c r="O428" s="81">
        <v>8.3472339299747063</v>
      </c>
      <c r="P428" s="81">
        <v>6.738409100765856</v>
      </c>
      <c r="Q428" s="81">
        <v>0.50048125058083881</v>
      </c>
      <c r="R428" s="81">
        <v>0.89859545498785476</v>
      </c>
      <c r="S428" s="81">
        <v>0.89860913697297096</v>
      </c>
      <c r="T428" s="82"/>
      <c r="U428" s="81">
        <v>453552</v>
      </c>
      <c r="V428" s="81">
        <v>277</v>
      </c>
      <c r="W428" s="81">
        <v>0</v>
      </c>
      <c r="X428" s="81">
        <v>986</v>
      </c>
      <c r="Y428" s="81">
        <v>3188</v>
      </c>
      <c r="Z428" s="81">
        <v>3973</v>
      </c>
      <c r="AA428" s="81">
        <v>1340</v>
      </c>
      <c r="AB428" s="81">
        <v>8495</v>
      </c>
      <c r="AC428" s="81">
        <v>158898</v>
      </c>
      <c r="AD428" s="81">
        <v>0.89860913697297096</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2151</v>
      </c>
      <c r="B429" s="80">
        <v>258</v>
      </c>
      <c r="C429" s="80">
        <v>3</v>
      </c>
      <c r="D429" s="80">
        <v>16</v>
      </c>
      <c r="E429" s="80">
        <v>2006</v>
      </c>
      <c r="F429" s="80" t="s">
        <v>566</v>
      </c>
      <c r="G429" s="80" t="s">
        <v>2148</v>
      </c>
      <c r="H429" s="80" t="s">
        <v>2149</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2152</v>
      </c>
      <c r="B430" s="80">
        <v>259</v>
      </c>
      <c r="C430" s="80">
        <v>4</v>
      </c>
      <c r="D430" s="80">
        <v>16</v>
      </c>
      <c r="E430" s="80">
        <v>2007</v>
      </c>
      <c r="F430" s="80" t="s">
        <v>567</v>
      </c>
      <c r="G430" s="80" t="s">
        <v>2148</v>
      </c>
      <c r="H430" s="80" t="s">
        <v>2149</v>
      </c>
      <c r="I430" s="177"/>
      <c r="J430" s="81">
        <v>10.989081234239462</v>
      </c>
      <c r="K430" s="81">
        <v>0.5748960213133778</v>
      </c>
      <c r="L430" s="81">
        <v>0</v>
      </c>
      <c r="M430" s="81">
        <v>6.6004122963339515</v>
      </c>
      <c r="N430" s="81">
        <v>12.355962987402375</v>
      </c>
      <c r="O430" s="81">
        <v>8.1165537125373906</v>
      </c>
      <c r="P430" s="81">
        <v>6.5465348081171397</v>
      </c>
      <c r="Q430" s="81">
        <v>0.51754149531318028</v>
      </c>
      <c r="R430" s="81">
        <v>2.1955769874303859</v>
      </c>
      <c r="S430" s="81">
        <v>0.64084597887332273</v>
      </c>
      <c r="T430" s="82"/>
      <c r="U430" s="81">
        <v>346727</v>
      </c>
      <c r="V430" s="81">
        <v>280</v>
      </c>
      <c r="W430" s="81">
        <v>0</v>
      </c>
      <c r="X430" s="81">
        <v>1755</v>
      </c>
      <c r="Y430" s="81">
        <v>3204</v>
      </c>
      <c r="Z430" s="81">
        <v>4016</v>
      </c>
      <c r="AA430" s="81">
        <v>1282</v>
      </c>
      <c r="AB430" s="81">
        <v>8320</v>
      </c>
      <c r="AC430" s="81">
        <v>399382</v>
      </c>
      <c r="AD430" s="81">
        <v>0.64084597887332273</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2153</v>
      </c>
      <c r="B431" s="80">
        <v>260</v>
      </c>
      <c r="C431" s="80">
        <v>5</v>
      </c>
      <c r="D431" s="80">
        <v>16</v>
      </c>
      <c r="E431" s="80">
        <v>2008</v>
      </c>
      <c r="F431" s="80" t="s">
        <v>84</v>
      </c>
      <c r="G431" s="80" t="s">
        <v>2148</v>
      </c>
      <c r="H431" s="80" t="s">
        <v>2149</v>
      </c>
      <c r="I431" s="177"/>
      <c r="J431" s="81">
        <v>9.8606076527857667</v>
      </c>
      <c r="K431" s="81">
        <v>0.41789490155695946</v>
      </c>
      <c r="L431" s="81">
        <v>0</v>
      </c>
      <c r="M431" s="81">
        <v>7.2338595842708306</v>
      </c>
      <c r="N431" s="81">
        <v>11.297626900014761</v>
      </c>
      <c r="O431" s="81">
        <v>7.7886183926674368</v>
      </c>
      <c r="P431" s="81">
        <v>6.2330331549094691</v>
      </c>
      <c r="Q431" s="81">
        <v>0.50697149393143526</v>
      </c>
      <c r="R431" s="81">
        <v>3.0744219224094733</v>
      </c>
      <c r="S431" s="81">
        <v>0.76856770081105097</v>
      </c>
      <c r="T431" s="82"/>
      <c r="U431" s="81">
        <v>339714</v>
      </c>
      <c r="V431" s="81">
        <v>280</v>
      </c>
      <c r="W431" s="81">
        <v>0</v>
      </c>
      <c r="X431" s="81">
        <v>1755</v>
      </c>
      <c r="Y431" s="81">
        <v>3206</v>
      </c>
      <c r="Z431" s="81">
        <v>3989</v>
      </c>
      <c r="AA431" s="81">
        <v>1222</v>
      </c>
      <c r="AB431" s="81">
        <v>8284</v>
      </c>
      <c r="AC431" s="81">
        <v>580716</v>
      </c>
      <c r="AD431" s="81">
        <v>0.76856770081105097</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2154</v>
      </c>
      <c r="B432" s="80">
        <v>261</v>
      </c>
      <c r="C432" s="80">
        <v>6</v>
      </c>
      <c r="D432" s="80">
        <v>16</v>
      </c>
      <c r="E432" s="80">
        <v>2009</v>
      </c>
      <c r="F432" s="80" t="s">
        <v>85</v>
      </c>
      <c r="G432" s="80" t="s">
        <v>2148</v>
      </c>
      <c r="H432" s="80" t="s">
        <v>2149</v>
      </c>
      <c r="I432" s="177"/>
      <c r="J432" s="81">
        <v>7.6750162341903767</v>
      </c>
      <c r="K432" s="81">
        <v>0.30486527232745225</v>
      </c>
      <c r="L432" s="81">
        <v>0</v>
      </c>
      <c r="M432" s="81">
        <v>6.4537075450755994</v>
      </c>
      <c r="N432" s="81">
        <v>9.4494982498373599</v>
      </c>
      <c r="O432" s="81">
        <v>8.0470889360877162</v>
      </c>
      <c r="P432" s="81">
        <v>5.8528422027304297</v>
      </c>
      <c r="Q432" s="81">
        <v>0.4778121919228725</v>
      </c>
      <c r="R432" s="81">
        <v>1.0952921378591063</v>
      </c>
      <c r="S432" s="81">
        <v>0.58452380992384756</v>
      </c>
      <c r="T432" s="82"/>
      <c r="U432" s="81">
        <v>200461</v>
      </c>
      <c r="V432" s="81">
        <v>223</v>
      </c>
      <c r="W432" s="81">
        <v>0</v>
      </c>
      <c r="X432" s="81">
        <v>1781</v>
      </c>
      <c r="Y432" s="81">
        <v>3223</v>
      </c>
      <c r="Z432" s="81">
        <v>4068</v>
      </c>
      <c r="AA432" s="81">
        <v>1178</v>
      </c>
      <c r="AB432" s="81">
        <v>8196</v>
      </c>
      <c r="AC432" s="81">
        <v>201833.5</v>
      </c>
      <c r="AD432" s="81">
        <v>0.58452380992384756</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0</v>
      </c>
      <c r="BK432" s="81">
        <v>0</v>
      </c>
      <c r="BL432" s="81">
        <v>0</v>
      </c>
      <c r="BM432" s="82"/>
      <c r="BN432" s="81">
        <v>0</v>
      </c>
      <c r="BO432" s="81">
        <v>0</v>
      </c>
      <c r="BP432" s="81">
        <v>0</v>
      </c>
      <c r="BQ432" s="81">
        <v>0</v>
      </c>
      <c r="BR432" s="81">
        <v>0</v>
      </c>
      <c r="BS432" s="81">
        <v>0</v>
      </c>
      <c r="BT432"/>
      <c r="BU432" s="80"/>
      <c r="BV432" s="80"/>
      <c r="BW432" s="80"/>
      <c r="BX432" s="80"/>
      <c r="BY432" s="80"/>
      <c r="BZ432" s="80"/>
      <c r="CA432" s="80"/>
      <c r="CB432" s="80"/>
      <c r="CC432" s="80"/>
    </row>
    <row r="433" spans="1:81">
      <c r="A433" s="80" t="s">
        <v>2155</v>
      </c>
      <c r="B433" s="80">
        <v>262</v>
      </c>
      <c r="C433" s="80">
        <v>7</v>
      </c>
      <c r="D433" s="80">
        <v>16</v>
      </c>
      <c r="E433" s="80">
        <v>2010</v>
      </c>
      <c r="F433" s="80" t="s">
        <v>86</v>
      </c>
      <c r="G433" s="80" t="s">
        <v>2148</v>
      </c>
      <c r="H433" s="80" t="s">
        <v>2149</v>
      </c>
      <c r="I433" s="177"/>
      <c r="J433" s="81">
        <v>8.4345027362876923</v>
      </c>
      <c r="K433" s="81">
        <v>0.33850650718261438</v>
      </c>
      <c r="L433" s="81">
        <v>0</v>
      </c>
      <c r="M433" s="81">
        <v>7.0502532907592244</v>
      </c>
      <c r="N433" s="81">
        <v>10.102455210247054</v>
      </c>
      <c r="O433" s="81">
        <v>8.0728764986115316</v>
      </c>
      <c r="P433" s="81">
        <v>5.8447859079948117</v>
      </c>
      <c r="Q433" s="81">
        <v>0.49348357001145965</v>
      </c>
      <c r="R433" s="81">
        <v>1.3547382628446178</v>
      </c>
      <c r="S433" s="81">
        <v>0.53328959799111331</v>
      </c>
      <c r="T433" s="82"/>
      <c r="U433" s="81">
        <v>214276</v>
      </c>
      <c r="V433" s="81">
        <v>223</v>
      </c>
      <c r="W433" s="81">
        <v>0</v>
      </c>
      <c r="X433" s="81">
        <v>1781</v>
      </c>
      <c r="Y433" s="81">
        <v>3223</v>
      </c>
      <c r="Z433" s="81">
        <v>4100</v>
      </c>
      <c r="AA433" s="81">
        <v>1147</v>
      </c>
      <c r="AB433" s="81">
        <v>8111</v>
      </c>
      <c r="AC433" s="81">
        <v>236576</v>
      </c>
      <c r="AD433" s="81">
        <v>0.53328959799111331</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0</v>
      </c>
      <c r="BJ433" s="81">
        <v>0</v>
      </c>
      <c r="BK433" s="81">
        <v>0</v>
      </c>
      <c r="BL433" s="81">
        <v>0</v>
      </c>
      <c r="BM433" s="82"/>
      <c r="BN433" s="81">
        <v>0</v>
      </c>
      <c r="BO433" s="81">
        <v>0</v>
      </c>
      <c r="BP433" s="81">
        <v>0</v>
      </c>
      <c r="BQ433" s="81">
        <v>0</v>
      </c>
      <c r="BR433" s="81">
        <v>0</v>
      </c>
      <c r="BS433" s="81">
        <v>0</v>
      </c>
      <c r="BT433"/>
      <c r="BU433" s="80">
        <v>0</v>
      </c>
      <c r="BV433" s="80">
        <v>0</v>
      </c>
      <c r="BW433" s="80">
        <v>0</v>
      </c>
      <c r="BX433" s="80">
        <v>0</v>
      </c>
      <c r="BY433" s="80">
        <v>0</v>
      </c>
      <c r="BZ433" s="80">
        <v>0</v>
      </c>
      <c r="CA433" s="80">
        <v>0</v>
      </c>
      <c r="CB433" s="80">
        <v>0</v>
      </c>
      <c r="CC433" s="80">
        <v>0</v>
      </c>
    </row>
    <row r="434" spans="1:81">
      <c r="A434" s="80" t="s">
        <v>2156</v>
      </c>
      <c r="B434" s="80">
        <v>263</v>
      </c>
      <c r="C434" s="80">
        <v>8</v>
      </c>
      <c r="D434" s="80">
        <v>16</v>
      </c>
      <c r="E434" s="80">
        <v>2011</v>
      </c>
      <c r="F434" s="80" t="s">
        <v>87</v>
      </c>
      <c r="G434" s="80" t="s">
        <v>2148</v>
      </c>
      <c r="H434" s="80" t="s">
        <v>2149</v>
      </c>
      <c r="I434" s="177"/>
      <c r="J434" s="81">
        <v>10.071667652133097</v>
      </c>
      <c r="K434" s="81">
        <v>0.487612225244205</v>
      </c>
      <c r="L434" s="81">
        <v>0</v>
      </c>
      <c r="M434" s="81">
        <v>9.2538204880846813</v>
      </c>
      <c r="N434" s="81">
        <v>12.836530307995837</v>
      </c>
      <c r="O434" s="81">
        <v>7.9513277241881983</v>
      </c>
      <c r="P434" s="81">
        <v>5.5868084988455005</v>
      </c>
      <c r="Q434" s="81">
        <v>0.56233884427376823</v>
      </c>
      <c r="R434" s="81">
        <v>2.5292080269109065</v>
      </c>
      <c r="S434" s="81">
        <v>0.91150436441382765</v>
      </c>
      <c r="T434" s="82"/>
      <c r="U434" s="81">
        <v>268655</v>
      </c>
      <c r="V434" s="81">
        <v>223</v>
      </c>
      <c r="W434" s="81">
        <v>0</v>
      </c>
      <c r="X434" s="81">
        <v>1781</v>
      </c>
      <c r="Y434" s="81">
        <v>3201</v>
      </c>
      <c r="Z434" s="81">
        <v>4126</v>
      </c>
      <c r="AA434" s="81">
        <v>1129</v>
      </c>
      <c r="AB434" s="81">
        <v>8013</v>
      </c>
      <c r="AC434" s="81">
        <v>440941.5</v>
      </c>
      <c r="AD434" s="81">
        <v>0.91150436441382765</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0</v>
      </c>
      <c r="BJ434" s="81">
        <v>0</v>
      </c>
      <c r="BK434" s="81">
        <v>0</v>
      </c>
      <c r="BL434" s="81">
        <v>0</v>
      </c>
      <c r="BM434" s="82"/>
      <c r="BN434" s="81">
        <v>0</v>
      </c>
      <c r="BO434" s="81">
        <v>0</v>
      </c>
      <c r="BP434" s="81">
        <v>0</v>
      </c>
      <c r="BQ434" s="81">
        <v>0</v>
      </c>
      <c r="BR434" s="81">
        <v>0</v>
      </c>
      <c r="BS434" s="81">
        <v>0</v>
      </c>
      <c r="BT434"/>
      <c r="BU434" s="80">
        <v>0</v>
      </c>
      <c r="BV434" s="80">
        <v>0</v>
      </c>
      <c r="BW434" s="80">
        <v>0</v>
      </c>
      <c r="BX434" s="80">
        <v>0</v>
      </c>
      <c r="BY434" s="80">
        <v>0</v>
      </c>
      <c r="BZ434" s="80">
        <v>0</v>
      </c>
      <c r="CA434" s="80">
        <v>0</v>
      </c>
      <c r="CB434" s="80">
        <v>0</v>
      </c>
      <c r="CC434" s="80">
        <v>0</v>
      </c>
    </row>
    <row r="435" spans="1:81">
      <c r="A435" s="80" t="s">
        <v>2157</v>
      </c>
      <c r="B435" s="80">
        <v>264</v>
      </c>
      <c r="C435" s="80">
        <v>9</v>
      </c>
      <c r="D435" s="80">
        <v>16</v>
      </c>
      <c r="E435" s="80">
        <v>2012</v>
      </c>
      <c r="F435" s="80" t="s">
        <v>88</v>
      </c>
      <c r="G435" s="80" t="s">
        <v>2148</v>
      </c>
      <c r="H435" s="80" t="s">
        <v>2149</v>
      </c>
      <c r="I435" s="177"/>
      <c r="J435" s="81">
        <v>16.012104524361874</v>
      </c>
      <c r="K435" s="81">
        <v>0.47225738894129443</v>
      </c>
      <c r="L435" s="81">
        <v>0</v>
      </c>
      <c r="M435" s="81">
        <v>9.673644241065487</v>
      </c>
      <c r="N435" s="81">
        <v>13.871167765954405</v>
      </c>
      <c r="O435" s="81">
        <v>7.9308203733112403</v>
      </c>
      <c r="P435" s="81">
        <v>5.5290163209488465</v>
      </c>
      <c r="Q435" s="81">
        <v>0.60090310106002687</v>
      </c>
      <c r="R435" s="81">
        <v>4.3812686906200975</v>
      </c>
      <c r="S435" s="81">
        <v>0.52110317870745915</v>
      </c>
      <c r="T435" s="82"/>
      <c r="U435" s="81">
        <v>435425</v>
      </c>
      <c r="V435" s="81">
        <v>223</v>
      </c>
      <c r="W435" s="81">
        <v>0</v>
      </c>
      <c r="X435" s="81">
        <v>1781</v>
      </c>
      <c r="Y435" s="81">
        <v>3191</v>
      </c>
      <c r="Z435" s="81">
        <v>4148</v>
      </c>
      <c r="AA435" s="81">
        <v>1111</v>
      </c>
      <c r="AB435" s="81">
        <v>7881</v>
      </c>
      <c r="AC435" s="81">
        <v>744045.5</v>
      </c>
      <c r="AD435" s="81">
        <v>0.52110317870745915</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0</v>
      </c>
      <c r="BJ435" s="81">
        <v>0</v>
      </c>
      <c r="BK435" s="81">
        <v>0</v>
      </c>
      <c r="BL435" s="81">
        <v>0</v>
      </c>
      <c r="BM435" s="82"/>
      <c r="BN435" s="81">
        <v>0</v>
      </c>
      <c r="BO435" s="81">
        <v>0</v>
      </c>
      <c r="BP435" s="81">
        <v>0</v>
      </c>
      <c r="BQ435" s="81">
        <v>0</v>
      </c>
      <c r="BR435" s="81">
        <v>0</v>
      </c>
      <c r="BS435" s="81">
        <v>0</v>
      </c>
      <c r="BT435"/>
      <c r="BU435" s="80">
        <v>0</v>
      </c>
      <c r="BV435" s="80">
        <v>0</v>
      </c>
      <c r="BW435" s="80">
        <v>0</v>
      </c>
      <c r="BX435" s="80">
        <v>0</v>
      </c>
      <c r="BY435" s="80">
        <v>0</v>
      </c>
      <c r="BZ435" s="80">
        <v>0</v>
      </c>
      <c r="CA435" s="80">
        <v>0</v>
      </c>
      <c r="CB435" s="80">
        <v>0</v>
      </c>
      <c r="CC435" s="80">
        <v>0</v>
      </c>
    </row>
    <row r="436" spans="1:81">
      <c r="A436" s="80" t="s">
        <v>2158</v>
      </c>
      <c r="B436" s="80">
        <v>265</v>
      </c>
      <c r="C436" s="80">
        <v>10</v>
      </c>
      <c r="D436" s="80">
        <v>16</v>
      </c>
      <c r="E436" s="80">
        <v>2013</v>
      </c>
      <c r="F436" s="80" t="s">
        <v>89</v>
      </c>
      <c r="G436" s="80" t="s">
        <v>2148</v>
      </c>
      <c r="H436" s="80" t="s">
        <v>2149</v>
      </c>
      <c r="I436" s="177"/>
      <c r="J436" s="81">
        <v>18.291581534826882</v>
      </c>
      <c r="K436" s="81">
        <v>0.45123287457130684</v>
      </c>
      <c r="L436" s="81">
        <v>0</v>
      </c>
      <c r="M436" s="81">
        <v>9.9489257467585084</v>
      </c>
      <c r="N436" s="81">
        <v>13.161756091318617</v>
      </c>
      <c r="O436" s="81">
        <v>7.6064998440463221</v>
      </c>
      <c r="P436" s="81">
        <v>5.3949927853648028</v>
      </c>
      <c r="Q436" s="81">
        <v>0.60670479919261644</v>
      </c>
      <c r="R436" s="81">
        <v>4.5650705101411821</v>
      </c>
      <c r="S436" s="81">
        <v>0.55278239722423006</v>
      </c>
      <c r="T436" s="82"/>
      <c r="U436" s="81">
        <v>470397</v>
      </c>
      <c r="V436" s="81">
        <v>223</v>
      </c>
      <c r="W436" s="81">
        <v>0</v>
      </c>
      <c r="X436" s="81">
        <v>1781</v>
      </c>
      <c r="Y436" s="81">
        <v>3213</v>
      </c>
      <c r="Z436" s="81">
        <v>4156</v>
      </c>
      <c r="AA436" s="81">
        <v>1080</v>
      </c>
      <c r="AB436" s="81">
        <v>7843</v>
      </c>
      <c r="AC436" s="81">
        <v>756760</v>
      </c>
      <c r="AD436" s="81">
        <v>0.55278239722423006</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0</v>
      </c>
      <c r="BJ436" s="81">
        <v>0</v>
      </c>
      <c r="BK436" s="81">
        <v>0</v>
      </c>
      <c r="BL436" s="81">
        <v>0</v>
      </c>
      <c r="BM436" s="82"/>
      <c r="BN436" s="81">
        <v>0</v>
      </c>
      <c r="BO436" s="81">
        <v>0</v>
      </c>
      <c r="BP436" s="81">
        <v>0</v>
      </c>
      <c r="BQ436" s="81">
        <v>0</v>
      </c>
      <c r="BR436" s="81">
        <v>0</v>
      </c>
      <c r="BS436" s="81">
        <v>0</v>
      </c>
      <c r="BT436"/>
      <c r="BU436" s="80">
        <v>0</v>
      </c>
      <c r="BV436" s="80">
        <v>0</v>
      </c>
      <c r="BW436" s="80">
        <v>0</v>
      </c>
      <c r="BX436" s="80">
        <v>0</v>
      </c>
      <c r="BY436" s="80">
        <v>0</v>
      </c>
      <c r="BZ436" s="80">
        <v>0</v>
      </c>
      <c r="CA436" s="80">
        <v>0</v>
      </c>
      <c r="CB436" s="80">
        <v>0</v>
      </c>
      <c r="CC436" s="80">
        <v>0</v>
      </c>
    </row>
    <row r="437" spans="1:81">
      <c r="A437" s="80" t="s">
        <v>2159</v>
      </c>
      <c r="B437" s="80">
        <v>266</v>
      </c>
      <c r="C437" s="80">
        <v>11</v>
      </c>
      <c r="D437" s="80">
        <v>16</v>
      </c>
      <c r="E437" s="80">
        <v>2014</v>
      </c>
      <c r="F437" s="80" t="s">
        <v>90</v>
      </c>
      <c r="G437" s="80" t="s">
        <v>2148</v>
      </c>
      <c r="H437" s="80" t="s">
        <v>2149</v>
      </c>
      <c r="I437" s="177"/>
      <c r="J437" s="81">
        <v>16.14695011218727</v>
      </c>
      <c r="K437" s="81">
        <v>0.3518095569627992</v>
      </c>
      <c r="L437" s="81">
        <v>0.88098691975277721</v>
      </c>
      <c r="M437" s="81">
        <v>10.731512468294016</v>
      </c>
      <c r="N437" s="81">
        <v>13.342386240272925</v>
      </c>
      <c r="O437" s="81">
        <v>7.2447889677577235</v>
      </c>
      <c r="P437" s="81">
        <v>5.382881840703261</v>
      </c>
      <c r="Q437" s="81">
        <v>0.57312526331057601</v>
      </c>
      <c r="R437" s="81">
        <v>3.0966716520181445</v>
      </c>
      <c r="S437" s="81">
        <v>0.42332151122491307</v>
      </c>
      <c r="T437" s="82"/>
      <c r="U437" s="81">
        <v>425000</v>
      </c>
      <c r="V437" s="81">
        <v>154</v>
      </c>
      <c r="W437" s="81">
        <v>18</v>
      </c>
      <c r="X437" s="81">
        <v>1860</v>
      </c>
      <c r="Y437" s="81">
        <v>3188</v>
      </c>
      <c r="Z437" s="81">
        <v>4169</v>
      </c>
      <c r="AA437" s="81">
        <v>1072</v>
      </c>
      <c r="AB437" s="81">
        <v>7722</v>
      </c>
      <c r="AC437" s="81">
        <v>514955</v>
      </c>
      <c r="AD437" s="81">
        <v>0.42332151122491307</v>
      </c>
      <c r="AE437" s="82"/>
      <c r="AF437" s="81">
        <v>3581360.3119841591</v>
      </c>
      <c r="AG437" s="81">
        <v>298075.95247117657</v>
      </c>
      <c r="AH437" s="81">
        <v>194169.67965869608</v>
      </c>
      <c r="AI437" s="81">
        <v>13457785.847766042</v>
      </c>
      <c r="AJ437" s="81">
        <v>19116900.829280056</v>
      </c>
      <c r="AK437" s="81">
        <v>0</v>
      </c>
      <c r="AL437" s="81">
        <v>0</v>
      </c>
      <c r="AM437" s="81">
        <v>1060115.2084940209</v>
      </c>
      <c r="AN437" s="81">
        <v>0</v>
      </c>
      <c r="AO437" s="81">
        <v>0</v>
      </c>
      <c r="AP437" s="82"/>
      <c r="AQ437" s="81">
        <v>153</v>
      </c>
      <c r="AR437" s="81">
        <v>43</v>
      </c>
      <c r="AS437" s="81">
        <v>0</v>
      </c>
      <c r="AT437" s="81">
        <v>0</v>
      </c>
      <c r="AU437" s="81">
        <v>0</v>
      </c>
      <c r="AV437" s="81">
        <v>0</v>
      </c>
      <c r="AW437" s="81" t="s">
        <v>564</v>
      </c>
      <c r="AX437" s="82"/>
      <c r="AY437" s="81">
        <v>649.6</v>
      </c>
      <c r="AZ437" s="81">
        <v>1416</v>
      </c>
      <c r="BA437" s="81">
        <v>0</v>
      </c>
      <c r="BB437" s="81">
        <v>0</v>
      </c>
      <c r="BC437" s="81">
        <v>0</v>
      </c>
      <c r="BD437" s="81">
        <v>0</v>
      </c>
      <c r="BE437" s="81" t="s">
        <v>564</v>
      </c>
      <c r="BF437" s="82"/>
      <c r="BG437" s="81">
        <v>0</v>
      </c>
      <c r="BH437" s="81">
        <v>0</v>
      </c>
      <c r="BI437" s="81">
        <v>0</v>
      </c>
      <c r="BJ437" s="81">
        <v>0</v>
      </c>
      <c r="BK437" s="81">
        <v>0</v>
      </c>
      <c r="BL437" s="81">
        <v>0</v>
      </c>
      <c r="BM437" s="82"/>
      <c r="BN437" s="81">
        <v>0</v>
      </c>
      <c r="BO437" s="81">
        <v>0</v>
      </c>
      <c r="BP437" s="81">
        <v>0</v>
      </c>
      <c r="BQ437" s="81">
        <v>0</v>
      </c>
      <c r="BR437" s="81">
        <v>0</v>
      </c>
      <c r="BS437" s="81">
        <v>0</v>
      </c>
      <c r="BT437"/>
      <c r="BU437" s="80">
        <v>0</v>
      </c>
      <c r="BV437" s="80">
        <v>0</v>
      </c>
      <c r="BW437" s="80">
        <v>0</v>
      </c>
      <c r="BX437" s="80">
        <v>0</v>
      </c>
      <c r="BY437" s="80">
        <v>0</v>
      </c>
      <c r="BZ437" s="80">
        <v>0</v>
      </c>
      <c r="CA437" s="80">
        <v>0</v>
      </c>
      <c r="CB437" s="80">
        <v>0</v>
      </c>
      <c r="CC437" s="80">
        <v>0</v>
      </c>
    </row>
    <row r="438" spans="1:81">
      <c r="A438" s="80" t="s">
        <v>2160</v>
      </c>
      <c r="B438" s="80">
        <v>267</v>
      </c>
      <c r="C438" s="80">
        <v>12</v>
      </c>
      <c r="D438" s="80">
        <v>16</v>
      </c>
      <c r="E438" s="80">
        <v>2015</v>
      </c>
      <c r="F438" s="80" t="s">
        <v>91</v>
      </c>
      <c r="G438" s="80" t="s">
        <v>2148</v>
      </c>
      <c r="H438" s="80" t="s">
        <v>2149</v>
      </c>
      <c r="I438" s="177"/>
      <c r="J438" s="81">
        <v>23.544397947727791</v>
      </c>
      <c r="K438" s="81">
        <v>0.31829603233109344</v>
      </c>
      <c r="L438" s="81">
        <v>1.0131725851319051</v>
      </c>
      <c r="M438" s="81">
        <v>8.9258629087989849</v>
      </c>
      <c r="N438" s="81">
        <v>11.392695506619386</v>
      </c>
      <c r="O438" s="81">
        <v>7.2255678600740847</v>
      </c>
      <c r="P438" s="81">
        <v>5.3016871525247344</v>
      </c>
      <c r="Q438" s="81">
        <v>0.55292354135775057</v>
      </c>
      <c r="R438" s="81">
        <v>2.7403143117836479</v>
      </c>
      <c r="S438" s="81">
        <v>0.32699903981766087</v>
      </c>
      <c r="T438" s="82"/>
      <c r="U438" s="81">
        <v>606452</v>
      </c>
      <c r="V438" s="81">
        <v>154</v>
      </c>
      <c r="W438" s="81">
        <v>18</v>
      </c>
      <c r="X438" s="81">
        <v>1860</v>
      </c>
      <c r="Y438" s="81">
        <v>3192</v>
      </c>
      <c r="Z438" s="81">
        <v>4198</v>
      </c>
      <c r="AA438" s="81">
        <v>1055</v>
      </c>
      <c r="AB438" s="81">
        <v>7610</v>
      </c>
      <c r="AC438" s="81">
        <v>469423.5</v>
      </c>
      <c r="AD438" s="81">
        <v>0.32699903981766087</v>
      </c>
      <c r="AE438" s="82"/>
      <c r="AF438" s="81">
        <v>5666298.8853685092</v>
      </c>
      <c r="AG438" s="81">
        <v>243895.0579485588</v>
      </c>
      <c r="AH438" s="81">
        <v>183343.01458049452</v>
      </c>
      <c r="AI438" s="81">
        <v>11713625.800489699</v>
      </c>
      <c r="AJ438" s="81">
        <v>17468249.32217779</v>
      </c>
      <c r="AK438" s="81">
        <v>0</v>
      </c>
      <c r="AL438" s="81">
        <v>0</v>
      </c>
      <c r="AM438" s="81">
        <v>1042918.5772506373</v>
      </c>
      <c r="AN438" s="81">
        <v>0</v>
      </c>
      <c r="AO438" s="81">
        <v>0</v>
      </c>
      <c r="AP438" s="82"/>
      <c r="AQ438" s="81">
        <v>167</v>
      </c>
      <c r="AR438" s="81">
        <v>83</v>
      </c>
      <c r="AS438" s="81">
        <v>0</v>
      </c>
      <c r="AT438" s="81">
        <v>0</v>
      </c>
      <c r="AU438" s="81">
        <v>0</v>
      </c>
      <c r="AV438" s="81">
        <v>0</v>
      </c>
      <c r="AW438" s="81" t="s">
        <v>564</v>
      </c>
      <c r="AX438" s="82"/>
      <c r="AY438" s="81">
        <v>713.90000000000009</v>
      </c>
      <c r="AZ438" s="81">
        <v>2729.4</v>
      </c>
      <c r="BA438" s="81">
        <v>0</v>
      </c>
      <c r="BB438" s="81">
        <v>0</v>
      </c>
      <c r="BC438" s="81">
        <v>0</v>
      </c>
      <c r="BD438" s="81">
        <v>0</v>
      </c>
      <c r="BE438" s="81" t="s">
        <v>564</v>
      </c>
      <c r="BF438" s="82"/>
      <c r="BG438" s="81">
        <v>0</v>
      </c>
      <c r="BH438" s="81">
        <v>0</v>
      </c>
      <c r="BI438" s="81">
        <v>0</v>
      </c>
      <c r="BJ438" s="81">
        <v>0</v>
      </c>
      <c r="BK438" s="81">
        <v>0</v>
      </c>
      <c r="BL438" s="81">
        <v>0</v>
      </c>
      <c r="BM438" s="82"/>
      <c r="BN438" s="81">
        <v>0</v>
      </c>
      <c r="BO438" s="81">
        <v>0</v>
      </c>
      <c r="BP438" s="81">
        <v>0</v>
      </c>
      <c r="BQ438" s="81">
        <v>0</v>
      </c>
      <c r="BR438" s="81">
        <v>0</v>
      </c>
      <c r="BS438" s="81">
        <v>0</v>
      </c>
      <c r="BT438"/>
      <c r="BU438" s="80">
        <v>0</v>
      </c>
      <c r="BV438" s="80">
        <v>0</v>
      </c>
      <c r="BW438" s="80">
        <v>0</v>
      </c>
      <c r="BX438" s="80">
        <v>0</v>
      </c>
      <c r="BY438" s="80">
        <v>0</v>
      </c>
      <c r="BZ438" s="80">
        <v>0</v>
      </c>
      <c r="CA438" s="80">
        <v>0</v>
      </c>
      <c r="CB438" s="80">
        <v>0</v>
      </c>
      <c r="CC438" s="80">
        <v>0</v>
      </c>
    </row>
    <row r="439" spans="1:81">
      <c r="A439" s="80" t="s">
        <v>2161</v>
      </c>
      <c r="B439" s="80">
        <v>268</v>
      </c>
      <c r="C439" s="80">
        <v>13</v>
      </c>
      <c r="D439" s="80">
        <v>16</v>
      </c>
      <c r="E439" s="80">
        <v>2016</v>
      </c>
      <c r="F439" s="80" t="s">
        <v>92</v>
      </c>
      <c r="G439" s="80" t="s">
        <v>2148</v>
      </c>
      <c r="H439" s="80" t="s">
        <v>2149</v>
      </c>
      <c r="I439" s="177"/>
      <c r="J439" s="81">
        <v>18.736357373799859</v>
      </c>
      <c r="K439" s="81">
        <v>0.3230691864910053</v>
      </c>
      <c r="L439" s="81">
        <v>1.4118043078382287</v>
      </c>
      <c r="M439" s="81">
        <v>9.1684910636099666</v>
      </c>
      <c r="N439" s="81">
        <v>11.487714975340925</v>
      </c>
      <c r="O439" s="81">
        <v>7.1684298119138541</v>
      </c>
      <c r="P439" s="81">
        <v>5.2717132984558788</v>
      </c>
      <c r="Q439" s="81">
        <v>0.52917515266198512</v>
      </c>
      <c r="R439" s="81">
        <v>1.7372073394458227</v>
      </c>
      <c r="S439" s="81">
        <v>0.48827844248044361</v>
      </c>
      <c r="T439" s="82"/>
      <c r="U439" s="81">
        <v>446576</v>
      </c>
      <c r="V439" s="81">
        <v>154</v>
      </c>
      <c r="W439" s="81">
        <v>18</v>
      </c>
      <c r="X439" s="81">
        <v>1860</v>
      </c>
      <c r="Y439" s="81">
        <v>3171</v>
      </c>
      <c r="Z439" s="81">
        <v>4216</v>
      </c>
      <c r="AA439" s="81">
        <v>1085</v>
      </c>
      <c r="AB439" s="81">
        <v>7492</v>
      </c>
      <c r="AC439" s="81">
        <v>296697.91341156239</v>
      </c>
      <c r="AD439" s="81">
        <v>0.48827844248044361</v>
      </c>
      <c r="AE439" s="82"/>
      <c r="AF439" s="81">
        <v>4203733.0987461694</v>
      </c>
      <c r="AG439" s="81">
        <v>236309.69688825219</v>
      </c>
      <c r="AH439" s="81">
        <v>216645.2416259702</v>
      </c>
      <c r="AI439" s="81">
        <v>13892035.898589071</v>
      </c>
      <c r="AJ439" s="81">
        <v>16588529.13609037</v>
      </c>
      <c r="AK439" s="81">
        <v>0</v>
      </c>
      <c r="AL439" s="81">
        <v>0</v>
      </c>
      <c r="AM439" s="81">
        <v>1027544.854051323</v>
      </c>
      <c r="AN439" s="81">
        <v>0</v>
      </c>
      <c r="AO439" s="81">
        <v>0</v>
      </c>
      <c r="AP439" s="82"/>
      <c r="AQ439" s="81">
        <v>173</v>
      </c>
      <c r="AR439" s="81">
        <v>121</v>
      </c>
      <c r="AS439" s="81">
        <v>0</v>
      </c>
      <c r="AT439" s="81">
        <v>0</v>
      </c>
      <c r="AU439" s="81">
        <v>0</v>
      </c>
      <c r="AV439" s="81">
        <v>0</v>
      </c>
      <c r="AW439" s="81" t="s">
        <v>564</v>
      </c>
      <c r="AX439" s="82"/>
      <c r="AY439" s="81">
        <v>749.1</v>
      </c>
      <c r="AZ439" s="81">
        <v>4210.2</v>
      </c>
      <c r="BA439" s="81">
        <v>0</v>
      </c>
      <c r="BB439" s="81">
        <v>0</v>
      </c>
      <c r="BC439" s="81">
        <v>0</v>
      </c>
      <c r="BD439" s="81">
        <v>0</v>
      </c>
      <c r="BE439" s="81" t="s">
        <v>564</v>
      </c>
      <c r="BF439" s="82"/>
      <c r="BG439" s="81">
        <v>0</v>
      </c>
      <c r="BH439" s="81">
        <v>0</v>
      </c>
      <c r="BI439" s="81">
        <v>0</v>
      </c>
      <c r="BJ439" s="81">
        <v>0</v>
      </c>
      <c r="BK439" s="81">
        <v>0</v>
      </c>
      <c r="BL439" s="81">
        <v>0</v>
      </c>
      <c r="BM439" s="82"/>
      <c r="BN439" s="81">
        <v>0</v>
      </c>
      <c r="BO439" s="81">
        <v>0</v>
      </c>
      <c r="BP439" s="81">
        <v>0</v>
      </c>
      <c r="BQ439" s="81">
        <v>0</v>
      </c>
      <c r="BR439" s="81">
        <v>0</v>
      </c>
      <c r="BS439" s="81">
        <v>0</v>
      </c>
      <c r="BT439"/>
      <c r="BU439" s="80">
        <v>0</v>
      </c>
      <c r="BV439" s="80">
        <v>0</v>
      </c>
      <c r="BW439" s="80">
        <v>0</v>
      </c>
      <c r="BX439" s="80">
        <v>0</v>
      </c>
      <c r="BY439" s="80">
        <v>0</v>
      </c>
      <c r="BZ439" s="80">
        <v>0</v>
      </c>
      <c r="CA439" s="80">
        <v>0</v>
      </c>
      <c r="CB439" s="80">
        <v>0</v>
      </c>
      <c r="CC439" s="80">
        <v>0</v>
      </c>
    </row>
    <row r="440" spans="1:81">
      <c r="A440" s="80" t="s">
        <v>2162</v>
      </c>
      <c r="B440" s="80">
        <v>269</v>
      </c>
      <c r="C440" s="80">
        <v>14</v>
      </c>
      <c r="D440" s="80">
        <v>16</v>
      </c>
      <c r="E440" s="80">
        <v>2017</v>
      </c>
      <c r="F440" s="80" t="s">
        <v>71</v>
      </c>
      <c r="G440" s="80" t="s">
        <v>2148</v>
      </c>
      <c r="H440" s="80" t="s">
        <v>2149</v>
      </c>
      <c r="I440" s="177"/>
      <c r="J440" s="81">
        <v>17.040913457211225</v>
      </c>
      <c r="K440" s="81">
        <v>0.30650502950126685</v>
      </c>
      <c r="L440" s="81">
        <v>1.3080701753597219</v>
      </c>
      <c r="M440" s="81">
        <v>6.6948326012930339</v>
      </c>
      <c r="N440" s="81">
        <v>10.158701932890375</v>
      </c>
      <c r="O440" s="81">
        <v>7.0765463227940035</v>
      </c>
      <c r="P440" s="81">
        <v>5.0934805672030903</v>
      </c>
      <c r="Q440" s="81">
        <v>0.50767879734688759</v>
      </c>
      <c r="R440" s="81">
        <v>0.65657172982417245</v>
      </c>
      <c r="S440" s="81">
        <v>0.75298173747569075</v>
      </c>
      <c r="T440" s="82"/>
      <c r="U440" s="81">
        <v>426072.99999999988</v>
      </c>
      <c r="V440" s="81">
        <v>154</v>
      </c>
      <c r="W440" s="81">
        <v>18</v>
      </c>
      <c r="X440" s="81">
        <v>1860</v>
      </c>
      <c r="Y440" s="81">
        <v>3177</v>
      </c>
      <c r="Z440" s="81">
        <v>4231</v>
      </c>
      <c r="AA440" s="81">
        <v>1055</v>
      </c>
      <c r="AB440" s="81">
        <v>7433</v>
      </c>
      <c r="AC440" s="81">
        <v>114361</v>
      </c>
      <c r="AD440" s="81">
        <v>0.75298173747569075</v>
      </c>
      <c r="AE440" s="82"/>
      <c r="AF440" s="81">
        <v>3879775.1683157771</v>
      </c>
      <c r="AG440" s="81">
        <v>236252.4674478581</v>
      </c>
      <c r="AH440" s="81">
        <v>268209.63647618413</v>
      </c>
      <c r="AI440" s="81">
        <v>11383268.155681459</v>
      </c>
      <c r="AJ440" s="81">
        <v>17778717.908827409</v>
      </c>
      <c r="AK440" s="81">
        <v>0</v>
      </c>
      <c r="AL440" s="81">
        <v>0</v>
      </c>
      <c r="AM440" s="81">
        <v>1021048.035209965</v>
      </c>
      <c r="AN440" s="81">
        <v>0</v>
      </c>
      <c r="AO440" s="81">
        <v>0</v>
      </c>
      <c r="AP440" s="82"/>
      <c r="AQ440" s="81">
        <v>183</v>
      </c>
      <c r="AR440" s="81">
        <v>157</v>
      </c>
      <c r="AS440" s="81">
        <v>0</v>
      </c>
      <c r="AT440" s="81">
        <v>0</v>
      </c>
      <c r="AU440" s="81">
        <v>0</v>
      </c>
      <c r="AV440" s="81">
        <v>0</v>
      </c>
      <c r="AW440" s="81" t="s">
        <v>564</v>
      </c>
      <c r="AX440" s="82"/>
      <c r="AY440" s="81">
        <v>805.8</v>
      </c>
      <c r="AZ440" s="81">
        <v>5687.2999999999993</v>
      </c>
      <c r="BA440" s="81">
        <v>0</v>
      </c>
      <c r="BB440" s="81">
        <v>0</v>
      </c>
      <c r="BC440" s="81">
        <v>0</v>
      </c>
      <c r="BD440" s="81">
        <v>0</v>
      </c>
      <c r="BE440" s="81" t="s">
        <v>564</v>
      </c>
      <c r="BF440" s="82"/>
      <c r="BG440" s="81">
        <v>0</v>
      </c>
      <c r="BH440" s="81">
        <v>0</v>
      </c>
      <c r="BI440" s="81">
        <v>0</v>
      </c>
      <c r="BJ440" s="81">
        <v>0</v>
      </c>
      <c r="BK440" s="81">
        <v>0</v>
      </c>
      <c r="BL440" s="81">
        <v>0</v>
      </c>
      <c r="BM440" s="82"/>
      <c r="BN440" s="81">
        <v>0</v>
      </c>
      <c r="BO440" s="81">
        <v>0</v>
      </c>
      <c r="BP440" s="81">
        <v>0</v>
      </c>
      <c r="BQ440" s="81">
        <v>0</v>
      </c>
      <c r="BR440" s="81">
        <v>0</v>
      </c>
      <c r="BS440" s="81">
        <v>0</v>
      </c>
      <c r="BT440"/>
      <c r="BU440" s="80">
        <v>0</v>
      </c>
      <c r="BV440" s="80">
        <v>0</v>
      </c>
      <c r="BW440" s="80">
        <v>0</v>
      </c>
      <c r="BX440" s="80">
        <v>0</v>
      </c>
      <c r="BY440" s="80">
        <v>0</v>
      </c>
      <c r="BZ440" s="80">
        <v>0</v>
      </c>
      <c r="CA440" s="80">
        <v>0</v>
      </c>
      <c r="CB440" s="80">
        <v>0</v>
      </c>
      <c r="CC440" s="80">
        <v>0</v>
      </c>
    </row>
    <row r="441" spans="1:81">
      <c r="A441" s="80" t="s">
        <v>2163</v>
      </c>
      <c r="B441" s="80">
        <v>270</v>
      </c>
      <c r="C441" s="80">
        <v>15</v>
      </c>
      <c r="D441" s="80">
        <v>16</v>
      </c>
      <c r="E441" s="80">
        <v>2018</v>
      </c>
      <c r="F441" s="80" t="s">
        <v>93</v>
      </c>
      <c r="G441" s="80" t="s">
        <v>2148</v>
      </c>
      <c r="H441" s="80" t="s">
        <v>2149</v>
      </c>
      <c r="I441" s="177"/>
      <c r="J441" s="81">
        <v>16.030182670501254</v>
      </c>
      <c r="K441" s="81">
        <v>0.27533943661841331</v>
      </c>
      <c r="L441" s="81">
        <v>1.1866541945992335</v>
      </c>
      <c r="M441" s="81">
        <v>5.8505440573537362</v>
      </c>
      <c r="N441" s="81">
        <v>7.6327970362363029</v>
      </c>
      <c r="O441" s="81">
        <v>6.9731336842661618</v>
      </c>
      <c r="P441" s="81">
        <v>5.0284391971591997</v>
      </c>
      <c r="Q441" s="81">
        <v>0.45988212055067068</v>
      </c>
      <c r="R441" s="81">
        <v>0.7772007560492763</v>
      </c>
      <c r="S441" s="81">
        <v>0.70381766686822445</v>
      </c>
      <c r="T441" s="82"/>
      <c r="U441" s="81">
        <v>430129</v>
      </c>
      <c r="V441" s="81">
        <v>154</v>
      </c>
      <c r="W441" s="81">
        <v>18</v>
      </c>
      <c r="X441" s="81">
        <v>1860</v>
      </c>
      <c r="Y441" s="81">
        <v>3155</v>
      </c>
      <c r="Z441" s="81">
        <v>4249</v>
      </c>
      <c r="AA441" s="81">
        <v>1052</v>
      </c>
      <c r="AB441" s="81">
        <v>7256</v>
      </c>
      <c r="AC441" s="81">
        <v>134841.5</v>
      </c>
      <c r="AD441" s="81">
        <v>0.70381766686822445</v>
      </c>
      <c r="AE441" s="82"/>
      <c r="AF441" s="81">
        <v>3807423.694908686</v>
      </c>
      <c r="AG441" s="81">
        <v>210282.62054743801</v>
      </c>
      <c r="AH441" s="81">
        <v>248900.10193782</v>
      </c>
      <c r="AI441" s="81">
        <v>11117053.04921806</v>
      </c>
      <c r="AJ441" s="81">
        <v>16311290.74079982</v>
      </c>
      <c r="AK441" s="81">
        <v>0</v>
      </c>
      <c r="AL441" s="81">
        <v>0</v>
      </c>
      <c r="AM441" s="81">
        <v>998796.45932372415</v>
      </c>
      <c r="AN441" s="81">
        <v>0</v>
      </c>
      <c r="AO441" s="81">
        <v>0</v>
      </c>
      <c r="AP441" s="82"/>
      <c r="AQ441" s="81">
        <v>189</v>
      </c>
      <c r="AR441" s="81">
        <v>183</v>
      </c>
      <c r="AS441" s="81">
        <v>0</v>
      </c>
      <c r="AT441" s="81">
        <v>0</v>
      </c>
      <c r="AU441" s="81">
        <v>0</v>
      </c>
      <c r="AV441" s="81">
        <v>0</v>
      </c>
      <c r="AW441" s="81" t="s">
        <v>564</v>
      </c>
      <c r="AX441" s="82"/>
      <c r="AY441" s="81">
        <v>835.5</v>
      </c>
      <c r="AZ441" s="81">
        <v>6834</v>
      </c>
      <c r="BA441" s="81">
        <v>0</v>
      </c>
      <c r="BB441" s="81">
        <v>0</v>
      </c>
      <c r="BC441" s="81">
        <v>0</v>
      </c>
      <c r="BD441" s="81">
        <v>0</v>
      </c>
      <c r="BE441" s="81" t="s">
        <v>564</v>
      </c>
      <c r="BF441" s="82"/>
      <c r="BG441" s="81">
        <v>0</v>
      </c>
      <c r="BH441" s="81">
        <v>0</v>
      </c>
      <c r="BI441" s="81">
        <v>0</v>
      </c>
      <c r="BJ441" s="81">
        <v>0</v>
      </c>
      <c r="BK441" s="81">
        <v>0</v>
      </c>
      <c r="BL441" s="81">
        <v>0</v>
      </c>
      <c r="BM441" s="82"/>
      <c r="BN441" s="81">
        <v>0</v>
      </c>
      <c r="BO441" s="81">
        <v>0</v>
      </c>
      <c r="BP441" s="81">
        <v>0</v>
      </c>
      <c r="BQ441" s="81">
        <v>0</v>
      </c>
      <c r="BR441" s="81">
        <v>0</v>
      </c>
      <c r="BS441" s="81">
        <v>0</v>
      </c>
      <c r="BT441"/>
      <c r="BU441" s="80">
        <v>0</v>
      </c>
      <c r="BV441" s="80">
        <v>0</v>
      </c>
      <c r="BW441" s="80">
        <v>0</v>
      </c>
      <c r="BX441" s="80">
        <v>0</v>
      </c>
      <c r="BY441" s="80">
        <v>0</v>
      </c>
      <c r="BZ441" s="80">
        <v>0</v>
      </c>
      <c r="CA441" s="80">
        <v>0</v>
      </c>
      <c r="CB441" s="80">
        <v>0</v>
      </c>
      <c r="CC441" s="80">
        <v>0</v>
      </c>
    </row>
    <row r="442" spans="1:81">
      <c r="A442" s="80" t="s">
        <v>2164</v>
      </c>
      <c r="B442" s="80">
        <v>271</v>
      </c>
      <c r="C442" s="80">
        <v>16</v>
      </c>
      <c r="D442" s="80">
        <v>16</v>
      </c>
      <c r="E442" s="80">
        <v>2019</v>
      </c>
      <c r="F442" s="80" t="s">
        <v>73</v>
      </c>
      <c r="G442" s="80" t="s">
        <v>2148</v>
      </c>
      <c r="H442" s="80" t="s">
        <v>2149</v>
      </c>
      <c r="I442" s="177"/>
      <c r="J442" s="81">
        <v>20.542147251964455</v>
      </c>
      <c r="K442" s="81">
        <v>0.25227733428213578</v>
      </c>
      <c r="L442" s="81">
        <v>1.1977194504313218</v>
      </c>
      <c r="M442" s="81">
        <v>5.6468338205030406</v>
      </c>
      <c r="N442" s="81">
        <v>7.5351009604679495</v>
      </c>
      <c r="O442" s="81">
        <v>6.7436707811756289</v>
      </c>
      <c r="P442" s="81">
        <v>4.7677704485833221</v>
      </c>
      <c r="Q442" s="81">
        <v>0.438934622706591</v>
      </c>
      <c r="R442" s="81">
        <v>0.51758832118542353</v>
      </c>
      <c r="S442" s="81">
        <v>0.44581605824817566</v>
      </c>
      <c r="T442" s="82"/>
      <c r="U442" s="81">
        <v>498912</v>
      </c>
      <c r="V442" s="81">
        <v>154</v>
      </c>
      <c r="W442" s="81">
        <v>18</v>
      </c>
      <c r="X442" s="81">
        <v>1860</v>
      </c>
      <c r="Y442" s="81">
        <v>3136</v>
      </c>
      <c r="Z442" s="81">
        <v>4222</v>
      </c>
      <c r="AA442" s="81">
        <v>990</v>
      </c>
      <c r="AB442" s="81">
        <v>7113</v>
      </c>
      <c r="AC442" s="81">
        <v>91270.5</v>
      </c>
      <c r="AD442" s="81">
        <v>0.44581605824817572</v>
      </c>
      <c r="AE442" s="82"/>
      <c r="AF442" s="81">
        <v>4583598.2819942944</v>
      </c>
      <c r="AG442" s="81">
        <v>204028.26010358479</v>
      </c>
      <c r="AH442" s="81">
        <v>274029.49923284911</v>
      </c>
      <c r="AI442" s="81">
        <v>10908082.478956411</v>
      </c>
      <c r="AJ442" s="81">
        <v>14831796.529635495</v>
      </c>
      <c r="AK442" s="81">
        <v>0</v>
      </c>
      <c r="AL442" s="81">
        <v>0</v>
      </c>
      <c r="AM442" s="81">
        <v>968737.05336466862</v>
      </c>
      <c r="AN442" s="81">
        <v>0</v>
      </c>
      <c r="AO442" s="81">
        <v>0</v>
      </c>
      <c r="AP442" s="82"/>
      <c r="AQ442" s="81">
        <v>198</v>
      </c>
      <c r="AR442" s="81">
        <v>201</v>
      </c>
      <c r="AS442" s="81">
        <v>0</v>
      </c>
      <c r="AT442" s="81">
        <v>0</v>
      </c>
      <c r="AU442" s="81">
        <v>0</v>
      </c>
      <c r="AV442" s="81">
        <v>0</v>
      </c>
      <c r="AW442" s="81" t="s">
        <v>564</v>
      </c>
      <c r="AX442" s="82"/>
      <c r="AY442" s="81">
        <v>886.99999999999989</v>
      </c>
      <c r="AZ442" s="81">
        <v>7449.8000000000038</v>
      </c>
      <c r="BA442" s="81">
        <v>0</v>
      </c>
      <c r="BB442" s="81">
        <v>0</v>
      </c>
      <c r="BC442" s="81">
        <v>0</v>
      </c>
      <c r="BD442" s="81">
        <v>0</v>
      </c>
      <c r="BE442" s="81" t="s">
        <v>564</v>
      </c>
      <c r="BF442" s="82"/>
      <c r="BG442" s="81">
        <v>0</v>
      </c>
      <c r="BH442" s="81">
        <v>0</v>
      </c>
      <c r="BI442" s="81">
        <v>0</v>
      </c>
      <c r="BJ442" s="81">
        <v>0</v>
      </c>
      <c r="BK442" s="81">
        <v>0</v>
      </c>
      <c r="BL442" s="81">
        <v>0</v>
      </c>
      <c r="BM442" s="82"/>
      <c r="BN442" s="81">
        <v>0</v>
      </c>
      <c r="BO442" s="81">
        <v>0</v>
      </c>
      <c r="BP442" s="81">
        <v>0</v>
      </c>
      <c r="BQ442" s="81">
        <v>0</v>
      </c>
      <c r="BR442" s="81">
        <v>0</v>
      </c>
      <c r="BS442" s="81">
        <v>0</v>
      </c>
      <c r="BT442"/>
      <c r="BU442" s="80">
        <v>0</v>
      </c>
      <c r="BV442" s="80">
        <v>0</v>
      </c>
      <c r="BW442" s="80">
        <v>0</v>
      </c>
      <c r="BX442" s="80">
        <v>0</v>
      </c>
      <c r="BY442" s="80">
        <v>0</v>
      </c>
      <c r="BZ442" s="80">
        <v>0</v>
      </c>
      <c r="CA442" s="80">
        <v>0</v>
      </c>
      <c r="CB442" s="80">
        <v>0</v>
      </c>
      <c r="CC442" s="80">
        <v>0</v>
      </c>
    </row>
    <row r="443" spans="1:81">
      <c r="A443" s="80" t="s">
        <v>2165</v>
      </c>
      <c r="B443" s="80">
        <v>272</v>
      </c>
      <c r="C443" s="80">
        <v>17</v>
      </c>
      <c r="D443" s="80">
        <v>16</v>
      </c>
      <c r="E443" s="80">
        <v>2020</v>
      </c>
      <c r="F443" s="80" t="s">
        <v>218</v>
      </c>
      <c r="G443" s="80" t="s">
        <v>2148</v>
      </c>
      <c r="H443" s="80" t="s">
        <v>2149</v>
      </c>
      <c r="I443" s="177"/>
      <c r="J443" s="81">
        <v>10.37187572267781</v>
      </c>
      <c r="K443" s="81">
        <v>0.33937915233098048</v>
      </c>
      <c r="L443" s="81">
        <v>2.3999802116651208</v>
      </c>
      <c r="M443" s="81">
        <v>5.2249072958022422</v>
      </c>
      <c r="N443" s="81">
        <v>6.6639008404851729</v>
      </c>
      <c r="O443" s="81">
        <v>5.8566307903608692</v>
      </c>
      <c r="P443" s="81">
        <v>4.6985411888930182</v>
      </c>
      <c r="Q443" s="81">
        <v>0.40973507564172423</v>
      </c>
      <c r="R443" s="81">
        <v>0.62827924855810424</v>
      </c>
      <c r="S443" s="81">
        <v>0.53017363844727405</v>
      </c>
      <c r="T443" s="82"/>
      <c r="U443" s="81">
        <v>317321</v>
      </c>
      <c r="V443" s="81">
        <v>171</v>
      </c>
      <c r="W443" s="81">
        <v>38</v>
      </c>
      <c r="X443" s="81">
        <v>1820</v>
      </c>
      <c r="Y443" s="81">
        <v>3113</v>
      </c>
      <c r="Z443" s="81">
        <v>4185</v>
      </c>
      <c r="AA443" s="81">
        <v>1060</v>
      </c>
      <c r="AB443" s="81">
        <v>6949</v>
      </c>
      <c r="AC443" s="81">
        <v>111367.50000000001</v>
      </c>
      <c r="AD443" s="81">
        <v>0.53017363844727405</v>
      </c>
      <c r="AE443" s="82"/>
      <c r="AF443" s="81">
        <v>2858621.5425403472</v>
      </c>
      <c r="AG443" s="81">
        <v>250604.93996099255</v>
      </c>
      <c r="AH443" s="81">
        <v>590275.29231337621</v>
      </c>
      <c r="AI443" s="81">
        <v>9834247.0303209759</v>
      </c>
      <c r="AJ443" s="81">
        <v>12250676.130199585</v>
      </c>
      <c r="AK443" s="81"/>
      <c r="AL443" s="81"/>
      <c r="AM443" s="81">
        <v>906921.7050002683</v>
      </c>
      <c r="AN443" s="81"/>
      <c r="AO443" s="81"/>
      <c r="AP443" s="82"/>
      <c r="AQ443" s="81">
        <v>204</v>
      </c>
      <c r="AR443" s="81">
        <v>212</v>
      </c>
      <c r="AS443" s="81">
        <v>0</v>
      </c>
      <c r="AT443" s="81">
        <v>0</v>
      </c>
      <c r="AU443" s="81">
        <v>0</v>
      </c>
      <c r="AV443" s="81">
        <v>0</v>
      </c>
      <c r="AW443" s="81">
        <v>0</v>
      </c>
      <c r="AX443" s="82"/>
      <c r="AY443" s="81">
        <v>919.19999999999982</v>
      </c>
      <c r="AZ443" s="81">
        <v>7912.9000000000051</v>
      </c>
      <c r="BA443" s="81">
        <v>0</v>
      </c>
      <c r="BB443" s="81">
        <v>0</v>
      </c>
      <c r="BC443" s="81">
        <v>0</v>
      </c>
      <c r="BD443" s="81">
        <v>0</v>
      </c>
      <c r="BE443" s="81">
        <v>0</v>
      </c>
      <c r="BF443" s="82"/>
      <c r="BG443" s="81">
        <v>0</v>
      </c>
      <c r="BH443" s="81">
        <v>0</v>
      </c>
      <c r="BI443" s="81">
        <v>0</v>
      </c>
      <c r="BJ443" s="81">
        <v>0</v>
      </c>
      <c r="BK443" s="81">
        <v>0</v>
      </c>
      <c r="BL443" s="81">
        <v>0</v>
      </c>
      <c r="BM443" s="82"/>
      <c r="BN443" s="81">
        <v>0</v>
      </c>
      <c r="BO443" s="81">
        <v>0</v>
      </c>
      <c r="BP443" s="81">
        <v>0</v>
      </c>
      <c r="BQ443" s="81">
        <v>0</v>
      </c>
      <c r="BR443" s="81">
        <v>0</v>
      </c>
      <c r="BS443" s="81">
        <v>0</v>
      </c>
      <c r="BT443"/>
      <c r="BU443" s="80">
        <v>0</v>
      </c>
      <c r="BV443" s="80">
        <v>0</v>
      </c>
      <c r="BW443" s="80">
        <v>0</v>
      </c>
      <c r="BX443" s="80">
        <v>0</v>
      </c>
      <c r="BY443" s="80">
        <v>0</v>
      </c>
      <c r="BZ443" s="80">
        <v>0</v>
      </c>
      <c r="CA443" s="80">
        <v>0</v>
      </c>
      <c r="CB443" s="80">
        <v>0</v>
      </c>
      <c r="CC443" s="80">
        <v>0</v>
      </c>
    </row>
    <row r="444" spans="1:81">
      <c r="A444" s="80" t="s">
        <v>2166</v>
      </c>
      <c r="B444" s="80">
        <v>272</v>
      </c>
      <c r="C444" s="80">
        <v>18</v>
      </c>
      <c r="D444" s="80">
        <v>16</v>
      </c>
      <c r="E444" s="80">
        <v>2021</v>
      </c>
      <c r="F444" s="80" t="s">
        <v>75</v>
      </c>
      <c r="G444" s="174" t="s">
        <v>2148</v>
      </c>
      <c r="H444" s="80" t="s">
        <v>2149</v>
      </c>
      <c r="I444" s="177"/>
      <c r="J444" s="81">
        <v>10.543730074893352</v>
      </c>
      <c r="K444" s="81">
        <v>0.34839527643542445</v>
      </c>
      <c r="L444" s="81">
        <v>1.9282500416355008</v>
      </c>
      <c r="M444" s="81">
        <v>5.0632919878265197</v>
      </c>
      <c r="N444" s="81">
        <v>6.232008610855841</v>
      </c>
      <c r="O444" s="81">
        <v>5.6143963379670767</v>
      </c>
      <c r="P444" s="81">
        <v>4.7680112154578653</v>
      </c>
      <c r="Q444" s="81">
        <v>0.40319543963442167</v>
      </c>
      <c r="R444" s="81">
        <v>1.0896356481470091</v>
      </c>
      <c r="S444" s="81">
        <v>0.39120934474042568</v>
      </c>
      <c r="T444" s="82"/>
      <c r="U444" s="81">
        <v>349567</v>
      </c>
      <c r="V444" s="81">
        <v>171</v>
      </c>
      <c r="W444" s="81">
        <v>38</v>
      </c>
      <c r="X444" s="81">
        <v>1820</v>
      </c>
      <c r="Y444" s="81">
        <v>3085</v>
      </c>
      <c r="Z444" s="81">
        <v>4131</v>
      </c>
      <c r="AA444" s="81">
        <v>1049</v>
      </c>
      <c r="AB444" s="81">
        <v>6757</v>
      </c>
      <c r="AC444" s="81">
        <v>187209.99999999997</v>
      </c>
      <c r="AD444" s="81">
        <v>0.39120934474042568</v>
      </c>
      <c r="AE444" s="82"/>
      <c r="AF444" s="81">
        <v>2770209.8808176932</v>
      </c>
      <c r="AG444" s="81">
        <v>267843.36276925006</v>
      </c>
      <c r="AH444" s="81">
        <v>458526.2773043756</v>
      </c>
      <c r="AI444" s="81">
        <v>11063995.497317808</v>
      </c>
      <c r="AJ444" s="81">
        <v>13961229.825259347</v>
      </c>
      <c r="AK444" s="81">
        <v>0</v>
      </c>
      <c r="AL444" s="81">
        <v>0</v>
      </c>
      <c r="AM444" s="81">
        <v>886950.08991732437</v>
      </c>
      <c r="AN444" s="81">
        <v>0</v>
      </c>
      <c r="AO444" s="81">
        <v>0</v>
      </c>
      <c r="AP444" s="82"/>
      <c r="AQ444" s="81">
        <v>207</v>
      </c>
      <c r="AR444" s="81">
        <v>215</v>
      </c>
      <c r="AS444" s="81">
        <v>0</v>
      </c>
      <c r="AT444" s="81">
        <v>0</v>
      </c>
      <c r="AU444" s="81">
        <v>0</v>
      </c>
      <c r="AV444" s="81">
        <v>0</v>
      </c>
      <c r="AW444" s="81"/>
      <c r="AX444" s="82"/>
      <c r="AY444" s="81">
        <v>935.69999999999982</v>
      </c>
      <c r="AZ444" s="81">
        <v>8022.9000000000051</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2167</v>
      </c>
      <c r="B445" s="80">
        <v>272</v>
      </c>
      <c r="C445" s="80">
        <v>19</v>
      </c>
      <c r="D445" s="80">
        <v>16</v>
      </c>
      <c r="E445" s="80">
        <v>2022</v>
      </c>
      <c r="F445" s="80" t="s">
        <v>568</v>
      </c>
      <c r="G445" s="174" t="s">
        <v>2148</v>
      </c>
      <c r="H445" s="80" t="s">
        <v>2149</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215</v>
      </c>
      <c r="AR445" s="81">
        <v>215</v>
      </c>
      <c r="AS445" s="81">
        <v>0</v>
      </c>
      <c r="AT445" s="81">
        <v>0</v>
      </c>
      <c r="AU445" s="81">
        <v>0</v>
      </c>
      <c r="AV445" s="81">
        <v>0</v>
      </c>
      <c r="AW445" s="81"/>
      <c r="AX445" s="82"/>
      <c r="AY445" s="81">
        <v>979.09999999999968</v>
      </c>
      <c r="AZ445" s="81">
        <v>8018.7000000000053</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2168</v>
      </c>
      <c r="B446" s="80">
        <v>358</v>
      </c>
      <c r="C446" s="80">
        <v>1</v>
      </c>
      <c r="D446" s="80">
        <v>22</v>
      </c>
      <c r="E446" s="80">
        <v>1990</v>
      </c>
      <c r="F446" s="80" t="s">
        <v>562</v>
      </c>
      <c r="G446" s="80" t="s">
        <v>2169</v>
      </c>
      <c r="H446" s="80" t="s">
        <v>2170</v>
      </c>
      <c r="I446" s="177"/>
      <c r="J446" s="81">
        <v>10.451730970257568</v>
      </c>
      <c r="K446" s="81">
        <v>1.9855466105214574</v>
      </c>
      <c r="L446" s="81">
        <v>1.1942998121974622</v>
      </c>
      <c r="M446" s="81">
        <v>2.5251331442839655</v>
      </c>
      <c r="N446" s="81">
        <v>7.2946384879672248</v>
      </c>
      <c r="O446" s="81">
        <v>6.0124718981407286</v>
      </c>
      <c r="P446" s="81">
        <v>10.691439025613423</v>
      </c>
      <c r="Q446" s="81">
        <v>0.4467683240730802</v>
      </c>
      <c r="R446" s="81">
        <v>0</v>
      </c>
      <c r="S446" s="81">
        <v>0.4027558279758548</v>
      </c>
      <c r="T446" s="82"/>
      <c r="U446" s="81">
        <v>1556024</v>
      </c>
      <c r="V446" s="81">
        <v>579</v>
      </c>
      <c r="W446" s="81">
        <v>17</v>
      </c>
      <c r="X446" s="81">
        <v>869</v>
      </c>
      <c r="Y446" s="81">
        <v>1813</v>
      </c>
      <c r="Z446" s="81">
        <v>2473</v>
      </c>
      <c r="AA446" s="81">
        <v>2596</v>
      </c>
      <c r="AB446" s="81">
        <v>7254</v>
      </c>
      <c r="AC446" s="81">
        <v>0</v>
      </c>
      <c r="AD446" s="81">
        <v>0.4027558279758548</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2171</v>
      </c>
      <c r="B447" s="80">
        <v>359</v>
      </c>
      <c r="C447" s="80">
        <v>2</v>
      </c>
      <c r="D447" s="80">
        <v>22</v>
      </c>
      <c r="E447" s="80">
        <v>2005</v>
      </c>
      <c r="F447" s="80" t="s">
        <v>565</v>
      </c>
      <c r="G447" s="80" t="s">
        <v>2169</v>
      </c>
      <c r="H447" s="80" t="s">
        <v>2170</v>
      </c>
      <c r="I447" s="177"/>
      <c r="J447" s="81">
        <v>6.7171863753559142</v>
      </c>
      <c r="K447" s="81">
        <v>1.0647133791059076</v>
      </c>
      <c r="L447" s="81">
        <v>2.0939498149628677</v>
      </c>
      <c r="M447" s="81">
        <v>4.0484722114391971</v>
      </c>
      <c r="N447" s="81">
        <v>10.799544577763863</v>
      </c>
      <c r="O447" s="81">
        <v>8.6182616614035332</v>
      </c>
      <c r="P447" s="81">
        <v>11.817359243880418</v>
      </c>
      <c r="Q447" s="81">
        <v>0.42636642854073337</v>
      </c>
      <c r="R447" s="81">
        <v>0</v>
      </c>
      <c r="S447" s="81">
        <v>0.11849877072001158</v>
      </c>
      <c r="T447" s="82"/>
      <c r="U447" s="81">
        <v>1210348</v>
      </c>
      <c r="V447" s="81">
        <v>409</v>
      </c>
      <c r="W447" s="81">
        <v>28</v>
      </c>
      <c r="X447" s="81">
        <v>743</v>
      </c>
      <c r="Y447" s="81">
        <v>2018</v>
      </c>
      <c r="Z447" s="81">
        <v>4102</v>
      </c>
      <c r="AA447" s="81">
        <v>2350</v>
      </c>
      <c r="AB447" s="81">
        <v>7237</v>
      </c>
      <c r="AC447" s="81">
        <v>0</v>
      </c>
      <c r="AD447" s="81">
        <v>0.11849877072001158</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2172</v>
      </c>
      <c r="B448" s="80">
        <v>360</v>
      </c>
      <c r="C448" s="80">
        <v>3</v>
      </c>
      <c r="D448" s="80">
        <v>22</v>
      </c>
      <c r="E448" s="80">
        <v>2006</v>
      </c>
      <c r="F448" s="80" t="s">
        <v>566</v>
      </c>
      <c r="G448" s="80" t="s">
        <v>2169</v>
      </c>
      <c r="H448" s="80" t="s">
        <v>2170</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2173</v>
      </c>
      <c r="B449" s="80">
        <v>361</v>
      </c>
      <c r="C449" s="80">
        <v>4</v>
      </c>
      <c r="D449" s="80">
        <v>22</v>
      </c>
      <c r="E449" s="80">
        <v>2007</v>
      </c>
      <c r="F449" s="80" t="s">
        <v>567</v>
      </c>
      <c r="G449" s="80" t="s">
        <v>2169</v>
      </c>
      <c r="H449" s="80" t="s">
        <v>2170</v>
      </c>
      <c r="I449" s="177"/>
      <c r="J449" s="81">
        <v>6.38333028875061</v>
      </c>
      <c r="K449" s="81">
        <v>0.8589585460409247</v>
      </c>
      <c r="L449" s="81">
        <v>1.4737595602540106</v>
      </c>
      <c r="M449" s="81">
        <v>4.146841792756649</v>
      </c>
      <c r="N449" s="81">
        <v>9.4615019275721224</v>
      </c>
      <c r="O449" s="81">
        <v>8.3671644347372496</v>
      </c>
      <c r="P449" s="81">
        <v>11.601971204401046</v>
      </c>
      <c r="Q449" s="81">
        <v>0.43966145298961035</v>
      </c>
      <c r="R449" s="81">
        <v>0</v>
      </c>
      <c r="S449" s="81">
        <v>0.12867438248099003</v>
      </c>
      <c r="T449" s="82"/>
      <c r="U449" s="81">
        <v>1176677</v>
      </c>
      <c r="V449" s="81">
        <v>321</v>
      </c>
      <c r="W449" s="81">
        <v>24</v>
      </c>
      <c r="X449" s="81">
        <v>888</v>
      </c>
      <c r="Y449" s="81">
        <v>2014</v>
      </c>
      <c r="Z449" s="81">
        <v>4140</v>
      </c>
      <c r="AA449" s="81">
        <v>2272</v>
      </c>
      <c r="AB449" s="81">
        <v>7068</v>
      </c>
      <c r="AC449" s="81">
        <v>0</v>
      </c>
      <c r="AD449" s="81">
        <v>0.12867438248099003</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2174</v>
      </c>
      <c r="B450" s="80">
        <v>362</v>
      </c>
      <c r="C450" s="80">
        <v>5</v>
      </c>
      <c r="D450" s="80">
        <v>22</v>
      </c>
      <c r="E450" s="80">
        <v>2008</v>
      </c>
      <c r="F450" s="80" t="s">
        <v>84</v>
      </c>
      <c r="G450" s="80" t="s">
        <v>2169</v>
      </c>
      <c r="H450" s="80" t="s">
        <v>2170</v>
      </c>
      <c r="I450" s="177"/>
      <c r="J450" s="81">
        <v>5.1076948446158665</v>
      </c>
      <c r="K450" s="81">
        <v>0.636733643334911</v>
      </c>
      <c r="L450" s="81">
        <v>1.3389447469625857</v>
      </c>
      <c r="M450" s="81">
        <v>4.4860696941162264</v>
      </c>
      <c r="N450" s="81">
        <v>8.6417511264620632</v>
      </c>
      <c r="O450" s="81">
        <v>8.1381201956976383</v>
      </c>
      <c r="P450" s="81">
        <v>11.425527223401971</v>
      </c>
      <c r="Q450" s="81">
        <v>0.43347164310916897</v>
      </c>
      <c r="R450" s="81">
        <v>0</v>
      </c>
      <c r="S450" s="81">
        <v>0.11669717551915373</v>
      </c>
      <c r="T450" s="82"/>
      <c r="U450" s="81">
        <v>1092569</v>
      </c>
      <c r="V450" s="81">
        <v>321</v>
      </c>
      <c r="W450" s="81">
        <v>24</v>
      </c>
      <c r="X450" s="81">
        <v>888</v>
      </c>
      <c r="Y450" s="81">
        <v>2024</v>
      </c>
      <c r="Z450" s="81">
        <v>4168</v>
      </c>
      <c r="AA450" s="81">
        <v>2240</v>
      </c>
      <c r="AB450" s="81">
        <v>7083</v>
      </c>
      <c r="AC450" s="81">
        <v>0</v>
      </c>
      <c r="AD450" s="81">
        <v>0.11669717551915373</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2175</v>
      </c>
      <c r="B451" s="80">
        <v>363</v>
      </c>
      <c r="C451" s="80">
        <v>6</v>
      </c>
      <c r="D451" s="80">
        <v>22</v>
      </c>
      <c r="E451" s="80">
        <v>2009</v>
      </c>
      <c r="F451" s="80" t="s">
        <v>85</v>
      </c>
      <c r="G451" s="80" t="s">
        <v>2169</v>
      </c>
      <c r="H451" s="80" t="s">
        <v>2170</v>
      </c>
      <c r="I451" s="177"/>
      <c r="J451" s="81">
        <v>6.1545407015527545</v>
      </c>
      <c r="K451" s="81">
        <v>0.53410488670442491</v>
      </c>
      <c r="L451" s="81">
        <v>12.254836498481293</v>
      </c>
      <c r="M451" s="81">
        <v>5.2519020521240343</v>
      </c>
      <c r="N451" s="81">
        <v>8.7173837728190247</v>
      </c>
      <c r="O451" s="81">
        <v>8.2567721777851837</v>
      </c>
      <c r="P451" s="81">
        <v>10.950478959947256</v>
      </c>
      <c r="Q451" s="81">
        <v>0.4100113647869158</v>
      </c>
      <c r="R451" s="81">
        <v>0</v>
      </c>
      <c r="S451" s="81">
        <v>0.12044989263151321</v>
      </c>
      <c r="T451" s="82"/>
      <c r="U451" s="81">
        <v>977970</v>
      </c>
      <c r="V451" s="81">
        <v>258</v>
      </c>
      <c r="W451" s="81">
        <v>306</v>
      </c>
      <c r="X451" s="81">
        <v>1060</v>
      </c>
      <c r="Y451" s="81">
        <v>2026</v>
      </c>
      <c r="Z451" s="81">
        <v>4174</v>
      </c>
      <c r="AA451" s="81">
        <v>2204</v>
      </c>
      <c r="AB451" s="81">
        <v>7033</v>
      </c>
      <c r="AC451" s="81">
        <v>0</v>
      </c>
      <c r="AD451" s="81">
        <v>0.12044989263151321</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0</v>
      </c>
      <c r="BJ451" s="81">
        <v>0</v>
      </c>
      <c r="BK451" s="81">
        <v>0</v>
      </c>
      <c r="BL451" s="81">
        <v>0</v>
      </c>
      <c r="BM451" s="82"/>
      <c r="BN451" s="81">
        <v>0</v>
      </c>
      <c r="BO451" s="81">
        <v>0</v>
      </c>
      <c r="BP451" s="81">
        <v>0</v>
      </c>
      <c r="BQ451" s="81">
        <v>0</v>
      </c>
      <c r="BR451" s="81">
        <v>0</v>
      </c>
      <c r="BS451" s="81">
        <v>0</v>
      </c>
      <c r="BT451"/>
      <c r="BU451" s="80"/>
      <c r="BV451" s="80"/>
      <c r="BW451" s="80"/>
      <c r="BX451" s="80"/>
      <c r="BY451" s="80"/>
      <c r="BZ451" s="80"/>
      <c r="CA451" s="80"/>
      <c r="CB451" s="80"/>
      <c r="CC451" s="80"/>
    </row>
    <row r="452" spans="1:81">
      <c r="A452" s="80" t="s">
        <v>2176</v>
      </c>
      <c r="B452" s="80">
        <v>364</v>
      </c>
      <c r="C452" s="80">
        <v>7</v>
      </c>
      <c r="D452" s="80">
        <v>22</v>
      </c>
      <c r="E452" s="80">
        <v>2010</v>
      </c>
      <c r="F452" s="80" t="s">
        <v>86</v>
      </c>
      <c r="G452" s="80" t="s">
        <v>2169</v>
      </c>
      <c r="H452" s="80" t="s">
        <v>2170</v>
      </c>
      <c r="I452" s="177"/>
      <c r="J452" s="81">
        <v>5.4649188219510769</v>
      </c>
      <c r="K452" s="81">
        <v>0.57218053993156048</v>
      </c>
      <c r="L452" s="81">
        <v>12.479641979187088</v>
      </c>
      <c r="M452" s="81">
        <v>5.4262510691475683</v>
      </c>
      <c r="N452" s="81">
        <v>9.2684519869356734</v>
      </c>
      <c r="O452" s="81">
        <v>8.3268767591776029</v>
      </c>
      <c r="P452" s="81">
        <v>11.037320206379043</v>
      </c>
      <c r="Q452" s="81">
        <v>0.42345526412030077</v>
      </c>
      <c r="R452" s="81">
        <v>0</v>
      </c>
      <c r="S452" s="81">
        <v>0.10566590057353623</v>
      </c>
      <c r="T452" s="82"/>
      <c r="U452" s="81">
        <v>1014059</v>
      </c>
      <c r="V452" s="81">
        <v>258</v>
      </c>
      <c r="W452" s="81">
        <v>306</v>
      </c>
      <c r="X452" s="81">
        <v>1060</v>
      </c>
      <c r="Y452" s="81">
        <v>2024</v>
      </c>
      <c r="Z452" s="81">
        <v>4229</v>
      </c>
      <c r="AA452" s="81">
        <v>2166</v>
      </c>
      <c r="AB452" s="81">
        <v>6960</v>
      </c>
      <c r="AC452" s="81">
        <v>0</v>
      </c>
      <c r="AD452" s="81">
        <v>0.10566590057353623</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0</v>
      </c>
      <c r="BJ452" s="81">
        <v>0</v>
      </c>
      <c r="BK452" s="81">
        <v>0</v>
      </c>
      <c r="BL452" s="81">
        <v>0</v>
      </c>
      <c r="BM452" s="82"/>
      <c r="BN452" s="81">
        <v>0</v>
      </c>
      <c r="BO452" s="81">
        <v>0</v>
      </c>
      <c r="BP452" s="81">
        <v>0</v>
      </c>
      <c r="BQ452" s="81">
        <v>0</v>
      </c>
      <c r="BR452" s="81">
        <v>0</v>
      </c>
      <c r="BS452" s="81">
        <v>0</v>
      </c>
      <c r="BT452"/>
      <c r="BU452" s="80">
        <v>0</v>
      </c>
      <c r="BV452" s="80">
        <v>0</v>
      </c>
      <c r="BW452" s="80">
        <v>0</v>
      </c>
      <c r="BX452" s="80">
        <v>0</v>
      </c>
      <c r="BY452" s="80">
        <v>0</v>
      </c>
      <c r="BZ452" s="80">
        <v>0</v>
      </c>
      <c r="CA452" s="80">
        <v>0</v>
      </c>
      <c r="CB452" s="80">
        <v>0</v>
      </c>
      <c r="CC452" s="80">
        <v>0</v>
      </c>
    </row>
    <row r="453" spans="1:81">
      <c r="A453" s="80" t="s">
        <v>2177</v>
      </c>
      <c r="B453" s="80">
        <v>365</v>
      </c>
      <c r="C453" s="80">
        <v>8</v>
      </c>
      <c r="D453" s="80">
        <v>22</v>
      </c>
      <c r="E453" s="80">
        <v>2011</v>
      </c>
      <c r="F453" s="80" t="s">
        <v>87</v>
      </c>
      <c r="G453" s="80" t="s">
        <v>2169</v>
      </c>
      <c r="H453" s="80" t="s">
        <v>2170</v>
      </c>
      <c r="I453" s="177"/>
      <c r="J453" s="81">
        <v>5.3209858389952656</v>
      </c>
      <c r="K453" s="81">
        <v>0.71816099172035408</v>
      </c>
      <c r="L453" s="81">
        <v>11.135102799651264</v>
      </c>
      <c r="M453" s="81">
        <v>5.9716546482126285</v>
      </c>
      <c r="N453" s="81">
        <v>8.7165796315350548</v>
      </c>
      <c r="O453" s="81">
        <v>8.2057085432848655</v>
      </c>
      <c r="P453" s="81">
        <v>10.560008269739855</v>
      </c>
      <c r="Q453" s="81">
        <v>0.48802000787218081</v>
      </c>
      <c r="R453" s="81">
        <v>0</v>
      </c>
      <c r="S453" s="81">
        <v>0.10731263546761287</v>
      </c>
      <c r="T453" s="82"/>
      <c r="U453" s="81">
        <v>936258</v>
      </c>
      <c r="V453" s="81">
        <v>258</v>
      </c>
      <c r="W453" s="81">
        <v>306</v>
      </c>
      <c r="X453" s="81">
        <v>1060</v>
      </c>
      <c r="Y453" s="81">
        <v>2027</v>
      </c>
      <c r="Z453" s="81">
        <v>4258</v>
      </c>
      <c r="AA453" s="81">
        <v>2134</v>
      </c>
      <c r="AB453" s="81">
        <v>6954</v>
      </c>
      <c r="AC453" s="81">
        <v>0</v>
      </c>
      <c r="AD453" s="81">
        <v>0.10731263546761287</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0</v>
      </c>
      <c r="BJ453" s="81">
        <v>0</v>
      </c>
      <c r="BK453" s="81">
        <v>0</v>
      </c>
      <c r="BL453" s="81">
        <v>0</v>
      </c>
      <c r="BM453" s="82"/>
      <c r="BN453" s="81">
        <v>0</v>
      </c>
      <c r="BO453" s="81">
        <v>0</v>
      </c>
      <c r="BP453" s="81">
        <v>0</v>
      </c>
      <c r="BQ453" s="81">
        <v>0</v>
      </c>
      <c r="BR453" s="81">
        <v>0</v>
      </c>
      <c r="BS453" s="81">
        <v>0</v>
      </c>
      <c r="BT453"/>
      <c r="BU453" s="80">
        <v>0</v>
      </c>
      <c r="BV453" s="80">
        <v>0</v>
      </c>
      <c r="BW453" s="80">
        <v>0</v>
      </c>
      <c r="BX453" s="80">
        <v>0</v>
      </c>
      <c r="BY453" s="80">
        <v>0</v>
      </c>
      <c r="BZ453" s="80">
        <v>0</v>
      </c>
      <c r="CA453" s="80">
        <v>0</v>
      </c>
      <c r="CB453" s="80">
        <v>0</v>
      </c>
      <c r="CC453" s="80">
        <v>0</v>
      </c>
    </row>
    <row r="454" spans="1:81">
      <c r="A454" s="80" t="s">
        <v>2178</v>
      </c>
      <c r="B454" s="80">
        <v>366</v>
      </c>
      <c r="C454" s="80">
        <v>9</v>
      </c>
      <c r="D454" s="80">
        <v>22</v>
      </c>
      <c r="E454" s="80">
        <v>2012</v>
      </c>
      <c r="F454" s="80" t="s">
        <v>88</v>
      </c>
      <c r="G454" s="80" t="s">
        <v>2169</v>
      </c>
      <c r="H454" s="80" t="s">
        <v>2170</v>
      </c>
      <c r="I454" s="177"/>
      <c r="J454" s="81">
        <v>6.7110966065196047</v>
      </c>
      <c r="K454" s="81">
        <v>0.64823115511969864</v>
      </c>
      <c r="L454" s="81">
        <v>11.321757847998402</v>
      </c>
      <c r="M454" s="81">
        <v>5.3763335643411772</v>
      </c>
      <c r="N454" s="81">
        <v>8.5553305777166653</v>
      </c>
      <c r="O454" s="81">
        <v>8.2673257700573295</v>
      </c>
      <c r="P454" s="81">
        <v>10.600184305689508</v>
      </c>
      <c r="Q454" s="81">
        <v>0.53456815651971179</v>
      </c>
      <c r="R454" s="81">
        <v>0</v>
      </c>
      <c r="S454" s="81">
        <v>0.13961542738736796</v>
      </c>
      <c r="T454" s="82"/>
      <c r="U454" s="81">
        <v>1211655</v>
      </c>
      <c r="V454" s="81">
        <v>258</v>
      </c>
      <c r="W454" s="81">
        <v>306</v>
      </c>
      <c r="X454" s="81">
        <v>1060</v>
      </c>
      <c r="Y454" s="81">
        <v>2054</v>
      </c>
      <c r="Z454" s="81">
        <v>4324</v>
      </c>
      <c r="AA454" s="81">
        <v>2130</v>
      </c>
      <c r="AB454" s="81">
        <v>7011</v>
      </c>
      <c r="AC454" s="81">
        <v>0</v>
      </c>
      <c r="AD454" s="81">
        <v>0.13961542738736796</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0</v>
      </c>
      <c r="BJ454" s="81">
        <v>0</v>
      </c>
      <c r="BK454" s="81">
        <v>0</v>
      </c>
      <c r="BL454" s="81">
        <v>0</v>
      </c>
      <c r="BM454" s="82"/>
      <c r="BN454" s="81">
        <v>0</v>
      </c>
      <c r="BO454" s="81">
        <v>0</v>
      </c>
      <c r="BP454" s="81">
        <v>0</v>
      </c>
      <c r="BQ454" s="81">
        <v>0</v>
      </c>
      <c r="BR454" s="81">
        <v>0</v>
      </c>
      <c r="BS454" s="81">
        <v>0</v>
      </c>
      <c r="BT454"/>
      <c r="BU454" s="80">
        <v>0</v>
      </c>
      <c r="BV454" s="80">
        <v>0</v>
      </c>
      <c r="BW454" s="80">
        <v>0</v>
      </c>
      <c r="BX454" s="80">
        <v>0</v>
      </c>
      <c r="BY454" s="80">
        <v>0</v>
      </c>
      <c r="BZ454" s="80">
        <v>0</v>
      </c>
      <c r="CA454" s="80">
        <v>0</v>
      </c>
      <c r="CB454" s="80">
        <v>0</v>
      </c>
      <c r="CC454" s="80">
        <v>0</v>
      </c>
    </row>
    <row r="455" spans="1:81">
      <c r="A455" s="80" t="s">
        <v>2179</v>
      </c>
      <c r="B455" s="80">
        <v>367</v>
      </c>
      <c r="C455" s="80">
        <v>10</v>
      </c>
      <c r="D455" s="80">
        <v>22</v>
      </c>
      <c r="E455" s="80">
        <v>2013</v>
      </c>
      <c r="F455" s="80" t="s">
        <v>89</v>
      </c>
      <c r="G455" s="80" t="s">
        <v>2169</v>
      </c>
      <c r="H455" s="80" t="s">
        <v>2170</v>
      </c>
      <c r="I455" s="177"/>
      <c r="J455" s="81">
        <v>7.0083482360296232</v>
      </c>
      <c r="K455" s="81">
        <v>0.53322531695545405</v>
      </c>
      <c r="L455" s="81">
        <v>11.508978058456528</v>
      </c>
      <c r="M455" s="81">
        <v>5.1828859717535858</v>
      </c>
      <c r="N455" s="81">
        <v>9.1832039622611621</v>
      </c>
      <c r="O455" s="81">
        <v>8.0091538300160501</v>
      </c>
      <c r="P455" s="81">
        <v>10.525231295151517</v>
      </c>
      <c r="Q455" s="81">
        <v>0.53925017916253093</v>
      </c>
      <c r="R455" s="81">
        <v>0</v>
      </c>
      <c r="S455" s="81">
        <v>0.13316637083530022</v>
      </c>
      <c r="T455" s="82"/>
      <c r="U455" s="81">
        <v>1256515</v>
      </c>
      <c r="V455" s="81">
        <v>258</v>
      </c>
      <c r="W455" s="81">
        <v>306</v>
      </c>
      <c r="X455" s="81">
        <v>1060</v>
      </c>
      <c r="Y455" s="81">
        <v>2060</v>
      </c>
      <c r="Z455" s="81">
        <v>4376</v>
      </c>
      <c r="AA455" s="81">
        <v>2107</v>
      </c>
      <c r="AB455" s="81">
        <v>6971</v>
      </c>
      <c r="AC455" s="81">
        <v>0</v>
      </c>
      <c r="AD455" s="81">
        <v>0.13316637083530022</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0</v>
      </c>
      <c r="BJ455" s="81">
        <v>0</v>
      </c>
      <c r="BK455" s="81">
        <v>0</v>
      </c>
      <c r="BL455" s="81">
        <v>0</v>
      </c>
      <c r="BM455" s="82"/>
      <c r="BN455" s="81">
        <v>0</v>
      </c>
      <c r="BO455" s="81">
        <v>0</v>
      </c>
      <c r="BP455" s="81">
        <v>0</v>
      </c>
      <c r="BQ455" s="81">
        <v>0</v>
      </c>
      <c r="BR455" s="81">
        <v>0</v>
      </c>
      <c r="BS455" s="81">
        <v>0</v>
      </c>
      <c r="BT455"/>
      <c r="BU455" s="80">
        <v>0</v>
      </c>
      <c r="BV455" s="80">
        <v>0</v>
      </c>
      <c r="BW455" s="80">
        <v>0</v>
      </c>
      <c r="BX455" s="80">
        <v>0</v>
      </c>
      <c r="BY455" s="80">
        <v>0</v>
      </c>
      <c r="BZ455" s="80">
        <v>0</v>
      </c>
      <c r="CA455" s="80">
        <v>0</v>
      </c>
      <c r="CB455" s="80">
        <v>0</v>
      </c>
      <c r="CC455" s="80">
        <v>0</v>
      </c>
    </row>
    <row r="456" spans="1:81">
      <c r="A456" s="80" t="s">
        <v>2180</v>
      </c>
      <c r="B456" s="80">
        <v>368</v>
      </c>
      <c r="C456" s="80">
        <v>11</v>
      </c>
      <c r="D456" s="80">
        <v>22</v>
      </c>
      <c r="E456" s="80">
        <v>2014</v>
      </c>
      <c r="F456" s="80" t="s">
        <v>90</v>
      </c>
      <c r="G456" s="80" t="s">
        <v>2169</v>
      </c>
      <c r="H456" s="80" t="s">
        <v>2170</v>
      </c>
      <c r="I456" s="177"/>
      <c r="J456" s="81">
        <v>9.1270084201954766</v>
      </c>
      <c r="K456" s="81">
        <v>0.55336036537779709</v>
      </c>
      <c r="L456" s="81">
        <v>1.3542948021273391</v>
      </c>
      <c r="M456" s="81">
        <v>5.5491177917742798</v>
      </c>
      <c r="N456" s="81">
        <v>9.302990737641748</v>
      </c>
      <c r="O456" s="81">
        <v>7.6740196885627503</v>
      </c>
      <c r="P456" s="81">
        <v>10.569931226380938</v>
      </c>
      <c r="Q456" s="81">
        <v>0.51478850379722285</v>
      </c>
      <c r="R456" s="81">
        <v>0</v>
      </c>
      <c r="S456" s="81">
        <v>0.13438992884449116</v>
      </c>
      <c r="T456" s="82"/>
      <c r="U456" s="81">
        <v>1791266</v>
      </c>
      <c r="V456" s="81">
        <v>228</v>
      </c>
      <c r="W456" s="81">
        <v>50</v>
      </c>
      <c r="X456" s="81">
        <v>1140</v>
      </c>
      <c r="Y456" s="81">
        <v>2105</v>
      </c>
      <c r="Z456" s="81">
        <v>4416</v>
      </c>
      <c r="AA456" s="81">
        <v>2105</v>
      </c>
      <c r="AB456" s="81">
        <v>6936</v>
      </c>
      <c r="AC456" s="81">
        <v>0</v>
      </c>
      <c r="AD456" s="81">
        <v>0.13438992884449116</v>
      </c>
      <c r="AE456" s="82"/>
      <c r="AF456" s="81">
        <v>12725016.313398259</v>
      </c>
      <c r="AG456" s="81">
        <v>456081.31910314201</v>
      </c>
      <c r="AH456" s="81">
        <v>346266.55536399578</v>
      </c>
      <c r="AI456" s="81">
        <v>6899011.0937105967</v>
      </c>
      <c r="AJ456" s="81">
        <v>11555255.773252992</v>
      </c>
      <c r="AK456" s="81">
        <v>0</v>
      </c>
      <c r="AL456" s="81">
        <v>0</v>
      </c>
      <c r="AM456" s="81">
        <v>952209.15386098519</v>
      </c>
      <c r="AN456" s="81">
        <v>0</v>
      </c>
      <c r="AO456" s="81">
        <v>0</v>
      </c>
      <c r="AP456" s="82"/>
      <c r="AQ456" s="81">
        <v>295</v>
      </c>
      <c r="AR456" s="81">
        <v>41</v>
      </c>
      <c r="AS456" s="81">
        <v>0</v>
      </c>
      <c r="AT456" s="81">
        <v>0</v>
      </c>
      <c r="AU456" s="81">
        <v>0</v>
      </c>
      <c r="AV456" s="81">
        <v>0</v>
      </c>
      <c r="AW456" s="81" t="s">
        <v>564</v>
      </c>
      <c r="AX456" s="82"/>
      <c r="AY456" s="81">
        <v>1308.6999999999998</v>
      </c>
      <c r="AZ456" s="81">
        <v>1479.1</v>
      </c>
      <c r="BA456" s="81">
        <v>0</v>
      </c>
      <c r="BB456" s="81">
        <v>0</v>
      </c>
      <c r="BC456" s="81">
        <v>0</v>
      </c>
      <c r="BD456" s="81">
        <v>0</v>
      </c>
      <c r="BE456" s="81" t="s">
        <v>564</v>
      </c>
      <c r="BF456" s="82"/>
      <c r="BG456" s="81">
        <v>0</v>
      </c>
      <c r="BH456" s="81">
        <v>0</v>
      </c>
      <c r="BI456" s="81">
        <v>0</v>
      </c>
      <c r="BJ456" s="81">
        <v>0</v>
      </c>
      <c r="BK456" s="81">
        <v>0</v>
      </c>
      <c r="BL456" s="81">
        <v>0</v>
      </c>
      <c r="BM456" s="82"/>
      <c r="BN456" s="81">
        <v>0</v>
      </c>
      <c r="BO456" s="81">
        <v>0</v>
      </c>
      <c r="BP456" s="81">
        <v>0</v>
      </c>
      <c r="BQ456" s="81">
        <v>0</v>
      </c>
      <c r="BR456" s="81">
        <v>0</v>
      </c>
      <c r="BS456" s="81">
        <v>0</v>
      </c>
      <c r="BT456"/>
      <c r="BU456" s="80">
        <v>0</v>
      </c>
      <c r="BV456" s="80">
        <v>0</v>
      </c>
      <c r="BW456" s="80">
        <v>0</v>
      </c>
      <c r="BX456" s="80">
        <v>0</v>
      </c>
      <c r="BY456" s="80">
        <v>0</v>
      </c>
      <c r="BZ456" s="80">
        <v>0</v>
      </c>
      <c r="CA456" s="80">
        <v>0</v>
      </c>
      <c r="CB456" s="80">
        <v>0</v>
      </c>
      <c r="CC456" s="80">
        <v>0</v>
      </c>
    </row>
    <row r="457" spans="1:81">
      <c r="A457" s="80" t="s">
        <v>2181</v>
      </c>
      <c r="B457" s="80">
        <v>369</v>
      </c>
      <c r="C457" s="80">
        <v>12</v>
      </c>
      <c r="D457" s="80">
        <v>22</v>
      </c>
      <c r="E457" s="80">
        <v>2015</v>
      </c>
      <c r="F457" s="80" t="s">
        <v>91</v>
      </c>
      <c r="G457" s="80" t="s">
        <v>2169</v>
      </c>
      <c r="H457" s="80" t="s">
        <v>2170</v>
      </c>
      <c r="I457" s="177"/>
      <c r="J457" s="81">
        <v>8.979514047064205</v>
      </c>
      <c r="K457" s="81">
        <v>0.51495638150085976</v>
      </c>
      <c r="L457" s="81">
        <v>1.4610789993873337</v>
      </c>
      <c r="M457" s="81">
        <v>5.9156316865057912</v>
      </c>
      <c r="N457" s="81">
        <v>8.0416954328172654</v>
      </c>
      <c r="O457" s="81">
        <v>7.525055427404455</v>
      </c>
      <c r="P457" s="81">
        <v>10.568197233895276</v>
      </c>
      <c r="Q457" s="81">
        <v>0.49872104965566361</v>
      </c>
      <c r="R457" s="81">
        <v>0</v>
      </c>
      <c r="S457" s="81">
        <v>0.15007263518105657</v>
      </c>
      <c r="T457" s="82"/>
      <c r="U457" s="81">
        <v>1902319</v>
      </c>
      <c r="V457" s="81">
        <v>228</v>
      </c>
      <c r="W457" s="81">
        <v>50</v>
      </c>
      <c r="X457" s="81">
        <v>1140</v>
      </c>
      <c r="Y457" s="81">
        <v>2123</v>
      </c>
      <c r="Z457" s="81">
        <v>4372</v>
      </c>
      <c r="AA457" s="81">
        <v>2103</v>
      </c>
      <c r="AB457" s="81">
        <v>6864</v>
      </c>
      <c r="AC457" s="81">
        <v>0</v>
      </c>
      <c r="AD457" s="81">
        <v>0.15007263518105657</v>
      </c>
      <c r="AE457" s="82"/>
      <c r="AF457" s="81">
        <v>12920336.572833939</v>
      </c>
      <c r="AG457" s="81">
        <v>395908.4369452137</v>
      </c>
      <c r="AH457" s="81">
        <v>307255.70376532257</v>
      </c>
      <c r="AI457" s="81">
        <v>7403190.9133108789</v>
      </c>
      <c r="AJ457" s="81">
        <v>10080523.921887726</v>
      </c>
      <c r="AK457" s="81">
        <v>0</v>
      </c>
      <c r="AL457" s="81">
        <v>0</v>
      </c>
      <c r="AM457" s="81">
        <v>940682.40660294041</v>
      </c>
      <c r="AN457" s="81">
        <v>0</v>
      </c>
      <c r="AO457" s="81">
        <v>0</v>
      </c>
      <c r="AP457" s="82"/>
      <c r="AQ457" s="81">
        <v>314</v>
      </c>
      <c r="AR457" s="81">
        <v>56</v>
      </c>
      <c r="AS457" s="81">
        <v>0</v>
      </c>
      <c r="AT457" s="81">
        <v>0</v>
      </c>
      <c r="AU457" s="81">
        <v>0</v>
      </c>
      <c r="AV457" s="81">
        <v>0</v>
      </c>
      <c r="AW457" s="81" t="s">
        <v>564</v>
      </c>
      <c r="AX457" s="82"/>
      <c r="AY457" s="81">
        <v>1412.1</v>
      </c>
      <c r="AZ457" s="81">
        <v>1875</v>
      </c>
      <c r="BA457" s="81">
        <v>0</v>
      </c>
      <c r="BB457" s="81">
        <v>0</v>
      </c>
      <c r="BC457" s="81">
        <v>0</v>
      </c>
      <c r="BD457" s="81">
        <v>0</v>
      </c>
      <c r="BE457" s="81" t="s">
        <v>564</v>
      </c>
      <c r="BF457" s="82"/>
      <c r="BG457" s="81">
        <v>0</v>
      </c>
      <c r="BH457" s="81">
        <v>0</v>
      </c>
      <c r="BI457" s="81">
        <v>0</v>
      </c>
      <c r="BJ457" s="81">
        <v>0</v>
      </c>
      <c r="BK457" s="81">
        <v>0</v>
      </c>
      <c r="BL457" s="81">
        <v>0</v>
      </c>
      <c r="BM457" s="82"/>
      <c r="BN457" s="81">
        <v>0</v>
      </c>
      <c r="BO457" s="81">
        <v>0</v>
      </c>
      <c r="BP457" s="81">
        <v>0</v>
      </c>
      <c r="BQ457" s="81">
        <v>0</v>
      </c>
      <c r="BR457" s="81">
        <v>0</v>
      </c>
      <c r="BS457" s="81">
        <v>0</v>
      </c>
      <c r="BT457"/>
      <c r="BU457" s="80">
        <v>0</v>
      </c>
      <c r="BV457" s="80">
        <v>0</v>
      </c>
      <c r="BW457" s="80">
        <v>0</v>
      </c>
      <c r="BX457" s="80">
        <v>0</v>
      </c>
      <c r="BY457" s="80">
        <v>0</v>
      </c>
      <c r="BZ457" s="80">
        <v>0</v>
      </c>
      <c r="CA457" s="80">
        <v>0</v>
      </c>
      <c r="CB457" s="80">
        <v>0</v>
      </c>
      <c r="CC457" s="80">
        <v>0</v>
      </c>
    </row>
    <row r="458" spans="1:81">
      <c r="A458" s="80" t="s">
        <v>2182</v>
      </c>
      <c r="B458" s="80">
        <v>370</v>
      </c>
      <c r="C458" s="80">
        <v>13</v>
      </c>
      <c r="D458" s="80">
        <v>22</v>
      </c>
      <c r="E458" s="80">
        <v>2016</v>
      </c>
      <c r="F458" s="80" t="s">
        <v>92</v>
      </c>
      <c r="G458" s="80" t="s">
        <v>2169</v>
      </c>
      <c r="H458" s="80" t="s">
        <v>2170</v>
      </c>
      <c r="I458" s="177"/>
      <c r="J458" s="81">
        <v>5.8485842599184172</v>
      </c>
      <c r="K458" s="81">
        <v>0.51805084669790691</v>
      </c>
      <c r="L458" s="81">
        <v>1.4041372166636228</v>
      </c>
      <c r="M458" s="81">
        <v>4.7821159729890894</v>
      </c>
      <c r="N458" s="81">
        <v>8.5978436159867258</v>
      </c>
      <c r="O458" s="81">
        <v>7.4540788177016921</v>
      </c>
      <c r="P458" s="81">
        <v>10.193598617659386</v>
      </c>
      <c r="Q458" s="81">
        <v>0.48171042994590746</v>
      </c>
      <c r="R458" s="81">
        <v>0</v>
      </c>
      <c r="S458" s="81">
        <v>0.16524975548246937</v>
      </c>
      <c r="T458" s="82"/>
      <c r="U458" s="81">
        <v>1229602</v>
      </c>
      <c r="V458" s="81">
        <v>228</v>
      </c>
      <c r="W458" s="81">
        <v>50</v>
      </c>
      <c r="X458" s="81">
        <v>1140</v>
      </c>
      <c r="Y458" s="81">
        <v>2132</v>
      </c>
      <c r="Z458" s="81">
        <v>4384</v>
      </c>
      <c r="AA458" s="81">
        <v>2098</v>
      </c>
      <c r="AB458" s="81">
        <v>6820</v>
      </c>
      <c r="AC458" s="81">
        <v>0</v>
      </c>
      <c r="AD458" s="81">
        <v>0.1652497554824694</v>
      </c>
      <c r="AE458" s="82"/>
      <c r="AF458" s="81">
        <v>8591063.8492539842</v>
      </c>
      <c r="AG458" s="81">
        <v>382824.8808736839</v>
      </c>
      <c r="AH458" s="81">
        <v>229313.70552977949</v>
      </c>
      <c r="AI458" s="81">
        <v>7202084.6485306639</v>
      </c>
      <c r="AJ458" s="81">
        <v>10598134.073569391</v>
      </c>
      <c r="AK458" s="81">
        <v>0</v>
      </c>
      <c r="AL458" s="81">
        <v>0</v>
      </c>
      <c r="AM458" s="81">
        <v>935378.52437667153</v>
      </c>
      <c r="AN458" s="81">
        <v>0</v>
      </c>
      <c r="AO458" s="81">
        <v>0</v>
      </c>
      <c r="AP458" s="82"/>
      <c r="AQ458" s="81">
        <v>340</v>
      </c>
      <c r="AR458" s="81">
        <v>68</v>
      </c>
      <c r="AS458" s="81">
        <v>0</v>
      </c>
      <c r="AT458" s="81">
        <v>0</v>
      </c>
      <c r="AU458" s="81">
        <v>0</v>
      </c>
      <c r="AV458" s="81">
        <v>0</v>
      </c>
      <c r="AW458" s="81" t="s">
        <v>564</v>
      </c>
      <c r="AX458" s="82"/>
      <c r="AY458" s="81">
        <v>1544</v>
      </c>
      <c r="AZ458" s="81">
        <v>2109.1999999999998</v>
      </c>
      <c r="BA458" s="81">
        <v>0</v>
      </c>
      <c r="BB458" s="81">
        <v>0</v>
      </c>
      <c r="BC458" s="81">
        <v>0</v>
      </c>
      <c r="BD458" s="81">
        <v>0</v>
      </c>
      <c r="BE458" s="81" t="s">
        <v>564</v>
      </c>
      <c r="BF458" s="82"/>
      <c r="BG458" s="81">
        <v>0</v>
      </c>
      <c r="BH458" s="81">
        <v>0</v>
      </c>
      <c r="BI458" s="81">
        <v>0</v>
      </c>
      <c r="BJ458" s="81">
        <v>0</v>
      </c>
      <c r="BK458" s="81">
        <v>0</v>
      </c>
      <c r="BL458" s="81">
        <v>0</v>
      </c>
      <c r="BM458" s="82"/>
      <c r="BN458" s="81">
        <v>0</v>
      </c>
      <c r="BO458" s="81">
        <v>0</v>
      </c>
      <c r="BP458" s="81">
        <v>0</v>
      </c>
      <c r="BQ458" s="81">
        <v>0</v>
      </c>
      <c r="BR458" s="81">
        <v>0</v>
      </c>
      <c r="BS458" s="81">
        <v>0</v>
      </c>
      <c r="BT458"/>
      <c r="BU458" s="80">
        <v>0</v>
      </c>
      <c r="BV458" s="80">
        <v>0</v>
      </c>
      <c r="BW458" s="80">
        <v>0</v>
      </c>
      <c r="BX458" s="80">
        <v>0</v>
      </c>
      <c r="BY458" s="80">
        <v>0</v>
      </c>
      <c r="BZ458" s="80">
        <v>0</v>
      </c>
      <c r="CA458" s="80">
        <v>0</v>
      </c>
      <c r="CB458" s="80">
        <v>0</v>
      </c>
      <c r="CC458" s="80">
        <v>0</v>
      </c>
    </row>
    <row r="459" spans="1:81">
      <c r="A459" s="80" t="s">
        <v>2183</v>
      </c>
      <c r="B459" s="80">
        <v>371</v>
      </c>
      <c r="C459" s="80">
        <v>14</v>
      </c>
      <c r="D459" s="80">
        <v>22</v>
      </c>
      <c r="E459" s="80">
        <v>2017</v>
      </c>
      <c r="F459" s="80" t="s">
        <v>71</v>
      </c>
      <c r="G459" s="80" t="s">
        <v>2169</v>
      </c>
      <c r="H459" s="80" t="s">
        <v>2170</v>
      </c>
      <c r="I459" s="177"/>
      <c r="J459" s="81">
        <v>10.661929507921467</v>
      </c>
      <c r="K459" s="81">
        <v>0.5108903470505437</v>
      </c>
      <c r="L459" s="81">
        <v>1.3808072436481509</v>
      </c>
      <c r="M459" s="81">
        <v>4.5429990491469718</v>
      </c>
      <c r="N459" s="81">
        <v>8.887194943909952</v>
      </c>
      <c r="O459" s="81">
        <v>7.432798832071982</v>
      </c>
      <c r="P459" s="81">
        <v>9.9938433877823662</v>
      </c>
      <c r="Q459" s="81">
        <v>0.46198565656590179</v>
      </c>
      <c r="R459" s="81">
        <v>0</v>
      </c>
      <c r="S459" s="81">
        <v>0.35389353783743344</v>
      </c>
      <c r="T459" s="82"/>
      <c r="U459" s="81">
        <v>2379691</v>
      </c>
      <c r="V459" s="81">
        <v>228</v>
      </c>
      <c r="W459" s="81">
        <v>50</v>
      </c>
      <c r="X459" s="81">
        <v>1140</v>
      </c>
      <c r="Y459" s="81">
        <v>2139</v>
      </c>
      <c r="Z459" s="81">
        <v>4444</v>
      </c>
      <c r="AA459" s="81">
        <v>2070</v>
      </c>
      <c r="AB459" s="81">
        <v>6764</v>
      </c>
      <c r="AC459" s="81">
        <v>0</v>
      </c>
      <c r="AD459" s="81">
        <v>0.35389353783743338</v>
      </c>
      <c r="AE459" s="82"/>
      <c r="AF459" s="81">
        <v>15874915.988435131</v>
      </c>
      <c r="AG459" s="81">
        <v>381798.53085361503</v>
      </c>
      <c r="AH459" s="81">
        <v>295744.22063789482</v>
      </c>
      <c r="AI459" s="81">
        <v>7133561.9124516603</v>
      </c>
      <c r="AJ459" s="81">
        <v>10496455.83387728</v>
      </c>
      <c r="AK459" s="81">
        <v>0</v>
      </c>
      <c r="AL459" s="81">
        <v>0</v>
      </c>
      <c r="AM459" s="81">
        <v>929149.59103460226</v>
      </c>
      <c r="AN459" s="81">
        <v>0</v>
      </c>
      <c r="AO459" s="81">
        <v>0</v>
      </c>
      <c r="AP459" s="82"/>
      <c r="AQ459" s="81">
        <v>351</v>
      </c>
      <c r="AR459" s="81">
        <v>69</v>
      </c>
      <c r="AS459" s="81">
        <v>0</v>
      </c>
      <c r="AT459" s="81">
        <v>0</v>
      </c>
      <c r="AU459" s="81">
        <v>0</v>
      </c>
      <c r="AV459" s="81">
        <v>0</v>
      </c>
      <c r="AW459" s="81" t="s">
        <v>564</v>
      </c>
      <c r="AX459" s="82"/>
      <c r="AY459" s="81">
        <v>1603</v>
      </c>
      <c r="AZ459" s="81">
        <v>2135.1</v>
      </c>
      <c r="BA459" s="81">
        <v>0</v>
      </c>
      <c r="BB459" s="81">
        <v>0</v>
      </c>
      <c r="BC459" s="81">
        <v>0</v>
      </c>
      <c r="BD459" s="81">
        <v>0</v>
      </c>
      <c r="BE459" s="81" t="s">
        <v>564</v>
      </c>
      <c r="BF459" s="82"/>
      <c r="BG459" s="81">
        <v>0</v>
      </c>
      <c r="BH459" s="81">
        <v>0</v>
      </c>
      <c r="BI459" s="81">
        <v>3.53</v>
      </c>
      <c r="BJ459" s="81">
        <v>0</v>
      </c>
      <c r="BK459" s="81">
        <v>0</v>
      </c>
      <c r="BL459" s="81">
        <v>0</v>
      </c>
      <c r="BM459" s="82"/>
      <c r="BN459" s="81">
        <v>0</v>
      </c>
      <c r="BO459" s="81">
        <v>0</v>
      </c>
      <c r="BP459" s="81">
        <v>1</v>
      </c>
      <c r="BQ459" s="81">
        <v>0</v>
      </c>
      <c r="BR459" s="81">
        <v>0</v>
      </c>
      <c r="BS459" s="81">
        <v>0</v>
      </c>
      <c r="BT459"/>
      <c r="BU459" s="80">
        <v>3.53</v>
      </c>
      <c r="BV459" s="80">
        <v>0</v>
      </c>
      <c r="BW459" s="80">
        <v>0</v>
      </c>
      <c r="BX459" s="80">
        <v>0</v>
      </c>
      <c r="BY459" s="80">
        <v>0</v>
      </c>
      <c r="BZ459" s="80">
        <v>0</v>
      </c>
      <c r="CA459" s="80">
        <v>0</v>
      </c>
      <c r="CB459" s="80">
        <v>0</v>
      </c>
      <c r="CC459" s="80">
        <v>0</v>
      </c>
    </row>
    <row r="460" spans="1:81">
      <c r="A460" s="80" t="s">
        <v>2184</v>
      </c>
      <c r="B460" s="80">
        <v>372</v>
      </c>
      <c r="C460" s="80">
        <v>15</v>
      </c>
      <c r="D460" s="80">
        <v>22</v>
      </c>
      <c r="E460" s="80">
        <v>2018</v>
      </c>
      <c r="F460" s="80" t="s">
        <v>93</v>
      </c>
      <c r="G460" s="80" t="s">
        <v>2169</v>
      </c>
      <c r="H460" s="80" t="s">
        <v>2170</v>
      </c>
      <c r="I460" s="177"/>
      <c r="J460" s="81">
        <v>10.810996983757844</v>
      </c>
      <c r="K460" s="81">
        <v>0.47939731712990868</v>
      </c>
      <c r="L460" s="81">
        <v>1.2378929070963485</v>
      </c>
      <c r="M460" s="81">
        <v>4.4213267544571329</v>
      </c>
      <c r="N460" s="81">
        <v>8.6538868443498682</v>
      </c>
      <c r="O460" s="81">
        <v>7.2800237758071766</v>
      </c>
      <c r="P460" s="81">
        <v>9.9756203464555622</v>
      </c>
      <c r="Q460" s="81">
        <v>0.42667122871377</v>
      </c>
      <c r="R460" s="81">
        <v>0</v>
      </c>
      <c r="S460" s="81">
        <v>0.54966886647024193</v>
      </c>
      <c r="T460" s="82"/>
      <c r="U460" s="81">
        <v>2594146</v>
      </c>
      <c r="V460" s="81">
        <v>228</v>
      </c>
      <c r="W460" s="81">
        <v>50</v>
      </c>
      <c r="X460" s="81">
        <v>1140</v>
      </c>
      <c r="Y460" s="81">
        <v>2149</v>
      </c>
      <c r="Z460" s="81">
        <v>4436</v>
      </c>
      <c r="AA460" s="81">
        <v>2087</v>
      </c>
      <c r="AB460" s="81">
        <v>6732</v>
      </c>
      <c r="AC460" s="81">
        <v>0</v>
      </c>
      <c r="AD460" s="81">
        <v>0.54966886647024193</v>
      </c>
      <c r="AE460" s="82"/>
      <c r="AF460" s="81">
        <v>16547102.34061267</v>
      </c>
      <c r="AG460" s="81">
        <v>339149.33632860117</v>
      </c>
      <c r="AH460" s="81">
        <v>279456.68317348592</v>
      </c>
      <c r="AI460" s="81">
        <v>6813836.7451903811</v>
      </c>
      <c r="AJ460" s="81">
        <v>10521239.759779699</v>
      </c>
      <c r="AK460" s="81">
        <v>0</v>
      </c>
      <c r="AL460" s="81">
        <v>0</v>
      </c>
      <c r="AM460" s="81">
        <v>926667.27731082018</v>
      </c>
      <c r="AN460" s="81">
        <v>0</v>
      </c>
      <c r="AO460" s="81">
        <v>0</v>
      </c>
      <c r="AP460" s="82"/>
      <c r="AQ460" s="81">
        <v>377</v>
      </c>
      <c r="AR460" s="81">
        <v>77</v>
      </c>
      <c r="AS460" s="81">
        <v>0</v>
      </c>
      <c r="AT460" s="81">
        <v>0</v>
      </c>
      <c r="AU460" s="81">
        <v>0</v>
      </c>
      <c r="AV460" s="81">
        <v>0</v>
      </c>
      <c r="AW460" s="81" t="s">
        <v>564</v>
      </c>
      <c r="AX460" s="82"/>
      <c r="AY460" s="81">
        <v>1722.9</v>
      </c>
      <c r="AZ460" s="81">
        <v>2240</v>
      </c>
      <c r="BA460" s="81">
        <v>0</v>
      </c>
      <c r="BB460" s="81">
        <v>0</v>
      </c>
      <c r="BC460" s="81">
        <v>0</v>
      </c>
      <c r="BD460" s="81">
        <v>0</v>
      </c>
      <c r="BE460" s="81" t="s">
        <v>564</v>
      </c>
      <c r="BF460" s="82"/>
      <c r="BG460" s="81">
        <v>0</v>
      </c>
      <c r="BH460" s="81">
        <v>0</v>
      </c>
      <c r="BI460" s="81">
        <v>4.0339999999999998</v>
      </c>
      <c r="BJ460" s="81">
        <v>0</v>
      </c>
      <c r="BK460" s="81">
        <v>0</v>
      </c>
      <c r="BL460" s="81">
        <v>0</v>
      </c>
      <c r="BM460" s="82"/>
      <c r="BN460" s="81">
        <v>0</v>
      </c>
      <c r="BO460" s="81">
        <v>0</v>
      </c>
      <c r="BP460" s="81">
        <v>1</v>
      </c>
      <c r="BQ460" s="81">
        <v>0</v>
      </c>
      <c r="BR460" s="81">
        <v>0</v>
      </c>
      <c r="BS460" s="81">
        <v>0</v>
      </c>
      <c r="BT460"/>
      <c r="BU460" s="80">
        <v>4.0339999999999998</v>
      </c>
      <c r="BV460" s="80">
        <v>0</v>
      </c>
      <c r="BW460" s="80">
        <v>0</v>
      </c>
      <c r="BX460" s="80">
        <v>0</v>
      </c>
      <c r="BY460" s="80">
        <v>0</v>
      </c>
      <c r="BZ460" s="80">
        <v>0</v>
      </c>
      <c r="CA460" s="80">
        <v>0</v>
      </c>
      <c r="CB460" s="80">
        <v>0</v>
      </c>
      <c r="CC460" s="80">
        <v>0</v>
      </c>
    </row>
    <row r="461" spans="1:81">
      <c r="A461" s="80" t="s">
        <v>2185</v>
      </c>
      <c r="B461" s="80">
        <v>373</v>
      </c>
      <c r="C461" s="80">
        <v>16</v>
      </c>
      <c r="D461" s="80">
        <v>22</v>
      </c>
      <c r="E461" s="80">
        <v>2019</v>
      </c>
      <c r="F461" s="80" t="s">
        <v>73</v>
      </c>
      <c r="G461" s="80" t="s">
        <v>2169</v>
      </c>
      <c r="H461" s="80" t="s">
        <v>2170</v>
      </c>
      <c r="I461" s="177"/>
      <c r="J461" s="81">
        <v>10.467371534206462</v>
      </c>
      <c r="K461" s="81">
        <v>0.43515792951849069</v>
      </c>
      <c r="L461" s="81">
        <v>1.2446310477621358</v>
      </c>
      <c r="M461" s="81">
        <v>4.2338904193984899</v>
      </c>
      <c r="N461" s="81">
        <v>7.7989754027002052</v>
      </c>
      <c r="O461" s="81">
        <v>7.1525717096410393</v>
      </c>
      <c r="P461" s="81">
        <v>9.7907851737069631</v>
      </c>
      <c r="Q461" s="81">
        <v>0.41388085399874963</v>
      </c>
      <c r="R461" s="81">
        <v>0</v>
      </c>
      <c r="S461" s="81">
        <v>0.43508326539821701</v>
      </c>
      <c r="T461" s="82"/>
      <c r="U461" s="81">
        <v>2546010</v>
      </c>
      <c r="V461" s="81">
        <v>228</v>
      </c>
      <c r="W461" s="81">
        <v>50</v>
      </c>
      <c r="X461" s="81">
        <v>1140</v>
      </c>
      <c r="Y461" s="81">
        <v>2182</v>
      </c>
      <c r="Z461" s="81">
        <v>4478</v>
      </c>
      <c r="AA461" s="81">
        <v>2033</v>
      </c>
      <c r="AB461" s="81">
        <v>6707</v>
      </c>
      <c r="AC461" s="81">
        <v>0</v>
      </c>
      <c r="AD461" s="81">
        <v>0.43508326539821701</v>
      </c>
      <c r="AE461" s="82"/>
      <c r="AF461" s="81">
        <v>17002444.97625998</v>
      </c>
      <c r="AG461" s="81">
        <v>328386.39599770511</v>
      </c>
      <c r="AH461" s="81">
        <v>295176.77043744468</v>
      </c>
      <c r="AI461" s="81">
        <v>6982476.6257058894</v>
      </c>
      <c r="AJ461" s="81">
        <v>9852639.7909396365</v>
      </c>
      <c r="AK461" s="81">
        <v>0</v>
      </c>
      <c r="AL461" s="81">
        <v>0</v>
      </c>
      <c r="AM461" s="81">
        <v>913442.90973103233</v>
      </c>
      <c r="AN461" s="81">
        <v>0</v>
      </c>
      <c r="AO461" s="81">
        <v>0</v>
      </c>
      <c r="AP461" s="82"/>
      <c r="AQ461" s="81">
        <v>391</v>
      </c>
      <c r="AR461" s="81">
        <v>88</v>
      </c>
      <c r="AS461" s="81">
        <v>0</v>
      </c>
      <c r="AT461" s="81">
        <v>0</v>
      </c>
      <c r="AU461" s="81">
        <v>0</v>
      </c>
      <c r="AV461" s="81">
        <v>0</v>
      </c>
      <c r="AW461" s="81" t="s">
        <v>564</v>
      </c>
      <c r="AX461" s="82"/>
      <c r="AY461" s="81">
        <v>1785.9</v>
      </c>
      <c r="AZ461" s="81">
        <v>2495.0000000000009</v>
      </c>
      <c r="BA461" s="81">
        <v>0</v>
      </c>
      <c r="BB461" s="81">
        <v>0</v>
      </c>
      <c r="BC461" s="81">
        <v>0</v>
      </c>
      <c r="BD461" s="81">
        <v>0</v>
      </c>
      <c r="BE461" s="81" t="s">
        <v>564</v>
      </c>
      <c r="BF461" s="82"/>
      <c r="BG461" s="81">
        <v>0</v>
      </c>
      <c r="BH461" s="81">
        <v>0</v>
      </c>
      <c r="BI461" s="81">
        <v>3.5129999999999999</v>
      </c>
      <c r="BJ461" s="81">
        <v>0</v>
      </c>
      <c r="BK461" s="81">
        <v>0</v>
      </c>
      <c r="BL461" s="81">
        <v>0</v>
      </c>
      <c r="BM461" s="82"/>
      <c r="BN461" s="81">
        <v>0</v>
      </c>
      <c r="BO461" s="81">
        <v>0</v>
      </c>
      <c r="BP461" s="81">
        <v>1</v>
      </c>
      <c r="BQ461" s="81">
        <v>0</v>
      </c>
      <c r="BR461" s="81">
        <v>0</v>
      </c>
      <c r="BS461" s="81">
        <v>0</v>
      </c>
      <c r="BT461"/>
      <c r="BU461" s="80">
        <v>3.5129999999999999</v>
      </c>
      <c r="BV461" s="80">
        <v>0</v>
      </c>
      <c r="BW461" s="80">
        <v>0</v>
      </c>
      <c r="BX461" s="80">
        <v>0</v>
      </c>
      <c r="BY461" s="80">
        <v>0</v>
      </c>
      <c r="BZ461" s="80">
        <v>0</v>
      </c>
      <c r="CA461" s="80">
        <v>0</v>
      </c>
      <c r="CB461" s="80">
        <v>0</v>
      </c>
      <c r="CC461" s="80">
        <v>0</v>
      </c>
    </row>
    <row r="462" spans="1:81">
      <c r="A462" s="80" t="s">
        <v>2186</v>
      </c>
      <c r="B462" s="80">
        <v>374</v>
      </c>
      <c r="C462" s="80">
        <v>17</v>
      </c>
      <c r="D462" s="80">
        <v>22</v>
      </c>
      <c r="E462" s="80">
        <v>2020</v>
      </c>
      <c r="F462" s="80" t="s">
        <v>218</v>
      </c>
      <c r="G462" s="174" t="s">
        <v>2169</v>
      </c>
      <c r="H462" s="80" t="s">
        <v>2170</v>
      </c>
      <c r="I462" s="177"/>
      <c r="J462" s="81">
        <v>8.3009286575786909</v>
      </c>
      <c r="K462" s="81">
        <v>0.41883530350083858</v>
      </c>
      <c r="L462" s="81">
        <v>1.0675287834128604</v>
      </c>
      <c r="M462" s="81">
        <v>3.9776522324155326</v>
      </c>
      <c r="N462" s="81">
        <v>7.7158288901432748</v>
      </c>
      <c r="O462" s="81">
        <v>6.3128462354403538</v>
      </c>
      <c r="P462" s="81">
        <v>9.2064811786139611</v>
      </c>
      <c r="Q462" s="81">
        <v>0.39552495141814453</v>
      </c>
      <c r="R462" s="81">
        <v>0</v>
      </c>
      <c r="S462" s="81">
        <v>0.35630185089522998</v>
      </c>
      <c r="T462" s="82"/>
      <c r="U462" s="81">
        <v>2054207</v>
      </c>
      <c r="V462" s="81">
        <v>192</v>
      </c>
      <c r="W462" s="81">
        <v>48</v>
      </c>
      <c r="X462" s="81">
        <v>1190</v>
      </c>
      <c r="Y462" s="81">
        <v>2202</v>
      </c>
      <c r="Z462" s="81">
        <v>4511</v>
      </c>
      <c r="AA462" s="81">
        <v>2077</v>
      </c>
      <c r="AB462" s="81">
        <v>6708</v>
      </c>
      <c r="AC462" s="81">
        <v>0</v>
      </c>
      <c r="AD462" s="81">
        <v>0.35630185089522998</v>
      </c>
      <c r="AE462" s="82"/>
      <c r="AF462" s="81">
        <v>13848612.766042059</v>
      </c>
      <c r="AG462" s="81">
        <v>302013.52619163936</v>
      </c>
      <c r="AH462" s="81">
        <v>274688.07415408402</v>
      </c>
      <c r="AI462" s="81">
        <v>6876140.495124964</v>
      </c>
      <c r="AJ462" s="81">
        <v>10047193.377597746</v>
      </c>
      <c r="AK462" s="81"/>
      <c r="AL462" s="81"/>
      <c r="AM462" s="81">
        <v>875468.52743442217</v>
      </c>
      <c r="AN462" s="81"/>
      <c r="AO462" s="81"/>
      <c r="AP462" s="82"/>
      <c r="AQ462" s="81">
        <v>415</v>
      </c>
      <c r="AR462" s="81">
        <v>88</v>
      </c>
      <c r="AS462" s="81">
        <v>0</v>
      </c>
      <c r="AT462" s="81">
        <v>0</v>
      </c>
      <c r="AU462" s="81">
        <v>0</v>
      </c>
      <c r="AV462" s="81">
        <v>0</v>
      </c>
      <c r="AW462" s="81">
        <v>0</v>
      </c>
      <c r="AX462" s="82"/>
      <c r="AY462" s="81">
        <v>1930</v>
      </c>
      <c r="AZ462" s="81">
        <v>2495</v>
      </c>
      <c r="BA462" s="81">
        <v>0</v>
      </c>
      <c r="BB462" s="81">
        <v>0</v>
      </c>
      <c r="BC462" s="81">
        <v>0</v>
      </c>
      <c r="BD462" s="81">
        <v>0</v>
      </c>
      <c r="BE462" s="81">
        <v>0</v>
      </c>
      <c r="BF462" s="82"/>
      <c r="BG462" s="81">
        <v>0</v>
      </c>
      <c r="BH462" s="81">
        <v>0</v>
      </c>
      <c r="BI462" s="81">
        <v>2.7719999999999998</v>
      </c>
      <c r="BJ462" s="81">
        <v>0</v>
      </c>
      <c r="BK462" s="81">
        <v>0</v>
      </c>
      <c r="BL462" s="81">
        <v>0</v>
      </c>
      <c r="BM462" s="82"/>
      <c r="BN462" s="81">
        <v>0</v>
      </c>
      <c r="BO462" s="81">
        <v>0</v>
      </c>
      <c r="BP462" s="81">
        <v>1</v>
      </c>
      <c r="BQ462" s="81">
        <v>0</v>
      </c>
      <c r="BR462" s="81">
        <v>0</v>
      </c>
      <c r="BS462" s="81">
        <v>0</v>
      </c>
      <c r="BT462"/>
      <c r="BU462" s="80">
        <v>2.7719999999999998</v>
      </c>
      <c r="BV462" s="80">
        <v>0</v>
      </c>
      <c r="BW462" s="80">
        <v>0</v>
      </c>
      <c r="BX462" s="80">
        <v>0</v>
      </c>
      <c r="BY462" s="80">
        <v>0</v>
      </c>
      <c r="BZ462" s="80">
        <v>0</v>
      </c>
      <c r="CA462" s="80">
        <v>0</v>
      </c>
      <c r="CB462" s="80">
        <v>0</v>
      </c>
      <c r="CC462" s="80">
        <v>0</v>
      </c>
    </row>
    <row r="463" spans="1:81">
      <c r="A463" s="80" t="s">
        <v>2187</v>
      </c>
      <c r="B463" s="80">
        <v>374</v>
      </c>
      <c r="C463" s="80">
        <v>18</v>
      </c>
      <c r="D463" s="80">
        <v>22</v>
      </c>
      <c r="E463" s="80">
        <v>2021</v>
      </c>
      <c r="F463" s="80" t="s">
        <v>75</v>
      </c>
      <c r="G463" s="174" t="s">
        <v>2169</v>
      </c>
      <c r="H463" s="80" t="s">
        <v>2170</v>
      </c>
      <c r="I463" s="177"/>
      <c r="J463" s="81">
        <v>9.0204039822177435</v>
      </c>
      <c r="K463" s="81">
        <v>0.44912286397908963</v>
      </c>
      <c r="L463" s="81">
        <v>1.4005134418453062</v>
      </c>
      <c r="M463" s="81">
        <v>4.9409343412133913</v>
      </c>
      <c r="N463" s="81">
        <v>8.2965530291962466</v>
      </c>
      <c r="O463" s="81">
        <v>6.1539546401149661</v>
      </c>
      <c r="P463" s="81">
        <v>9.4178448412094351</v>
      </c>
      <c r="Q463" s="81">
        <v>0.39901848525016692</v>
      </c>
      <c r="R463" s="81">
        <v>0</v>
      </c>
      <c r="S463" s="81">
        <v>0.4602893202676907</v>
      </c>
      <c r="T463" s="82"/>
      <c r="U463" s="81">
        <v>2361060</v>
      </c>
      <c r="V463" s="81">
        <v>192</v>
      </c>
      <c r="W463" s="81">
        <v>48</v>
      </c>
      <c r="X463" s="81">
        <v>1190</v>
      </c>
      <c r="Y463" s="81">
        <v>2226</v>
      </c>
      <c r="Z463" s="81">
        <v>4528</v>
      </c>
      <c r="AA463" s="81">
        <v>2072</v>
      </c>
      <c r="AB463" s="81">
        <v>6687</v>
      </c>
      <c r="AC463" s="81">
        <v>0</v>
      </c>
      <c r="AD463" s="81">
        <v>0.4602893202676907</v>
      </c>
      <c r="AE463" s="82"/>
      <c r="AF463" s="81">
        <v>14247231.413257949</v>
      </c>
      <c r="AG463" s="81">
        <v>311011.44474569795</v>
      </c>
      <c r="AH463" s="81">
        <v>329038.37703801779</v>
      </c>
      <c r="AI463" s="81">
        <v>8016516.8107188391</v>
      </c>
      <c r="AJ463" s="81">
        <v>10297228.341311933</v>
      </c>
      <c r="AK463" s="81">
        <v>0</v>
      </c>
      <c r="AL463" s="81">
        <v>0</v>
      </c>
      <c r="AM463" s="81">
        <v>877761.61777077813</v>
      </c>
      <c r="AN463" s="81">
        <v>0</v>
      </c>
      <c r="AO463" s="81">
        <v>0</v>
      </c>
      <c r="AP463" s="82"/>
      <c r="AQ463" s="81">
        <v>434</v>
      </c>
      <c r="AR463" s="81">
        <v>88</v>
      </c>
      <c r="AS463" s="81">
        <v>0</v>
      </c>
      <c r="AT463" s="81">
        <v>0</v>
      </c>
      <c r="AU463" s="81">
        <v>0</v>
      </c>
      <c r="AV463" s="81">
        <v>0</v>
      </c>
      <c r="AW463" s="81"/>
      <c r="AX463" s="82"/>
      <c r="AY463" s="81">
        <v>2037.0000000000009</v>
      </c>
      <c r="AZ463" s="81">
        <v>2495</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2188</v>
      </c>
      <c r="B464" s="80">
        <v>374</v>
      </c>
      <c r="C464" s="80">
        <v>19</v>
      </c>
      <c r="D464" s="80">
        <v>22</v>
      </c>
      <c r="E464" s="80">
        <v>2022</v>
      </c>
      <c r="F464" s="80" t="s">
        <v>568</v>
      </c>
      <c r="G464" s="80" t="s">
        <v>2169</v>
      </c>
      <c r="H464" s="80" t="s">
        <v>2170</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454</v>
      </c>
      <c r="AR464" s="81">
        <v>88</v>
      </c>
      <c r="AS464" s="81">
        <v>0</v>
      </c>
      <c r="AT464" s="81">
        <v>0</v>
      </c>
      <c r="AU464" s="81">
        <v>0</v>
      </c>
      <c r="AV464" s="81">
        <v>0</v>
      </c>
      <c r="AW464" s="81"/>
      <c r="AX464" s="82"/>
      <c r="AY464" s="81">
        <v>2145.7000000000012</v>
      </c>
      <c r="AZ464" s="81">
        <v>2495</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2189</v>
      </c>
      <c r="B465" s="80">
        <v>103</v>
      </c>
      <c r="C465" s="80">
        <v>1</v>
      </c>
      <c r="D465" s="80">
        <v>7</v>
      </c>
      <c r="E465" s="80">
        <v>1990</v>
      </c>
      <c r="F465" s="80" t="s">
        <v>562</v>
      </c>
      <c r="G465" s="80" t="s">
        <v>2190</v>
      </c>
      <c r="H465" s="80" t="s">
        <v>2191</v>
      </c>
      <c r="I465" s="177"/>
      <c r="J465" s="81">
        <v>5.7522946823624279</v>
      </c>
      <c r="K465" s="81">
        <v>0.24632918996967307</v>
      </c>
      <c r="L465" s="81">
        <v>0</v>
      </c>
      <c r="M465" s="81">
        <v>1.6100896780212266</v>
      </c>
      <c r="N465" s="81">
        <v>6.8042763488210394</v>
      </c>
      <c r="O465" s="81">
        <v>6.0246281292328048</v>
      </c>
      <c r="P465" s="81">
        <v>5.5228119157733433</v>
      </c>
      <c r="Q465" s="81">
        <v>0.53089922160324665</v>
      </c>
      <c r="R465" s="81">
        <v>0</v>
      </c>
      <c r="S465" s="81">
        <v>0.66562905005594408</v>
      </c>
      <c r="T465" s="82"/>
      <c r="U465" s="81">
        <v>1615560</v>
      </c>
      <c r="V465" s="81">
        <v>104</v>
      </c>
      <c r="W465" s="81">
        <v>0</v>
      </c>
      <c r="X465" s="81">
        <v>615</v>
      </c>
      <c r="Y465" s="81">
        <v>2486</v>
      </c>
      <c r="Z465" s="81">
        <v>2478</v>
      </c>
      <c r="AA465" s="81">
        <v>1341</v>
      </c>
      <c r="AB465" s="81">
        <v>8620</v>
      </c>
      <c r="AC465" s="81">
        <v>0</v>
      </c>
      <c r="AD465" s="81">
        <v>0.66562905005594408</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2192</v>
      </c>
      <c r="B466" s="80">
        <v>104</v>
      </c>
      <c r="C466" s="80">
        <v>2</v>
      </c>
      <c r="D466" s="80">
        <v>7</v>
      </c>
      <c r="E466" s="80">
        <v>2005</v>
      </c>
      <c r="F466" s="80" t="s">
        <v>565</v>
      </c>
      <c r="G466" s="80" t="s">
        <v>2190</v>
      </c>
      <c r="H466" s="80" t="s">
        <v>2191</v>
      </c>
      <c r="I466" s="177"/>
      <c r="J466" s="81">
        <v>6.1873854745198953</v>
      </c>
      <c r="K466" s="81">
        <v>0.3039969693284662</v>
      </c>
      <c r="L466" s="81">
        <v>0</v>
      </c>
      <c r="M466" s="81">
        <v>3.0985693254966873</v>
      </c>
      <c r="N466" s="81">
        <v>8.3814899614751717</v>
      </c>
      <c r="O466" s="81">
        <v>8.2253765003400368</v>
      </c>
      <c r="P466" s="81">
        <v>5.7578197166991822</v>
      </c>
      <c r="Q466" s="81">
        <v>0.45965329217559781</v>
      </c>
      <c r="R466" s="81">
        <v>0</v>
      </c>
      <c r="S466" s="81">
        <v>0</v>
      </c>
      <c r="T466" s="82"/>
      <c r="U466" s="81">
        <v>1117998</v>
      </c>
      <c r="V466" s="81">
        <v>151</v>
      </c>
      <c r="W466" s="81">
        <v>0</v>
      </c>
      <c r="X466" s="81">
        <v>643</v>
      </c>
      <c r="Y466" s="81">
        <v>2814</v>
      </c>
      <c r="Z466" s="81">
        <v>3915</v>
      </c>
      <c r="AA466" s="81">
        <v>1145</v>
      </c>
      <c r="AB466" s="81">
        <v>7802</v>
      </c>
      <c r="AC466" s="81">
        <v>0</v>
      </c>
      <c r="AD466" s="81">
        <v>0</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2193</v>
      </c>
      <c r="B467" s="80">
        <v>105</v>
      </c>
      <c r="C467" s="80">
        <v>3</v>
      </c>
      <c r="D467" s="80">
        <v>7</v>
      </c>
      <c r="E467" s="80">
        <v>2006</v>
      </c>
      <c r="F467" s="80" t="s">
        <v>566</v>
      </c>
      <c r="G467" s="80" t="s">
        <v>2190</v>
      </c>
      <c r="H467" s="80" t="s">
        <v>2191</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2194</v>
      </c>
      <c r="B468" s="80">
        <v>106</v>
      </c>
      <c r="C468" s="80">
        <v>4</v>
      </c>
      <c r="D468" s="80">
        <v>7</v>
      </c>
      <c r="E468" s="80">
        <v>2007</v>
      </c>
      <c r="F468" s="80" t="s">
        <v>567</v>
      </c>
      <c r="G468" s="80" t="s">
        <v>2190</v>
      </c>
      <c r="H468" s="80" t="s">
        <v>2191</v>
      </c>
      <c r="I468" s="177"/>
      <c r="J468" s="81">
        <v>4.6789038648987349</v>
      </c>
      <c r="K468" s="81">
        <v>0.24479478920745681</v>
      </c>
      <c r="L468" s="81">
        <v>0</v>
      </c>
      <c r="M468" s="81">
        <v>3.472227760625223</v>
      </c>
      <c r="N468" s="81">
        <v>8.1311820160768207</v>
      </c>
      <c r="O468" s="81">
        <v>7.9811430803810151</v>
      </c>
      <c r="P468" s="81">
        <v>5.5967255457850111</v>
      </c>
      <c r="Q468" s="81">
        <v>0.47605108937881835</v>
      </c>
      <c r="R468" s="81">
        <v>0</v>
      </c>
      <c r="S468" s="81">
        <v>0</v>
      </c>
      <c r="T468" s="82"/>
      <c r="U468" s="81">
        <v>1215290</v>
      </c>
      <c r="V468" s="81">
        <v>124</v>
      </c>
      <c r="W468" s="81">
        <v>0</v>
      </c>
      <c r="X468" s="81">
        <v>863</v>
      </c>
      <c r="Y468" s="81">
        <v>2833</v>
      </c>
      <c r="Z468" s="81">
        <v>3949</v>
      </c>
      <c r="AA468" s="81">
        <v>1096</v>
      </c>
      <c r="AB468" s="81">
        <v>7653</v>
      </c>
      <c r="AC468" s="81">
        <v>0</v>
      </c>
      <c r="AD468" s="81">
        <v>0</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2195</v>
      </c>
      <c r="B469" s="80">
        <v>107</v>
      </c>
      <c r="C469" s="80">
        <v>5</v>
      </c>
      <c r="D469" s="80">
        <v>7</v>
      </c>
      <c r="E469" s="80">
        <v>2008</v>
      </c>
      <c r="F469" s="80" t="s">
        <v>84</v>
      </c>
      <c r="G469" s="80" t="s">
        <v>2190</v>
      </c>
      <c r="H469" s="80" t="s">
        <v>2191</v>
      </c>
      <c r="I469" s="177"/>
      <c r="J469" s="81">
        <v>3.7179926260370704</v>
      </c>
      <c r="K469" s="81">
        <v>0.18070581512237893</v>
      </c>
      <c r="L469" s="81">
        <v>0</v>
      </c>
      <c r="M469" s="81">
        <v>3.7992661102543579</v>
      </c>
      <c r="N469" s="81">
        <v>8.555759603337485</v>
      </c>
      <c r="O469" s="81">
        <v>7.6519417099181961</v>
      </c>
      <c r="P469" s="81">
        <v>5.5138370216506845</v>
      </c>
      <c r="Q469" s="81">
        <v>0.46572345108863134</v>
      </c>
      <c r="R469" s="81">
        <v>0</v>
      </c>
      <c r="S469" s="81">
        <v>0</v>
      </c>
      <c r="T469" s="82"/>
      <c r="U469" s="81">
        <v>1039712</v>
      </c>
      <c r="V469" s="81">
        <v>124</v>
      </c>
      <c r="W469" s="81">
        <v>0</v>
      </c>
      <c r="X469" s="81">
        <v>863</v>
      </c>
      <c r="Y469" s="81">
        <v>2856</v>
      </c>
      <c r="Z469" s="81">
        <v>3919</v>
      </c>
      <c r="AA469" s="81">
        <v>1081</v>
      </c>
      <c r="AB469" s="81">
        <v>7610</v>
      </c>
      <c r="AC469" s="81">
        <v>0</v>
      </c>
      <c r="AD469" s="81">
        <v>0</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2196</v>
      </c>
      <c r="B470" s="80">
        <v>108</v>
      </c>
      <c r="C470" s="80">
        <v>6</v>
      </c>
      <c r="D470" s="80">
        <v>7</v>
      </c>
      <c r="E470" s="80">
        <v>2009</v>
      </c>
      <c r="F470" s="80" t="s">
        <v>85</v>
      </c>
      <c r="G470" s="80" t="s">
        <v>2190</v>
      </c>
      <c r="H470" s="80" t="s">
        <v>2191</v>
      </c>
      <c r="I470" s="177"/>
      <c r="J470" s="81">
        <v>3.36634488769276</v>
      </c>
      <c r="K470" s="81">
        <v>0.15229973392988003</v>
      </c>
      <c r="L470" s="81">
        <v>0</v>
      </c>
      <c r="M470" s="81">
        <v>3.2386363758722441</v>
      </c>
      <c r="N470" s="81">
        <v>7.7939490282213555</v>
      </c>
      <c r="O470" s="81">
        <v>7.6969574853287384</v>
      </c>
      <c r="P470" s="81">
        <v>5.261595834203332</v>
      </c>
      <c r="Q470" s="81">
        <v>0.44061792905723157</v>
      </c>
      <c r="R470" s="81">
        <v>0</v>
      </c>
      <c r="S470" s="81">
        <v>0</v>
      </c>
      <c r="T470" s="82"/>
      <c r="U470" s="81">
        <v>925570</v>
      </c>
      <c r="V470" s="81">
        <v>109</v>
      </c>
      <c r="W470" s="81">
        <v>0</v>
      </c>
      <c r="X470" s="81">
        <v>887</v>
      </c>
      <c r="Y470" s="81">
        <v>2857</v>
      </c>
      <c r="Z470" s="81">
        <v>3891</v>
      </c>
      <c r="AA470" s="81">
        <v>1059</v>
      </c>
      <c r="AB470" s="81">
        <v>7558</v>
      </c>
      <c r="AC470" s="81">
        <v>0</v>
      </c>
      <c r="AD470" s="81">
        <v>0</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0</v>
      </c>
      <c r="BJ470" s="81">
        <v>0</v>
      </c>
      <c r="BK470" s="81">
        <v>0</v>
      </c>
      <c r="BL470" s="81">
        <v>0</v>
      </c>
      <c r="BM470" s="82"/>
      <c r="BN470" s="81">
        <v>0</v>
      </c>
      <c r="BO470" s="81">
        <v>0</v>
      </c>
      <c r="BP470" s="81">
        <v>0</v>
      </c>
      <c r="BQ470" s="81">
        <v>0</v>
      </c>
      <c r="BR470" s="81">
        <v>0</v>
      </c>
      <c r="BS470" s="81">
        <v>0</v>
      </c>
      <c r="BT470"/>
      <c r="BU470" s="80"/>
      <c r="BV470" s="80"/>
      <c r="BW470" s="80"/>
      <c r="BX470" s="80"/>
      <c r="BY470" s="80"/>
      <c r="BZ470" s="80"/>
      <c r="CA470" s="80"/>
      <c r="CB470" s="80"/>
      <c r="CC470" s="80"/>
    </row>
    <row r="471" spans="1:81">
      <c r="A471" s="80" t="s">
        <v>2197</v>
      </c>
      <c r="B471" s="80">
        <v>109</v>
      </c>
      <c r="C471" s="80">
        <v>7</v>
      </c>
      <c r="D471" s="80">
        <v>7</v>
      </c>
      <c r="E471" s="80">
        <v>2010</v>
      </c>
      <c r="F471" s="80" t="s">
        <v>86</v>
      </c>
      <c r="G471" s="80" t="s">
        <v>2190</v>
      </c>
      <c r="H471" s="80" t="s">
        <v>2191</v>
      </c>
      <c r="I471" s="177"/>
      <c r="J471" s="81">
        <v>3.3706414095342874</v>
      </c>
      <c r="K471" s="81">
        <v>0.1700360973072145</v>
      </c>
      <c r="L471" s="81">
        <v>0</v>
      </c>
      <c r="M471" s="81">
        <v>3.510983071054949</v>
      </c>
      <c r="N471" s="81">
        <v>7.6845593603507476</v>
      </c>
      <c r="O471" s="81">
        <v>7.6239458055180123</v>
      </c>
      <c r="P471" s="81">
        <v>5.4320329362881168</v>
      </c>
      <c r="Q471" s="81">
        <v>0.45624871058019184</v>
      </c>
      <c r="R471" s="81">
        <v>0</v>
      </c>
      <c r="S471" s="81">
        <v>0</v>
      </c>
      <c r="T471" s="82"/>
      <c r="U471" s="81">
        <v>870559</v>
      </c>
      <c r="V471" s="81">
        <v>109</v>
      </c>
      <c r="W471" s="81">
        <v>0</v>
      </c>
      <c r="X471" s="81">
        <v>887</v>
      </c>
      <c r="Y471" s="81">
        <v>2864</v>
      </c>
      <c r="Z471" s="81">
        <v>3872</v>
      </c>
      <c r="AA471" s="81">
        <v>1066</v>
      </c>
      <c r="AB471" s="81">
        <v>7499</v>
      </c>
      <c r="AC471" s="81">
        <v>0</v>
      </c>
      <c r="AD471" s="81">
        <v>0</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0</v>
      </c>
      <c r="BJ471" s="81">
        <v>0</v>
      </c>
      <c r="BK471" s="81">
        <v>0</v>
      </c>
      <c r="BL471" s="81">
        <v>0</v>
      </c>
      <c r="BM471" s="82"/>
      <c r="BN471" s="81">
        <v>0</v>
      </c>
      <c r="BO471" s="81">
        <v>0</v>
      </c>
      <c r="BP471" s="81">
        <v>0</v>
      </c>
      <c r="BQ471" s="81">
        <v>0</v>
      </c>
      <c r="BR471" s="81">
        <v>0</v>
      </c>
      <c r="BS471" s="81">
        <v>0</v>
      </c>
      <c r="BT471"/>
      <c r="BU471" s="80">
        <v>0</v>
      </c>
      <c r="BV471" s="80">
        <v>0</v>
      </c>
      <c r="BW471" s="80">
        <v>0</v>
      </c>
      <c r="BX471" s="80">
        <v>0</v>
      </c>
      <c r="BY471" s="80">
        <v>0</v>
      </c>
      <c r="BZ471" s="80">
        <v>0</v>
      </c>
      <c r="CA471" s="80">
        <v>0</v>
      </c>
      <c r="CB471" s="80">
        <v>0</v>
      </c>
      <c r="CC471" s="80">
        <v>0</v>
      </c>
    </row>
    <row r="472" spans="1:81">
      <c r="A472" s="80" t="s">
        <v>2198</v>
      </c>
      <c r="B472" s="80">
        <v>110</v>
      </c>
      <c r="C472" s="80">
        <v>8</v>
      </c>
      <c r="D472" s="80">
        <v>7</v>
      </c>
      <c r="E472" s="80">
        <v>2011</v>
      </c>
      <c r="F472" s="80" t="s">
        <v>87</v>
      </c>
      <c r="G472" s="80" t="s">
        <v>2190</v>
      </c>
      <c r="H472" s="80" t="s">
        <v>2191</v>
      </c>
      <c r="I472" s="177"/>
      <c r="J472" s="81">
        <v>4.0578668975202694</v>
      </c>
      <c r="K472" s="81">
        <v>0.24303242235172878</v>
      </c>
      <c r="L472" s="81">
        <v>0</v>
      </c>
      <c r="M472" s="81">
        <v>4.2963414723741931</v>
      </c>
      <c r="N472" s="81">
        <v>9.7857166352820393</v>
      </c>
      <c r="O472" s="81">
        <v>7.4271490666556756</v>
      </c>
      <c r="P472" s="81">
        <v>5.1958803576508199</v>
      </c>
      <c r="Q472" s="81">
        <v>0.51784579207489534</v>
      </c>
      <c r="R472" s="81">
        <v>0</v>
      </c>
      <c r="S472" s="81">
        <v>0</v>
      </c>
      <c r="T472" s="82"/>
      <c r="U472" s="81">
        <v>846456</v>
      </c>
      <c r="V472" s="81">
        <v>109</v>
      </c>
      <c r="W472" s="81">
        <v>0</v>
      </c>
      <c r="X472" s="81">
        <v>887</v>
      </c>
      <c r="Y472" s="81">
        <v>2882</v>
      </c>
      <c r="Z472" s="81">
        <v>3854</v>
      </c>
      <c r="AA472" s="81">
        <v>1050</v>
      </c>
      <c r="AB472" s="81">
        <v>7379</v>
      </c>
      <c r="AC472" s="81">
        <v>0</v>
      </c>
      <c r="AD472" s="81">
        <v>0</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0</v>
      </c>
      <c r="BJ472" s="81">
        <v>0</v>
      </c>
      <c r="BK472" s="81">
        <v>0</v>
      </c>
      <c r="BL472" s="81">
        <v>0</v>
      </c>
      <c r="BM472" s="82"/>
      <c r="BN472" s="81">
        <v>0</v>
      </c>
      <c r="BO472" s="81">
        <v>0</v>
      </c>
      <c r="BP472" s="81">
        <v>0</v>
      </c>
      <c r="BQ472" s="81">
        <v>0</v>
      </c>
      <c r="BR472" s="81">
        <v>0</v>
      </c>
      <c r="BS472" s="81">
        <v>0</v>
      </c>
      <c r="BT472"/>
      <c r="BU472" s="80">
        <v>0</v>
      </c>
      <c r="BV472" s="80">
        <v>0</v>
      </c>
      <c r="BW472" s="80">
        <v>0</v>
      </c>
      <c r="BX472" s="80">
        <v>0</v>
      </c>
      <c r="BY472" s="80">
        <v>0</v>
      </c>
      <c r="BZ472" s="80">
        <v>0</v>
      </c>
      <c r="CA472" s="80">
        <v>0</v>
      </c>
      <c r="CB472" s="80">
        <v>0</v>
      </c>
      <c r="CC472" s="80">
        <v>0</v>
      </c>
    </row>
    <row r="473" spans="1:81">
      <c r="A473" s="80" t="s">
        <v>2199</v>
      </c>
      <c r="B473" s="80">
        <v>111</v>
      </c>
      <c r="C473" s="80">
        <v>9</v>
      </c>
      <c r="D473" s="80">
        <v>7</v>
      </c>
      <c r="E473" s="80">
        <v>2012</v>
      </c>
      <c r="F473" s="80" t="s">
        <v>88</v>
      </c>
      <c r="G473" s="80" t="s">
        <v>2190</v>
      </c>
      <c r="H473" s="80" t="s">
        <v>2191</v>
      </c>
      <c r="I473" s="177"/>
      <c r="J473" s="81">
        <v>4.0227014223429682</v>
      </c>
      <c r="K473" s="81">
        <v>0.23643348244830206</v>
      </c>
      <c r="L473" s="81">
        <v>0</v>
      </c>
      <c r="M473" s="81">
        <v>4.4071037237673254</v>
      </c>
      <c r="N473" s="81">
        <v>11.179400769585847</v>
      </c>
      <c r="O473" s="81">
        <v>7.3572316288576785</v>
      </c>
      <c r="P473" s="81">
        <v>5.0860978217909283</v>
      </c>
      <c r="Q473" s="81">
        <v>0.55538360463408654</v>
      </c>
      <c r="R473" s="81">
        <v>0</v>
      </c>
      <c r="S473" s="81">
        <v>0</v>
      </c>
      <c r="T473" s="82"/>
      <c r="U473" s="81">
        <v>840380</v>
      </c>
      <c r="V473" s="81">
        <v>109</v>
      </c>
      <c r="W473" s="81">
        <v>0</v>
      </c>
      <c r="X473" s="81">
        <v>887</v>
      </c>
      <c r="Y473" s="81">
        <v>2904</v>
      </c>
      <c r="Z473" s="81">
        <v>3848</v>
      </c>
      <c r="AA473" s="81">
        <v>1022</v>
      </c>
      <c r="AB473" s="81">
        <v>7284</v>
      </c>
      <c r="AC473" s="81">
        <v>0</v>
      </c>
      <c r="AD473" s="81">
        <v>0</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2200</v>
      </c>
      <c r="B474" s="80">
        <v>112</v>
      </c>
      <c r="C474" s="80">
        <v>10</v>
      </c>
      <c r="D474" s="80">
        <v>7</v>
      </c>
      <c r="E474" s="80">
        <v>2013</v>
      </c>
      <c r="F474" s="80" t="s">
        <v>89</v>
      </c>
      <c r="G474" s="80" t="s">
        <v>2190</v>
      </c>
      <c r="H474" s="80" t="s">
        <v>2191</v>
      </c>
      <c r="I474" s="177"/>
      <c r="J474" s="81">
        <v>4.0027595738722699</v>
      </c>
      <c r="K474" s="81">
        <v>0.19507513614050292</v>
      </c>
      <c r="L474" s="81">
        <v>0</v>
      </c>
      <c r="M474" s="81">
        <v>4.5172277885099703</v>
      </c>
      <c r="N474" s="81">
        <v>11.575368194169581</v>
      </c>
      <c r="O474" s="81">
        <v>7.0519354906425606</v>
      </c>
      <c r="P474" s="81">
        <v>5.0503126907442732</v>
      </c>
      <c r="Q474" s="81">
        <v>0.55951750765780894</v>
      </c>
      <c r="R474" s="81">
        <v>0</v>
      </c>
      <c r="S474" s="81">
        <v>0</v>
      </c>
      <c r="T474" s="82"/>
      <c r="U474" s="81">
        <v>831995</v>
      </c>
      <c r="V474" s="81">
        <v>109</v>
      </c>
      <c r="W474" s="81">
        <v>0</v>
      </c>
      <c r="X474" s="81">
        <v>887</v>
      </c>
      <c r="Y474" s="81">
        <v>2922</v>
      </c>
      <c r="Z474" s="81">
        <v>3853</v>
      </c>
      <c r="AA474" s="81">
        <v>1011</v>
      </c>
      <c r="AB474" s="81">
        <v>7233</v>
      </c>
      <c r="AC474" s="81">
        <v>0</v>
      </c>
      <c r="AD474" s="81">
        <v>0</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0</v>
      </c>
      <c r="BJ474" s="81">
        <v>0</v>
      </c>
      <c r="BK474" s="81">
        <v>0</v>
      </c>
      <c r="BL474" s="81">
        <v>0</v>
      </c>
      <c r="BM474" s="82"/>
      <c r="BN474" s="81">
        <v>0</v>
      </c>
      <c r="BO474" s="81">
        <v>0</v>
      </c>
      <c r="BP474" s="81">
        <v>0</v>
      </c>
      <c r="BQ474" s="81">
        <v>0</v>
      </c>
      <c r="BR474" s="81">
        <v>0</v>
      </c>
      <c r="BS474" s="81">
        <v>0</v>
      </c>
      <c r="BT474"/>
      <c r="BU474" s="80">
        <v>0</v>
      </c>
      <c r="BV474" s="80">
        <v>0</v>
      </c>
      <c r="BW474" s="80">
        <v>0</v>
      </c>
      <c r="BX474" s="80">
        <v>0</v>
      </c>
      <c r="BY474" s="80">
        <v>0</v>
      </c>
      <c r="BZ474" s="80">
        <v>0</v>
      </c>
      <c r="CA474" s="80">
        <v>0</v>
      </c>
      <c r="CB474" s="80">
        <v>0</v>
      </c>
      <c r="CC474" s="80">
        <v>0</v>
      </c>
    </row>
    <row r="475" spans="1:81">
      <c r="A475" s="80" t="s">
        <v>2201</v>
      </c>
      <c r="B475" s="80">
        <v>113</v>
      </c>
      <c r="C475" s="80">
        <v>11</v>
      </c>
      <c r="D475" s="80">
        <v>7</v>
      </c>
      <c r="E475" s="80">
        <v>2014</v>
      </c>
      <c r="F475" s="80" t="s">
        <v>90</v>
      </c>
      <c r="G475" s="80" t="s">
        <v>2190</v>
      </c>
      <c r="H475" s="80" t="s">
        <v>2191</v>
      </c>
      <c r="I475" s="177"/>
      <c r="J475" s="81">
        <v>3.934791782408142</v>
      </c>
      <c r="K475" s="81">
        <v>0.17224898811082279</v>
      </c>
      <c r="L475" s="81">
        <v>0</v>
      </c>
      <c r="M475" s="81">
        <v>4.535392340589441</v>
      </c>
      <c r="N475" s="81">
        <v>11.429902890899159</v>
      </c>
      <c r="O475" s="81">
        <v>6.7112916750972245</v>
      </c>
      <c r="P475" s="81">
        <v>5.1167505556684914</v>
      </c>
      <c r="Q475" s="81">
        <v>0.53245281520202947</v>
      </c>
      <c r="R475" s="81">
        <v>0</v>
      </c>
      <c r="S475" s="81">
        <v>0</v>
      </c>
      <c r="T475" s="82"/>
      <c r="U475" s="81">
        <v>910322</v>
      </c>
      <c r="V475" s="81">
        <v>81</v>
      </c>
      <c r="W475" s="81">
        <v>0</v>
      </c>
      <c r="X475" s="81">
        <v>890</v>
      </c>
      <c r="Y475" s="81">
        <v>2944</v>
      </c>
      <c r="Z475" s="81">
        <v>3862</v>
      </c>
      <c r="AA475" s="81">
        <v>1019</v>
      </c>
      <c r="AB475" s="81">
        <v>7174</v>
      </c>
      <c r="AC475" s="81">
        <v>0</v>
      </c>
      <c r="AD475" s="81">
        <v>0</v>
      </c>
      <c r="AE475" s="82"/>
      <c r="AF475" s="81">
        <v>5330376.3894293969</v>
      </c>
      <c r="AG475" s="81">
        <v>141140.9375205363</v>
      </c>
      <c r="AH475" s="81">
        <v>0</v>
      </c>
      <c r="AI475" s="81">
        <v>5885042.407072858</v>
      </c>
      <c r="AJ475" s="81">
        <v>16285608.941536626</v>
      </c>
      <c r="AK475" s="81">
        <v>0</v>
      </c>
      <c r="AL475" s="81">
        <v>0</v>
      </c>
      <c r="AM475" s="81">
        <v>984882.99737582298</v>
      </c>
      <c r="AN475" s="81">
        <v>0</v>
      </c>
      <c r="AO475" s="81">
        <v>0</v>
      </c>
      <c r="AP475" s="82"/>
      <c r="AQ475" s="81">
        <v>168</v>
      </c>
      <c r="AR475" s="81">
        <v>29</v>
      </c>
      <c r="AS475" s="81">
        <v>0</v>
      </c>
      <c r="AT475" s="81">
        <v>0</v>
      </c>
      <c r="AU475" s="81">
        <v>0</v>
      </c>
      <c r="AV475" s="81">
        <v>0</v>
      </c>
      <c r="AW475" s="81" t="s">
        <v>564</v>
      </c>
      <c r="AX475" s="82"/>
      <c r="AY475" s="81">
        <v>673.6</v>
      </c>
      <c r="AZ475" s="81">
        <v>1357.5</v>
      </c>
      <c r="BA475" s="81">
        <v>0</v>
      </c>
      <c r="BB475" s="81">
        <v>0</v>
      </c>
      <c r="BC475" s="81">
        <v>0</v>
      </c>
      <c r="BD475" s="81">
        <v>0</v>
      </c>
      <c r="BE475" s="81" t="s">
        <v>564</v>
      </c>
      <c r="BF475" s="82"/>
      <c r="BG475" s="81">
        <v>0</v>
      </c>
      <c r="BH475" s="81">
        <v>0</v>
      </c>
      <c r="BI475" s="81">
        <v>0</v>
      </c>
      <c r="BJ475" s="81">
        <v>0</v>
      </c>
      <c r="BK475" s="81">
        <v>0</v>
      </c>
      <c r="BL475" s="81">
        <v>0</v>
      </c>
      <c r="BM475" s="82"/>
      <c r="BN475" s="81">
        <v>0</v>
      </c>
      <c r="BO475" s="81">
        <v>0</v>
      </c>
      <c r="BP475" s="81">
        <v>0</v>
      </c>
      <c r="BQ475" s="81">
        <v>0</v>
      </c>
      <c r="BR475" s="81">
        <v>0</v>
      </c>
      <c r="BS475" s="81">
        <v>0</v>
      </c>
      <c r="BT475"/>
      <c r="BU475" s="80">
        <v>0</v>
      </c>
      <c r="BV475" s="80">
        <v>0</v>
      </c>
      <c r="BW475" s="80">
        <v>0</v>
      </c>
      <c r="BX475" s="80">
        <v>0</v>
      </c>
      <c r="BY475" s="80">
        <v>0</v>
      </c>
      <c r="BZ475" s="80">
        <v>0</v>
      </c>
      <c r="CA475" s="80">
        <v>0</v>
      </c>
      <c r="CB475" s="80">
        <v>0</v>
      </c>
      <c r="CC475" s="80">
        <v>0</v>
      </c>
    </row>
    <row r="476" spans="1:81">
      <c r="A476" s="80" t="s">
        <v>2202</v>
      </c>
      <c r="B476" s="80">
        <v>114</v>
      </c>
      <c r="C476" s="80">
        <v>12</v>
      </c>
      <c r="D476" s="80">
        <v>7</v>
      </c>
      <c r="E476" s="80">
        <v>2015</v>
      </c>
      <c r="F476" s="80" t="s">
        <v>91</v>
      </c>
      <c r="G476" s="80" t="s">
        <v>2190</v>
      </c>
      <c r="H476" s="80" t="s">
        <v>2191</v>
      </c>
      <c r="I476" s="177"/>
      <c r="J476" s="81">
        <v>4.2117351074959712</v>
      </c>
      <c r="K476" s="81">
        <v>0.17985505368885987</v>
      </c>
      <c r="L476" s="81">
        <v>0</v>
      </c>
      <c r="M476" s="81">
        <v>4.6965126971714293</v>
      </c>
      <c r="N476" s="81">
        <v>10.588987705274516</v>
      </c>
      <c r="O476" s="81">
        <v>6.6420834616545719</v>
      </c>
      <c r="P476" s="81">
        <v>4.9046887780702759</v>
      </c>
      <c r="Q476" s="81">
        <v>0.51550493113446005</v>
      </c>
      <c r="R476" s="81">
        <v>0</v>
      </c>
      <c r="S476" s="81">
        <v>0</v>
      </c>
      <c r="T476" s="82"/>
      <c r="U476" s="81">
        <v>900319</v>
      </c>
      <c r="V476" s="81">
        <v>81</v>
      </c>
      <c r="W476" s="81">
        <v>0</v>
      </c>
      <c r="X476" s="81">
        <v>890</v>
      </c>
      <c r="Y476" s="81">
        <v>2969</v>
      </c>
      <c r="Z476" s="81">
        <v>3859</v>
      </c>
      <c r="AA476" s="81">
        <v>976</v>
      </c>
      <c r="AB476" s="81">
        <v>7095</v>
      </c>
      <c r="AC476" s="81">
        <v>0</v>
      </c>
      <c r="AD476" s="81">
        <v>0</v>
      </c>
      <c r="AE476" s="82"/>
      <c r="AF476" s="81">
        <v>5585481.0254340284</v>
      </c>
      <c r="AG476" s="81">
        <v>133037.5997693534</v>
      </c>
      <c r="AH476" s="81">
        <v>0</v>
      </c>
      <c r="AI476" s="81">
        <v>5746293.2990676127</v>
      </c>
      <c r="AJ476" s="81">
        <v>15681759.571456304</v>
      </c>
      <c r="AK476" s="81">
        <v>0</v>
      </c>
      <c r="AL476" s="81">
        <v>0</v>
      </c>
      <c r="AM476" s="81">
        <v>972339.9875943854</v>
      </c>
      <c r="AN476" s="81">
        <v>0</v>
      </c>
      <c r="AO476" s="81">
        <v>0</v>
      </c>
      <c r="AP476" s="82"/>
      <c r="AQ476" s="81">
        <v>187</v>
      </c>
      <c r="AR476" s="81">
        <v>35</v>
      </c>
      <c r="AS476" s="81">
        <v>0</v>
      </c>
      <c r="AT476" s="81">
        <v>0</v>
      </c>
      <c r="AU476" s="81">
        <v>0</v>
      </c>
      <c r="AV476" s="81">
        <v>0</v>
      </c>
      <c r="AW476" s="81" t="s">
        <v>564</v>
      </c>
      <c r="AX476" s="82"/>
      <c r="AY476" s="81">
        <v>757.3</v>
      </c>
      <c r="AZ476" s="81">
        <v>1645.2</v>
      </c>
      <c r="BA476" s="81">
        <v>0</v>
      </c>
      <c r="BB476" s="81">
        <v>0</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2203</v>
      </c>
      <c r="B477" s="80">
        <v>115</v>
      </c>
      <c r="C477" s="80">
        <v>13</v>
      </c>
      <c r="D477" s="80">
        <v>7</v>
      </c>
      <c r="E477" s="80">
        <v>2016</v>
      </c>
      <c r="F477" s="80" t="s">
        <v>92</v>
      </c>
      <c r="G477" s="80" t="s">
        <v>2190</v>
      </c>
      <c r="H477" s="80" t="s">
        <v>2191</v>
      </c>
      <c r="I477" s="177"/>
      <c r="J477" s="81">
        <v>3.8884205446727456</v>
      </c>
      <c r="K477" s="81">
        <v>0.17818857895547038</v>
      </c>
      <c r="L477" s="81">
        <v>0</v>
      </c>
      <c r="M477" s="81">
        <v>4.1220577465586734</v>
      </c>
      <c r="N477" s="81">
        <v>11.042132034791505</v>
      </c>
      <c r="O477" s="81">
        <v>6.5461230493046347</v>
      </c>
      <c r="P477" s="81">
        <v>4.7421126076432607</v>
      </c>
      <c r="Q477" s="81">
        <v>0.49929780488088266</v>
      </c>
      <c r="R477" s="81">
        <v>0</v>
      </c>
      <c r="S477" s="81">
        <v>0</v>
      </c>
      <c r="T477" s="82"/>
      <c r="U477" s="81">
        <v>880200</v>
      </c>
      <c r="V477" s="81">
        <v>81</v>
      </c>
      <c r="W477" s="81">
        <v>0</v>
      </c>
      <c r="X477" s="81">
        <v>890</v>
      </c>
      <c r="Y477" s="81">
        <v>3006</v>
      </c>
      <c r="Z477" s="81">
        <v>3850</v>
      </c>
      <c r="AA477" s="81">
        <v>976</v>
      </c>
      <c r="AB477" s="81">
        <v>7069</v>
      </c>
      <c r="AC477" s="81">
        <v>0</v>
      </c>
      <c r="AD477" s="81">
        <v>0</v>
      </c>
      <c r="AE477" s="82"/>
      <c r="AF477" s="81">
        <v>5411157.7017725464</v>
      </c>
      <c r="AG477" s="81">
        <v>126732.8862123467</v>
      </c>
      <c r="AH477" s="81">
        <v>0</v>
      </c>
      <c r="AI477" s="81">
        <v>6099462.6381134205</v>
      </c>
      <c r="AJ477" s="81">
        <v>15603669.832223911</v>
      </c>
      <c r="AK477" s="81">
        <v>0</v>
      </c>
      <c r="AL477" s="81">
        <v>0</v>
      </c>
      <c r="AM477" s="81">
        <v>969529.44117576128</v>
      </c>
      <c r="AN477" s="81">
        <v>0</v>
      </c>
      <c r="AO477" s="81">
        <v>0</v>
      </c>
      <c r="AP477" s="82"/>
      <c r="AQ477" s="81">
        <v>194</v>
      </c>
      <c r="AR477" s="81">
        <v>45</v>
      </c>
      <c r="AS477" s="81">
        <v>0</v>
      </c>
      <c r="AT477" s="81">
        <v>0</v>
      </c>
      <c r="AU477" s="81">
        <v>0</v>
      </c>
      <c r="AV477" s="81">
        <v>0</v>
      </c>
      <c r="AW477" s="81" t="s">
        <v>564</v>
      </c>
      <c r="AX477" s="82"/>
      <c r="AY477" s="81">
        <v>784.6</v>
      </c>
      <c r="AZ477" s="81">
        <v>1925.1</v>
      </c>
      <c r="BA477" s="81">
        <v>0</v>
      </c>
      <c r="BB477" s="81">
        <v>0</v>
      </c>
      <c r="BC477" s="81">
        <v>0</v>
      </c>
      <c r="BD477" s="81">
        <v>0</v>
      </c>
      <c r="BE477" s="81" t="s">
        <v>564</v>
      </c>
      <c r="BF477" s="82"/>
      <c r="BG477" s="81">
        <v>0</v>
      </c>
      <c r="BH477" s="81">
        <v>0</v>
      </c>
      <c r="BI477" s="81">
        <v>0</v>
      </c>
      <c r="BJ477" s="81">
        <v>0</v>
      </c>
      <c r="BK477" s="81">
        <v>0</v>
      </c>
      <c r="BL477" s="81">
        <v>0</v>
      </c>
      <c r="BM477" s="82"/>
      <c r="BN477" s="81">
        <v>0</v>
      </c>
      <c r="BO477" s="81">
        <v>0</v>
      </c>
      <c r="BP477" s="81">
        <v>0</v>
      </c>
      <c r="BQ477" s="81">
        <v>0</v>
      </c>
      <c r="BR477" s="81">
        <v>0</v>
      </c>
      <c r="BS477" s="81">
        <v>0</v>
      </c>
      <c r="BT477"/>
      <c r="BU477" s="80">
        <v>0</v>
      </c>
      <c r="BV477" s="80">
        <v>0</v>
      </c>
      <c r="BW477" s="80">
        <v>0</v>
      </c>
      <c r="BX477" s="80">
        <v>0</v>
      </c>
      <c r="BY477" s="80">
        <v>0</v>
      </c>
      <c r="BZ477" s="80">
        <v>0</v>
      </c>
      <c r="CA477" s="80">
        <v>0</v>
      </c>
      <c r="CB477" s="80">
        <v>0</v>
      </c>
      <c r="CC477" s="80">
        <v>0</v>
      </c>
    </row>
    <row r="478" spans="1:81">
      <c r="A478" s="80" t="s">
        <v>2204</v>
      </c>
      <c r="B478" s="80">
        <v>116</v>
      </c>
      <c r="C478" s="80">
        <v>14</v>
      </c>
      <c r="D478" s="80">
        <v>7</v>
      </c>
      <c r="E478" s="80">
        <v>2017</v>
      </c>
      <c r="F478" s="80" t="s">
        <v>71</v>
      </c>
      <c r="G478" s="80" t="s">
        <v>2190</v>
      </c>
      <c r="H478" s="80" t="s">
        <v>2191</v>
      </c>
      <c r="I478" s="177"/>
      <c r="J478" s="81">
        <v>3.0125528340396732</v>
      </c>
      <c r="K478" s="81">
        <v>0.17564602013243025</v>
      </c>
      <c r="L478" s="81">
        <v>0</v>
      </c>
      <c r="M478" s="81">
        <v>3.7097747111904793</v>
      </c>
      <c r="N478" s="81">
        <v>9.6185290175726017</v>
      </c>
      <c r="O478" s="81">
        <v>6.4292706369227499</v>
      </c>
      <c r="P478" s="81">
        <v>4.6975891866242723</v>
      </c>
      <c r="Q478" s="81">
        <v>0.47769480810495513</v>
      </c>
      <c r="R478" s="81">
        <v>0</v>
      </c>
      <c r="S478" s="81">
        <v>0</v>
      </c>
      <c r="T478" s="82"/>
      <c r="U478" s="81">
        <v>869902</v>
      </c>
      <c r="V478" s="81">
        <v>81</v>
      </c>
      <c r="W478" s="81">
        <v>0</v>
      </c>
      <c r="X478" s="81">
        <v>890</v>
      </c>
      <c r="Y478" s="81">
        <v>3002</v>
      </c>
      <c r="Z478" s="81">
        <v>3844</v>
      </c>
      <c r="AA478" s="81">
        <v>973</v>
      </c>
      <c r="AB478" s="81">
        <v>6994</v>
      </c>
      <c r="AC478" s="81">
        <v>0</v>
      </c>
      <c r="AD478" s="81">
        <v>0</v>
      </c>
      <c r="AE478" s="82"/>
      <c r="AF478" s="81">
        <v>4677679.1471694997</v>
      </c>
      <c r="AG478" s="81">
        <v>130380.2126092947</v>
      </c>
      <c r="AH478" s="81">
        <v>0</v>
      </c>
      <c r="AI478" s="81">
        <v>6402381.6242150841</v>
      </c>
      <c r="AJ478" s="81">
        <v>15796679.51782354</v>
      </c>
      <c r="AK478" s="81">
        <v>0</v>
      </c>
      <c r="AL478" s="81">
        <v>0</v>
      </c>
      <c r="AM478" s="81">
        <v>960743.97393495101</v>
      </c>
      <c r="AN478" s="81">
        <v>0</v>
      </c>
      <c r="AO478" s="81">
        <v>0</v>
      </c>
      <c r="AP478" s="82"/>
      <c r="AQ478" s="81">
        <v>201</v>
      </c>
      <c r="AR478" s="81">
        <v>50</v>
      </c>
      <c r="AS478" s="81">
        <v>0</v>
      </c>
      <c r="AT478" s="81">
        <v>0</v>
      </c>
      <c r="AU478" s="81">
        <v>0</v>
      </c>
      <c r="AV478" s="81">
        <v>0</v>
      </c>
      <c r="AW478" s="81" t="s">
        <v>564</v>
      </c>
      <c r="AX478" s="82"/>
      <c r="AY478" s="81">
        <v>813.90000000000009</v>
      </c>
      <c r="AZ478" s="81">
        <v>2062.3000000000002</v>
      </c>
      <c r="BA478" s="81">
        <v>0</v>
      </c>
      <c r="BB478" s="81">
        <v>0</v>
      </c>
      <c r="BC478" s="81">
        <v>0</v>
      </c>
      <c r="BD478" s="81">
        <v>0</v>
      </c>
      <c r="BE478" s="81" t="s">
        <v>564</v>
      </c>
      <c r="BF478" s="82"/>
      <c r="BG478" s="81">
        <v>0</v>
      </c>
      <c r="BH478" s="81">
        <v>0</v>
      </c>
      <c r="BI478" s="81">
        <v>0</v>
      </c>
      <c r="BJ478" s="81">
        <v>0</v>
      </c>
      <c r="BK478" s="81">
        <v>0</v>
      </c>
      <c r="BL478" s="81">
        <v>0</v>
      </c>
      <c r="BM478" s="82"/>
      <c r="BN478" s="81">
        <v>0</v>
      </c>
      <c r="BO478" s="81">
        <v>0</v>
      </c>
      <c r="BP478" s="81">
        <v>0</v>
      </c>
      <c r="BQ478" s="81">
        <v>0</v>
      </c>
      <c r="BR478" s="81">
        <v>0</v>
      </c>
      <c r="BS478" s="81">
        <v>0</v>
      </c>
      <c r="BT478"/>
      <c r="BU478" s="80">
        <v>0</v>
      </c>
      <c r="BV478" s="80">
        <v>0</v>
      </c>
      <c r="BW478" s="80">
        <v>0</v>
      </c>
      <c r="BX478" s="80">
        <v>0</v>
      </c>
      <c r="BY478" s="80">
        <v>0</v>
      </c>
      <c r="BZ478" s="80">
        <v>0</v>
      </c>
      <c r="CA478" s="80">
        <v>0</v>
      </c>
      <c r="CB478" s="80">
        <v>0</v>
      </c>
      <c r="CC478" s="80">
        <v>0</v>
      </c>
    </row>
    <row r="479" spans="1:81">
      <c r="A479" s="80" t="s">
        <v>2205</v>
      </c>
      <c r="B479" s="80">
        <v>117</v>
      </c>
      <c r="C479" s="80">
        <v>15</v>
      </c>
      <c r="D479" s="80">
        <v>7</v>
      </c>
      <c r="E479" s="80">
        <v>2018</v>
      </c>
      <c r="F479" s="80" t="s">
        <v>93</v>
      </c>
      <c r="G479" s="80" t="s">
        <v>2190</v>
      </c>
      <c r="H479" s="80" t="s">
        <v>2191</v>
      </c>
      <c r="I479" s="177"/>
      <c r="J479" s="81">
        <v>2.6674380284694346</v>
      </c>
      <c r="K479" s="81">
        <v>0.15672579403779582</v>
      </c>
      <c r="L479" s="81">
        <v>0</v>
      </c>
      <c r="M479" s="81">
        <v>3.2853246851715898</v>
      </c>
      <c r="N479" s="81">
        <v>7.4375621576512057</v>
      </c>
      <c r="O479" s="81">
        <v>6.3544301307316022</v>
      </c>
      <c r="P479" s="81">
        <v>4.6699478095290292</v>
      </c>
      <c r="Q479" s="81">
        <v>0.43985417814521149</v>
      </c>
      <c r="R479" s="81">
        <v>0</v>
      </c>
      <c r="S479" s="81">
        <v>0</v>
      </c>
      <c r="T479" s="82"/>
      <c r="U479" s="81">
        <v>894577</v>
      </c>
      <c r="V479" s="81">
        <v>81</v>
      </c>
      <c r="W479" s="81">
        <v>0</v>
      </c>
      <c r="X479" s="81">
        <v>890</v>
      </c>
      <c r="Y479" s="81">
        <v>3008</v>
      </c>
      <c r="Z479" s="81">
        <v>3872</v>
      </c>
      <c r="AA479" s="81">
        <v>977</v>
      </c>
      <c r="AB479" s="81">
        <v>6940</v>
      </c>
      <c r="AC479" s="81">
        <v>0</v>
      </c>
      <c r="AD479" s="81">
        <v>0</v>
      </c>
      <c r="AE479" s="82"/>
      <c r="AF479" s="81">
        <v>4687542.8431416284</v>
      </c>
      <c r="AG479" s="81">
        <v>114491.0864255311</v>
      </c>
      <c r="AH479" s="81">
        <v>0</v>
      </c>
      <c r="AI479" s="81">
        <v>6292581.7957789628</v>
      </c>
      <c r="AJ479" s="81">
        <v>14134292.334264191</v>
      </c>
      <c r="AK479" s="81">
        <v>0</v>
      </c>
      <c r="AL479" s="81">
        <v>0</v>
      </c>
      <c r="AM479" s="81">
        <v>955298.70833884308</v>
      </c>
      <c r="AN479" s="81">
        <v>0</v>
      </c>
      <c r="AO479" s="81">
        <v>0</v>
      </c>
      <c r="AP479" s="82"/>
      <c r="AQ479" s="81">
        <v>212</v>
      </c>
      <c r="AR479" s="81">
        <v>54</v>
      </c>
      <c r="AS479" s="81">
        <v>0</v>
      </c>
      <c r="AT479" s="81">
        <v>0</v>
      </c>
      <c r="AU479" s="81">
        <v>0</v>
      </c>
      <c r="AV479" s="81">
        <v>0</v>
      </c>
      <c r="AW479" s="81" t="s">
        <v>564</v>
      </c>
      <c r="AX479" s="82"/>
      <c r="AY479" s="81">
        <v>875.09999999999991</v>
      </c>
      <c r="AZ479" s="81">
        <v>2122</v>
      </c>
      <c r="BA479" s="81">
        <v>0</v>
      </c>
      <c r="BB479" s="81">
        <v>0</v>
      </c>
      <c r="BC479" s="81">
        <v>0</v>
      </c>
      <c r="BD479" s="81">
        <v>0</v>
      </c>
      <c r="BE479" s="81" t="s">
        <v>564</v>
      </c>
      <c r="BF479" s="82"/>
      <c r="BG479" s="81">
        <v>0</v>
      </c>
      <c r="BH479" s="81">
        <v>0</v>
      </c>
      <c r="BI479" s="81">
        <v>0</v>
      </c>
      <c r="BJ479" s="81">
        <v>0</v>
      </c>
      <c r="BK479" s="81">
        <v>0</v>
      </c>
      <c r="BL479" s="81">
        <v>0</v>
      </c>
      <c r="BM479" s="82"/>
      <c r="BN479" s="81">
        <v>0</v>
      </c>
      <c r="BO479" s="81">
        <v>0</v>
      </c>
      <c r="BP479" s="81">
        <v>0</v>
      </c>
      <c r="BQ479" s="81">
        <v>0</v>
      </c>
      <c r="BR479" s="81">
        <v>0</v>
      </c>
      <c r="BS479" s="81">
        <v>0</v>
      </c>
      <c r="BT479"/>
      <c r="BU479" s="80">
        <v>0</v>
      </c>
      <c r="BV479" s="80">
        <v>0</v>
      </c>
      <c r="BW479" s="80">
        <v>0</v>
      </c>
      <c r="BX479" s="80">
        <v>0</v>
      </c>
      <c r="BY479" s="80">
        <v>0</v>
      </c>
      <c r="BZ479" s="80">
        <v>0</v>
      </c>
      <c r="CA479" s="80">
        <v>0</v>
      </c>
      <c r="CB479" s="80">
        <v>0</v>
      </c>
      <c r="CC479" s="80">
        <v>0</v>
      </c>
    </row>
    <row r="480" spans="1:81">
      <c r="A480" s="80" t="s">
        <v>2206</v>
      </c>
      <c r="B480" s="80">
        <v>118</v>
      </c>
      <c r="C480" s="80">
        <v>16</v>
      </c>
      <c r="D480" s="80">
        <v>7</v>
      </c>
      <c r="E480" s="80">
        <v>2019</v>
      </c>
      <c r="F480" s="80" t="s">
        <v>73</v>
      </c>
      <c r="G480" s="80" t="s">
        <v>2190</v>
      </c>
      <c r="H480" s="80" t="s">
        <v>2191</v>
      </c>
      <c r="I480" s="177"/>
      <c r="J480" s="81">
        <v>2.9009142142546565</v>
      </c>
      <c r="K480" s="81">
        <v>0.14544097573560383</v>
      </c>
      <c r="L480" s="81">
        <v>0</v>
      </c>
      <c r="M480" s="81">
        <v>2.9278596442385725</v>
      </c>
      <c r="N480" s="81">
        <v>7.9299215644910444</v>
      </c>
      <c r="O480" s="81">
        <v>6.1271248499738773</v>
      </c>
      <c r="P480" s="81">
        <v>4.7099792916307974</v>
      </c>
      <c r="Q480" s="81">
        <v>0.42221154063805644</v>
      </c>
      <c r="R480" s="81">
        <v>0</v>
      </c>
      <c r="S480" s="81">
        <v>0</v>
      </c>
      <c r="T480" s="82"/>
      <c r="U480" s="81">
        <v>1022914</v>
      </c>
      <c r="V480" s="81">
        <v>81</v>
      </c>
      <c r="W480" s="81">
        <v>0</v>
      </c>
      <c r="X480" s="81">
        <v>890</v>
      </c>
      <c r="Y480" s="81">
        <v>3043</v>
      </c>
      <c r="Z480" s="81">
        <v>3836</v>
      </c>
      <c r="AA480" s="81">
        <v>978</v>
      </c>
      <c r="AB480" s="81">
        <v>6842</v>
      </c>
      <c r="AC480" s="81">
        <v>0</v>
      </c>
      <c r="AD480" s="81">
        <v>0</v>
      </c>
      <c r="AE480" s="82"/>
      <c r="AF480" s="81">
        <v>5356496.9134219317</v>
      </c>
      <c r="AG480" s="81">
        <v>111705.7049733819</v>
      </c>
      <c r="AH480" s="81">
        <v>0</v>
      </c>
      <c r="AI480" s="81">
        <v>5853649.9704434443</v>
      </c>
      <c r="AJ480" s="81">
        <v>15449201.272920242</v>
      </c>
      <c r="AK480" s="81">
        <v>0</v>
      </c>
      <c r="AL480" s="81">
        <v>0</v>
      </c>
      <c r="AM480" s="81">
        <v>931828.89345157647</v>
      </c>
      <c r="AN480" s="81">
        <v>0</v>
      </c>
      <c r="AO480" s="81">
        <v>0</v>
      </c>
      <c r="AP480" s="82"/>
      <c r="AQ480" s="81">
        <v>221</v>
      </c>
      <c r="AR480" s="81">
        <v>57</v>
      </c>
      <c r="AS480" s="81">
        <v>0</v>
      </c>
      <c r="AT480" s="81">
        <v>0</v>
      </c>
      <c r="AU480" s="81">
        <v>0</v>
      </c>
      <c r="AV480" s="81">
        <v>0</v>
      </c>
      <c r="AW480" s="81" t="s">
        <v>564</v>
      </c>
      <c r="AX480" s="82"/>
      <c r="AY480" s="81">
        <v>922.00000000000023</v>
      </c>
      <c r="AZ480" s="81">
        <v>2198.5</v>
      </c>
      <c r="BA480" s="81">
        <v>0</v>
      </c>
      <c r="BB480" s="81">
        <v>0</v>
      </c>
      <c r="BC480" s="81">
        <v>0</v>
      </c>
      <c r="BD480" s="81">
        <v>0</v>
      </c>
      <c r="BE480" s="81" t="s">
        <v>564</v>
      </c>
      <c r="BF480" s="82"/>
      <c r="BG480" s="81">
        <v>0</v>
      </c>
      <c r="BH480" s="81">
        <v>0</v>
      </c>
      <c r="BI480" s="81">
        <v>0</v>
      </c>
      <c r="BJ480" s="81">
        <v>0</v>
      </c>
      <c r="BK480" s="81">
        <v>0</v>
      </c>
      <c r="BL480" s="81">
        <v>0</v>
      </c>
      <c r="BM480" s="82"/>
      <c r="BN480" s="81">
        <v>0</v>
      </c>
      <c r="BO480" s="81">
        <v>0</v>
      </c>
      <c r="BP480" s="81">
        <v>0</v>
      </c>
      <c r="BQ480" s="81">
        <v>0</v>
      </c>
      <c r="BR480" s="81">
        <v>0</v>
      </c>
      <c r="BS480" s="81">
        <v>0</v>
      </c>
      <c r="BT480"/>
      <c r="BU480" s="80">
        <v>0</v>
      </c>
      <c r="BV480" s="80">
        <v>0</v>
      </c>
      <c r="BW480" s="80">
        <v>0</v>
      </c>
      <c r="BX480" s="80">
        <v>0</v>
      </c>
      <c r="BY480" s="80">
        <v>0</v>
      </c>
      <c r="BZ480" s="80">
        <v>0</v>
      </c>
      <c r="CA480" s="80">
        <v>0</v>
      </c>
      <c r="CB480" s="80">
        <v>0</v>
      </c>
      <c r="CC480" s="80">
        <v>0</v>
      </c>
    </row>
    <row r="481" spans="1:81">
      <c r="A481" s="80" t="s">
        <v>2207</v>
      </c>
      <c r="B481" s="80">
        <v>119</v>
      </c>
      <c r="C481" s="80">
        <v>17</v>
      </c>
      <c r="D481" s="80">
        <v>7</v>
      </c>
      <c r="E481" s="80">
        <v>2020</v>
      </c>
      <c r="F481" s="80" t="s">
        <v>218</v>
      </c>
      <c r="G481" s="80" t="s">
        <v>2190</v>
      </c>
      <c r="H481" s="80" t="s">
        <v>2191</v>
      </c>
      <c r="I481" s="177"/>
      <c r="J481" s="81">
        <v>3.3907299045481838</v>
      </c>
      <c r="K481" s="81">
        <v>0.13991639798974773</v>
      </c>
      <c r="L481" s="81">
        <v>0.15482112295671666</v>
      </c>
      <c r="M481" s="81">
        <v>2.3958568349706888</v>
      </c>
      <c r="N481" s="81">
        <v>7.2242748155726497</v>
      </c>
      <c r="O481" s="81">
        <v>5.3458374239375201</v>
      </c>
      <c r="P481" s="81">
        <v>4.4148556831485344</v>
      </c>
      <c r="Q481" s="81">
        <v>0.39947548387864174</v>
      </c>
      <c r="R481" s="81">
        <v>0</v>
      </c>
      <c r="S481" s="81">
        <v>0</v>
      </c>
      <c r="T481" s="82"/>
      <c r="U481" s="81">
        <v>933854</v>
      </c>
      <c r="V481" s="81">
        <v>67</v>
      </c>
      <c r="W481" s="81">
        <v>6</v>
      </c>
      <c r="X481" s="81">
        <v>820</v>
      </c>
      <c r="Y481" s="81">
        <v>3051</v>
      </c>
      <c r="Z481" s="81">
        <v>3820</v>
      </c>
      <c r="AA481" s="81">
        <v>996</v>
      </c>
      <c r="AB481" s="81">
        <v>6775</v>
      </c>
      <c r="AC481" s="81">
        <v>0</v>
      </c>
      <c r="AD481" s="81">
        <v>0</v>
      </c>
      <c r="AE481" s="82"/>
      <c r="AF481" s="81">
        <v>5811035.6743049212</v>
      </c>
      <c r="AG481" s="81">
        <v>98782.952937484646</v>
      </c>
      <c r="AH481" s="81">
        <v>43017.708128206068</v>
      </c>
      <c r="AI481" s="81">
        <v>4618724.1064487696</v>
      </c>
      <c r="AJ481" s="81">
        <v>13244280.568262819</v>
      </c>
      <c r="AK481" s="81"/>
      <c r="AL481" s="81"/>
      <c r="AM481" s="81">
        <v>884212.77181994787</v>
      </c>
      <c r="AN481" s="81"/>
      <c r="AO481" s="81"/>
      <c r="AP481" s="82"/>
      <c r="AQ481" s="81">
        <v>237</v>
      </c>
      <c r="AR481" s="81">
        <v>59</v>
      </c>
      <c r="AS481" s="81">
        <v>0</v>
      </c>
      <c r="AT481" s="81">
        <v>0</v>
      </c>
      <c r="AU481" s="81">
        <v>0</v>
      </c>
      <c r="AV481" s="81">
        <v>0</v>
      </c>
      <c r="AW481" s="81">
        <v>0</v>
      </c>
      <c r="AX481" s="82"/>
      <c r="AY481" s="81">
        <v>1030.8</v>
      </c>
      <c r="AZ481" s="81">
        <v>2241.6</v>
      </c>
      <c r="BA481" s="81">
        <v>0</v>
      </c>
      <c r="BB481" s="81">
        <v>0</v>
      </c>
      <c r="BC481" s="81">
        <v>0</v>
      </c>
      <c r="BD481" s="81">
        <v>0</v>
      </c>
      <c r="BE481" s="81">
        <v>0</v>
      </c>
      <c r="BF481" s="82"/>
      <c r="BG481" s="81">
        <v>0</v>
      </c>
      <c r="BH481" s="81">
        <v>0</v>
      </c>
      <c r="BI481" s="81">
        <v>0</v>
      </c>
      <c r="BJ481" s="81">
        <v>0</v>
      </c>
      <c r="BK481" s="81">
        <v>0</v>
      </c>
      <c r="BL481" s="81">
        <v>0</v>
      </c>
      <c r="BM481" s="82"/>
      <c r="BN481" s="81">
        <v>0</v>
      </c>
      <c r="BO481" s="81">
        <v>0</v>
      </c>
      <c r="BP481" s="81">
        <v>0</v>
      </c>
      <c r="BQ481" s="81">
        <v>0</v>
      </c>
      <c r="BR481" s="81">
        <v>0</v>
      </c>
      <c r="BS481" s="81">
        <v>0</v>
      </c>
      <c r="BT481"/>
      <c r="BU481" s="80">
        <v>0</v>
      </c>
      <c r="BV481" s="80">
        <v>0</v>
      </c>
      <c r="BW481" s="80">
        <v>0</v>
      </c>
      <c r="BX481" s="80">
        <v>0</v>
      </c>
      <c r="BY481" s="80">
        <v>0</v>
      </c>
      <c r="BZ481" s="80">
        <v>0</v>
      </c>
      <c r="CA481" s="80">
        <v>0</v>
      </c>
      <c r="CB481" s="80">
        <v>0</v>
      </c>
      <c r="CC481" s="80">
        <v>0</v>
      </c>
    </row>
    <row r="482" spans="1:81">
      <c r="A482" s="80" t="s">
        <v>2208</v>
      </c>
      <c r="B482" s="80">
        <v>119</v>
      </c>
      <c r="C482" s="80">
        <v>18</v>
      </c>
      <c r="D482" s="80">
        <v>7</v>
      </c>
      <c r="E482" s="80">
        <v>2021</v>
      </c>
      <c r="F482" s="80" t="s">
        <v>75</v>
      </c>
      <c r="G482" s="174" t="s">
        <v>2190</v>
      </c>
      <c r="H482" s="80" t="s">
        <v>2191</v>
      </c>
      <c r="I482" s="177"/>
      <c r="J482" s="81">
        <v>2.9840121861189792</v>
      </c>
      <c r="K482" s="81">
        <v>0.14679003002055568</v>
      </c>
      <c r="L482" s="81">
        <v>0.17290804998884224</v>
      </c>
      <c r="M482" s="81">
        <v>2.3993878240365913</v>
      </c>
      <c r="N482" s="81">
        <v>6.9823124649363217</v>
      </c>
      <c r="O482" s="81">
        <v>5.1237652370215159</v>
      </c>
      <c r="P482" s="81">
        <v>4.5543824956041767</v>
      </c>
      <c r="Q482" s="81">
        <v>0.39704934961187538</v>
      </c>
      <c r="R482" s="81">
        <v>0</v>
      </c>
      <c r="S482" s="81">
        <v>0</v>
      </c>
      <c r="T482" s="82"/>
      <c r="U482" s="81">
        <v>1080262</v>
      </c>
      <c r="V482" s="81">
        <v>67</v>
      </c>
      <c r="W482" s="81">
        <v>6</v>
      </c>
      <c r="X482" s="81">
        <v>820</v>
      </c>
      <c r="Y482" s="81">
        <v>3040</v>
      </c>
      <c r="Z482" s="81">
        <v>3770</v>
      </c>
      <c r="AA482" s="81">
        <v>1002</v>
      </c>
      <c r="AB482" s="81">
        <v>6654</v>
      </c>
      <c r="AC482" s="81">
        <v>0</v>
      </c>
      <c r="AD482" s="81">
        <v>0</v>
      </c>
      <c r="AE482" s="82"/>
      <c r="AF482" s="81">
        <v>6271221.8573377151</v>
      </c>
      <c r="AG482" s="81">
        <v>107479.22962002746</v>
      </c>
      <c r="AH482" s="81">
        <v>46396.389400494751</v>
      </c>
      <c r="AI482" s="81">
        <v>5317979.0560619058</v>
      </c>
      <c r="AJ482" s="81">
        <v>13931547.794928769</v>
      </c>
      <c r="AK482" s="81">
        <v>0</v>
      </c>
      <c r="AL482" s="81">
        <v>0</v>
      </c>
      <c r="AM482" s="81">
        <v>873429.90947312058</v>
      </c>
      <c r="AN482" s="81">
        <v>0</v>
      </c>
      <c r="AO482" s="81">
        <v>0</v>
      </c>
      <c r="AP482" s="82"/>
      <c r="AQ482" s="81">
        <v>249</v>
      </c>
      <c r="AR482" s="81">
        <v>60</v>
      </c>
      <c r="AS482" s="81">
        <v>0</v>
      </c>
      <c r="AT482" s="81">
        <v>0</v>
      </c>
      <c r="AU482" s="81">
        <v>0</v>
      </c>
      <c r="AV482" s="81">
        <v>0</v>
      </c>
      <c r="AW482" s="81"/>
      <c r="AX482" s="82"/>
      <c r="AY482" s="81">
        <v>1089.2</v>
      </c>
      <c r="AZ482" s="81">
        <v>2291.1</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2209</v>
      </c>
      <c r="B483" s="80">
        <v>119</v>
      </c>
      <c r="C483" s="80">
        <v>19</v>
      </c>
      <c r="D483" s="80">
        <v>7</v>
      </c>
      <c r="E483" s="80">
        <v>2022</v>
      </c>
      <c r="F483" s="80" t="s">
        <v>568</v>
      </c>
      <c r="G483" s="174" t="s">
        <v>2190</v>
      </c>
      <c r="H483" s="80" t="s">
        <v>2191</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260</v>
      </c>
      <c r="AR483" s="81">
        <v>60</v>
      </c>
      <c r="AS483" s="81">
        <v>0</v>
      </c>
      <c r="AT483" s="81">
        <v>0</v>
      </c>
      <c r="AU483" s="81">
        <v>0</v>
      </c>
      <c r="AV483" s="81">
        <v>0</v>
      </c>
      <c r="AW483" s="81"/>
      <c r="AX483" s="82"/>
      <c r="AY483" s="81">
        <v>1149.8</v>
      </c>
      <c r="AZ483" s="81">
        <v>2291.1000000000004</v>
      </c>
      <c r="BA483" s="81">
        <v>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2210</v>
      </c>
      <c r="B484" s="80">
        <v>69</v>
      </c>
      <c r="C484" s="80">
        <v>1</v>
      </c>
      <c r="D484" s="80">
        <v>5</v>
      </c>
      <c r="E484" s="80">
        <v>1990</v>
      </c>
      <c r="F484" s="80" t="s">
        <v>562</v>
      </c>
      <c r="G484" s="80" t="s">
        <v>2211</v>
      </c>
      <c r="H484" s="80" t="s">
        <v>2212</v>
      </c>
      <c r="I484" s="177"/>
      <c r="J484" s="81">
        <v>14.982356779905579</v>
      </c>
      <c r="K484" s="81">
        <v>1.3552545845690616</v>
      </c>
      <c r="L484" s="81">
        <v>1.205962740407871</v>
      </c>
      <c r="M484" s="81">
        <v>2.0165184621045258</v>
      </c>
      <c r="N484" s="81">
        <v>6.4731326645470313</v>
      </c>
      <c r="O484" s="81">
        <v>7.1454326359221998</v>
      </c>
      <c r="P484" s="81">
        <v>12.128770389226322</v>
      </c>
      <c r="Q484" s="81">
        <v>0.54266276584062723</v>
      </c>
      <c r="R484" s="81">
        <v>0</v>
      </c>
      <c r="S484" s="81">
        <v>0.45961990586635759</v>
      </c>
      <c r="T484" s="82"/>
      <c r="U484" s="81">
        <v>2043297</v>
      </c>
      <c r="V484" s="81">
        <v>475</v>
      </c>
      <c r="W484" s="81">
        <v>13</v>
      </c>
      <c r="X484" s="81">
        <v>789</v>
      </c>
      <c r="Y484" s="81">
        <v>2191</v>
      </c>
      <c r="Z484" s="81">
        <v>2939</v>
      </c>
      <c r="AA484" s="81">
        <v>2945</v>
      </c>
      <c r="AB484" s="81">
        <v>8811</v>
      </c>
      <c r="AC484" s="81">
        <v>0</v>
      </c>
      <c r="AD484" s="81">
        <v>0.45961990586635759</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2213</v>
      </c>
      <c r="B485" s="80">
        <v>70</v>
      </c>
      <c r="C485" s="80">
        <v>2</v>
      </c>
      <c r="D485" s="80">
        <v>5</v>
      </c>
      <c r="E485" s="80">
        <v>2005</v>
      </c>
      <c r="F485" s="80" t="s">
        <v>565</v>
      </c>
      <c r="G485" s="80" t="s">
        <v>2211</v>
      </c>
      <c r="H485" s="80" t="s">
        <v>2212</v>
      </c>
      <c r="I485" s="177"/>
      <c r="J485" s="81">
        <v>23.310861237776145</v>
      </c>
      <c r="K485" s="81">
        <v>1.4436621991661551</v>
      </c>
      <c r="L485" s="81">
        <v>5.939635641876631</v>
      </c>
      <c r="M485" s="81">
        <v>3.9124276069135115</v>
      </c>
      <c r="N485" s="81">
        <v>8.240313205845279</v>
      </c>
      <c r="O485" s="81">
        <v>10.118368640009608</v>
      </c>
      <c r="P485" s="81">
        <v>13.160012400525556</v>
      </c>
      <c r="Q485" s="81">
        <v>0.48292463931855628</v>
      </c>
      <c r="R485" s="81">
        <v>0</v>
      </c>
      <c r="S485" s="81">
        <v>0</v>
      </c>
      <c r="T485" s="82"/>
      <c r="U485" s="81">
        <v>3540335</v>
      </c>
      <c r="V485" s="81">
        <v>688</v>
      </c>
      <c r="W485" s="81">
        <v>71</v>
      </c>
      <c r="X485" s="81">
        <v>799</v>
      </c>
      <c r="Y485" s="81">
        <v>2357</v>
      </c>
      <c r="Z485" s="81">
        <v>4816</v>
      </c>
      <c r="AA485" s="81">
        <v>2617</v>
      </c>
      <c r="AB485" s="81">
        <v>8197</v>
      </c>
      <c r="AC485" s="81">
        <v>0</v>
      </c>
      <c r="AD485" s="81">
        <v>0</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2214</v>
      </c>
      <c r="B486" s="80">
        <v>71</v>
      </c>
      <c r="C486" s="80">
        <v>3</v>
      </c>
      <c r="D486" s="80">
        <v>5</v>
      </c>
      <c r="E486" s="80">
        <v>2006</v>
      </c>
      <c r="F486" s="80" t="s">
        <v>566</v>
      </c>
      <c r="G486" s="80" t="s">
        <v>2211</v>
      </c>
      <c r="H486" s="80" t="s">
        <v>2212</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2215</v>
      </c>
      <c r="B487" s="80">
        <v>72</v>
      </c>
      <c r="C487" s="80">
        <v>4</v>
      </c>
      <c r="D487" s="80">
        <v>5</v>
      </c>
      <c r="E487" s="80">
        <v>2007</v>
      </c>
      <c r="F487" s="80" t="s">
        <v>567</v>
      </c>
      <c r="G487" s="80" t="s">
        <v>2211</v>
      </c>
      <c r="H487" s="80" t="s">
        <v>2212</v>
      </c>
      <c r="I487" s="177"/>
      <c r="J487" s="81">
        <v>32.147567792854773</v>
      </c>
      <c r="K487" s="81">
        <v>1.2701217418301465</v>
      </c>
      <c r="L487" s="81">
        <v>6.2918358358333952</v>
      </c>
      <c r="M487" s="81">
        <v>4.9189015444555642</v>
      </c>
      <c r="N487" s="81">
        <v>8.227031823645099</v>
      </c>
      <c r="O487" s="81">
        <v>9.6949970515542478</v>
      </c>
      <c r="P487" s="81">
        <v>13.067537109182339</v>
      </c>
      <c r="Q487" s="81">
        <v>0.49813368923893603</v>
      </c>
      <c r="R487" s="81">
        <v>0</v>
      </c>
      <c r="S487" s="81">
        <v>0</v>
      </c>
      <c r="T487" s="82"/>
      <c r="U487" s="81">
        <v>5238222</v>
      </c>
      <c r="V487" s="81">
        <v>580</v>
      </c>
      <c r="W487" s="81">
        <v>71</v>
      </c>
      <c r="X487" s="81">
        <v>1180</v>
      </c>
      <c r="Y487" s="81">
        <v>2388</v>
      </c>
      <c r="Z487" s="81">
        <v>4797</v>
      </c>
      <c r="AA487" s="81">
        <v>2559</v>
      </c>
      <c r="AB487" s="81">
        <v>8008</v>
      </c>
      <c r="AC487" s="81">
        <v>0</v>
      </c>
      <c r="AD487" s="81">
        <v>0</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2216</v>
      </c>
      <c r="B488" s="80">
        <v>73</v>
      </c>
      <c r="C488" s="80">
        <v>5</v>
      </c>
      <c r="D488" s="80">
        <v>5</v>
      </c>
      <c r="E488" s="80">
        <v>2008</v>
      </c>
      <c r="F488" s="80" t="s">
        <v>84</v>
      </c>
      <c r="G488" s="80" t="s">
        <v>2211</v>
      </c>
      <c r="H488" s="80" t="s">
        <v>2212</v>
      </c>
      <c r="I488" s="177"/>
      <c r="J488" s="81">
        <v>31.84529160103861</v>
      </c>
      <c r="K488" s="81">
        <v>0.95201991615156856</v>
      </c>
      <c r="L488" s="81">
        <v>5.398855081049458</v>
      </c>
      <c r="M488" s="81">
        <v>5.1607175391222739</v>
      </c>
      <c r="N488" s="81">
        <v>8.2861078870522533</v>
      </c>
      <c r="O488" s="81">
        <v>9.4541213981688959</v>
      </c>
      <c r="P488" s="81">
        <v>11.950897448406618</v>
      </c>
      <c r="Q488" s="81">
        <v>0.48677586464638295</v>
      </c>
      <c r="R488" s="81">
        <v>0</v>
      </c>
      <c r="S488" s="81">
        <v>0</v>
      </c>
      <c r="T488" s="82"/>
      <c r="U488" s="81">
        <v>6083748</v>
      </c>
      <c r="V488" s="81">
        <v>580</v>
      </c>
      <c r="W488" s="81">
        <v>71</v>
      </c>
      <c r="X488" s="81">
        <v>1180</v>
      </c>
      <c r="Y488" s="81">
        <v>2425</v>
      </c>
      <c r="Z488" s="81">
        <v>4842</v>
      </c>
      <c r="AA488" s="81">
        <v>2343</v>
      </c>
      <c r="AB488" s="81">
        <v>7954</v>
      </c>
      <c r="AC488" s="81">
        <v>0</v>
      </c>
      <c r="AD488" s="81">
        <v>0</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2217</v>
      </c>
      <c r="B489" s="80">
        <v>74</v>
      </c>
      <c r="C489" s="80">
        <v>6</v>
      </c>
      <c r="D489" s="80">
        <v>5</v>
      </c>
      <c r="E489" s="80">
        <v>2009</v>
      </c>
      <c r="F489" s="80" t="s">
        <v>85</v>
      </c>
      <c r="G489" s="80" t="s">
        <v>2211</v>
      </c>
      <c r="H489" s="80" t="s">
        <v>2212</v>
      </c>
      <c r="I489" s="177"/>
      <c r="J489" s="81">
        <v>27.976949075114721</v>
      </c>
      <c r="K489" s="81">
        <v>0.68673812530580314</v>
      </c>
      <c r="L489" s="81">
        <v>0.83904238338694681</v>
      </c>
      <c r="M489" s="81">
        <v>5.2629305668302182</v>
      </c>
      <c r="N489" s="81">
        <v>6.9835737564578988</v>
      </c>
      <c r="O489" s="81">
        <v>9.599931810922735</v>
      </c>
      <c r="P489" s="81">
        <v>11.248586372649994</v>
      </c>
      <c r="Q489" s="81">
        <v>0.45985634088428723</v>
      </c>
      <c r="R489" s="81">
        <v>0</v>
      </c>
      <c r="S489" s="81">
        <v>0</v>
      </c>
      <c r="T489" s="82"/>
      <c r="U489" s="81">
        <v>5033899</v>
      </c>
      <c r="V489" s="81">
        <v>462</v>
      </c>
      <c r="W489" s="81">
        <v>15</v>
      </c>
      <c r="X489" s="81">
        <v>1486</v>
      </c>
      <c r="Y489" s="81">
        <v>2458</v>
      </c>
      <c r="Z489" s="81">
        <v>4853</v>
      </c>
      <c r="AA489" s="81">
        <v>2264</v>
      </c>
      <c r="AB489" s="81">
        <v>7888</v>
      </c>
      <c r="AC489" s="81">
        <v>0</v>
      </c>
      <c r="AD489" s="81">
        <v>0</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32.1</v>
      </c>
      <c r="BJ489" s="81">
        <v>0</v>
      </c>
      <c r="BK489" s="81">
        <v>0</v>
      </c>
      <c r="BL489" s="81">
        <v>0</v>
      </c>
      <c r="BM489" s="82"/>
      <c r="BN489" s="81">
        <v>0</v>
      </c>
      <c r="BO489" s="81">
        <v>0</v>
      </c>
      <c r="BP489" s="81">
        <v>2</v>
      </c>
      <c r="BQ489" s="81">
        <v>0</v>
      </c>
      <c r="BR489" s="81">
        <v>0</v>
      </c>
      <c r="BS489" s="81">
        <v>0</v>
      </c>
      <c r="BT489"/>
      <c r="BU489" s="80"/>
      <c r="BV489" s="80"/>
      <c r="BW489" s="80"/>
      <c r="BX489" s="80"/>
      <c r="BY489" s="80"/>
      <c r="BZ489" s="80"/>
      <c r="CA489" s="80"/>
      <c r="CB489" s="80"/>
      <c r="CC489" s="80"/>
    </row>
    <row r="490" spans="1:81">
      <c r="A490" s="80" t="s">
        <v>2218</v>
      </c>
      <c r="B490" s="80">
        <v>75</v>
      </c>
      <c r="C490" s="80">
        <v>7</v>
      </c>
      <c r="D490" s="80">
        <v>5</v>
      </c>
      <c r="E490" s="80">
        <v>2010</v>
      </c>
      <c r="F490" s="80" t="s">
        <v>86</v>
      </c>
      <c r="G490" s="80" t="s">
        <v>2211</v>
      </c>
      <c r="H490" s="80" t="s">
        <v>2212</v>
      </c>
      <c r="I490" s="177"/>
      <c r="J490" s="81">
        <v>30.808362618399432</v>
      </c>
      <c r="K490" s="81">
        <v>0.78079465676056237</v>
      </c>
      <c r="L490" s="81">
        <v>0.80334651684422143</v>
      </c>
      <c r="M490" s="81">
        <v>5.6855643269830365</v>
      </c>
      <c r="N490" s="81">
        <v>7.9098063447741502</v>
      </c>
      <c r="O490" s="81">
        <v>9.5515911938450113</v>
      </c>
      <c r="P490" s="81">
        <v>11.205478824481771</v>
      </c>
      <c r="Q490" s="81">
        <v>0.47371015609779621</v>
      </c>
      <c r="R490" s="81">
        <v>0</v>
      </c>
      <c r="S490" s="81">
        <v>0</v>
      </c>
      <c r="T490" s="82"/>
      <c r="U490" s="81">
        <v>5674384</v>
      </c>
      <c r="V490" s="81">
        <v>462</v>
      </c>
      <c r="W490" s="81">
        <v>15</v>
      </c>
      <c r="X490" s="81">
        <v>1486</v>
      </c>
      <c r="Y490" s="81">
        <v>2465</v>
      </c>
      <c r="Z490" s="81">
        <v>4851</v>
      </c>
      <c r="AA490" s="81">
        <v>2199</v>
      </c>
      <c r="AB490" s="81">
        <v>7786</v>
      </c>
      <c r="AC490" s="81">
        <v>0</v>
      </c>
      <c r="AD490" s="81">
        <v>0</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25.97</v>
      </c>
      <c r="BJ490" s="81">
        <v>0</v>
      </c>
      <c r="BK490" s="81">
        <v>0</v>
      </c>
      <c r="BL490" s="81">
        <v>0</v>
      </c>
      <c r="BM490" s="82"/>
      <c r="BN490" s="81">
        <v>0</v>
      </c>
      <c r="BO490" s="81">
        <v>0</v>
      </c>
      <c r="BP490" s="81">
        <v>2</v>
      </c>
      <c r="BQ490" s="81">
        <v>0</v>
      </c>
      <c r="BR490" s="81">
        <v>0</v>
      </c>
      <c r="BS490" s="81">
        <v>0</v>
      </c>
      <c r="BT490"/>
      <c r="BU490" s="80">
        <v>25.97</v>
      </c>
      <c r="BV490" s="80">
        <v>0</v>
      </c>
      <c r="BW490" s="80">
        <v>0</v>
      </c>
      <c r="BX490" s="80">
        <v>0</v>
      </c>
      <c r="BY490" s="80">
        <v>0</v>
      </c>
      <c r="BZ490" s="80">
        <v>0</v>
      </c>
      <c r="CA490" s="80">
        <v>0</v>
      </c>
      <c r="CB490" s="80">
        <v>0</v>
      </c>
      <c r="CC490" s="80">
        <v>0</v>
      </c>
    </row>
    <row r="491" spans="1:81">
      <c r="A491" s="80" t="s">
        <v>2219</v>
      </c>
      <c r="B491" s="80">
        <v>76</v>
      </c>
      <c r="C491" s="80">
        <v>8</v>
      </c>
      <c r="D491" s="80">
        <v>5</v>
      </c>
      <c r="E491" s="80">
        <v>2011</v>
      </c>
      <c r="F491" s="80" t="s">
        <v>87</v>
      </c>
      <c r="G491" s="80" t="s">
        <v>2211</v>
      </c>
      <c r="H491" s="80" t="s">
        <v>2212</v>
      </c>
      <c r="I491" s="177"/>
      <c r="J491" s="81">
        <v>31.895141694914187</v>
      </c>
      <c r="K491" s="81">
        <v>1.1004321657511684</v>
      </c>
      <c r="L491" s="81">
        <v>0.64478534299812162</v>
      </c>
      <c r="M491" s="81">
        <v>7.1915451122641025</v>
      </c>
      <c r="N491" s="81">
        <v>8.777617990441053</v>
      </c>
      <c r="O491" s="81">
        <v>9.3754748856460459</v>
      </c>
      <c r="P491" s="81">
        <v>10.594647472124196</v>
      </c>
      <c r="Q491" s="81">
        <v>0.53932035670084977</v>
      </c>
      <c r="R491" s="81">
        <v>0</v>
      </c>
      <c r="S491" s="81">
        <v>0</v>
      </c>
      <c r="T491" s="82"/>
      <c r="U491" s="81">
        <v>4790520</v>
      </c>
      <c r="V491" s="81">
        <v>462</v>
      </c>
      <c r="W491" s="81">
        <v>15</v>
      </c>
      <c r="X491" s="81">
        <v>1486</v>
      </c>
      <c r="Y491" s="81">
        <v>2485</v>
      </c>
      <c r="Z491" s="81">
        <v>4865</v>
      </c>
      <c r="AA491" s="81">
        <v>2141</v>
      </c>
      <c r="AB491" s="81">
        <v>7685</v>
      </c>
      <c r="AC491" s="81">
        <v>0</v>
      </c>
      <c r="AD491" s="81">
        <v>0</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26.544</v>
      </c>
      <c r="BJ491" s="81">
        <v>0</v>
      </c>
      <c r="BK491" s="81">
        <v>0</v>
      </c>
      <c r="BL491" s="81">
        <v>0</v>
      </c>
      <c r="BM491" s="82"/>
      <c r="BN491" s="81">
        <v>0</v>
      </c>
      <c r="BO491" s="81">
        <v>0</v>
      </c>
      <c r="BP491" s="81">
        <v>2</v>
      </c>
      <c r="BQ491" s="81">
        <v>0</v>
      </c>
      <c r="BR491" s="81">
        <v>0</v>
      </c>
      <c r="BS491" s="81">
        <v>0</v>
      </c>
      <c r="BT491"/>
      <c r="BU491" s="80">
        <v>26.544</v>
      </c>
      <c r="BV491" s="80">
        <v>0</v>
      </c>
      <c r="BW491" s="80">
        <v>0</v>
      </c>
      <c r="BX491" s="80">
        <v>0</v>
      </c>
      <c r="BY491" s="80">
        <v>0</v>
      </c>
      <c r="BZ491" s="80">
        <v>0</v>
      </c>
      <c r="CA491" s="80">
        <v>0</v>
      </c>
      <c r="CB491" s="80">
        <v>0</v>
      </c>
      <c r="CC491" s="80">
        <v>0</v>
      </c>
    </row>
    <row r="492" spans="1:81">
      <c r="A492" s="80" t="s">
        <v>2220</v>
      </c>
      <c r="B492" s="80">
        <v>77</v>
      </c>
      <c r="C492" s="80">
        <v>9</v>
      </c>
      <c r="D492" s="80">
        <v>5</v>
      </c>
      <c r="E492" s="80">
        <v>2012</v>
      </c>
      <c r="F492" s="80" t="s">
        <v>88</v>
      </c>
      <c r="G492" s="80" t="s">
        <v>2211</v>
      </c>
      <c r="H492" s="80" t="s">
        <v>2212</v>
      </c>
      <c r="I492" s="177"/>
      <c r="J492" s="81">
        <v>26.287439201633507</v>
      </c>
      <c r="K492" s="81">
        <v>1.0694527319500802</v>
      </c>
      <c r="L492" s="81">
        <v>0.63820821135852668</v>
      </c>
      <c r="M492" s="81">
        <v>7.3827700897352448</v>
      </c>
      <c r="N492" s="81">
        <v>10.322343770220904</v>
      </c>
      <c r="O492" s="81">
        <v>9.4011195215938699</v>
      </c>
      <c r="P492" s="81">
        <v>10.595207693339418</v>
      </c>
      <c r="Q492" s="81">
        <v>0.58107886476062232</v>
      </c>
      <c r="R492" s="81">
        <v>0</v>
      </c>
      <c r="S492" s="81">
        <v>0</v>
      </c>
      <c r="T492" s="82"/>
      <c r="U492" s="81">
        <v>3241727</v>
      </c>
      <c r="V492" s="81">
        <v>462</v>
      </c>
      <c r="W492" s="81">
        <v>15</v>
      </c>
      <c r="X492" s="81">
        <v>1486</v>
      </c>
      <c r="Y492" s="81">
        <v>2543</v>
      </c>
      <c r="Z492" s="81">
        <v>4917</v>
      </c>
      <c r="AA492" s="81">
        <v>2129</v>
      </c>
      <c r="AB492" s="81">
        <v>7621</v>
      </c>
      <c r="AC492" s="81">
        <v>0</v>
      </c>
      <c r="AD492" s="81">
        <v>0</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32.380000000000003</v>
      </c>
      <c r="BJ492" s="81">
        <v>0</v>
      </c>
      <c r="BK492" s="81">
        <v>0</v>
      </c>
      <c r="BL492" s="81">
        <v>0</v>
      </c>
      <c r="BM492" s="82"/>
      <c r="BN492" s="81">
        <v>0</v>
      </c>
      <c r="BO492" s="81">
        <v>0</v>
      </c>
      <c r="BP492" s="81">
        <v>2</v>
      </c>
      <c r="BQ492" s="81">
        <v>0</v>
      </c>
      <c r="BR492" s="81">
        <v>0</v>
      </c>
      <c r="BS492" s="81">
        <v>0</v>
      </c>
      <c r="BT492"/>
      <c r="BU492" s="80">
        <v>32.380000000000003</v>
      </c>
      <c r="BV492" s="80">
        <v>0</v>
      </c>
      <c r="BW492" s="80">
        <v>0</v>
      </c>
      <c r="BX492" s="80">
        <v>0</v>
      </c>
      <c r="BY492" s="80">
        <v>0</v>
      </c>
      <c r="BZ492" s="80">
        <v>0</v>
      </c>
      <c r="CA492" s="80">
        <v>0</v>
      </c>
      <c r="CB492" s="80">
        <v>0</v>
      </c>
      <c r="CC492" s="80">
        <v>0</v>
      </c>
    </row>
    <row r="493" spans="1:81">
      <c r="A493" s="80" t="s">
        <v>2221</v>
      </c>
      <c r="B493" s="80">
        <v>78</v>
      </c>
      <c r="C493" s="80">
        <v>10</v>
      </c>
      <c r="D493" s="80">
        <v>5</v>
      </c>
      <c r="E493" s="80">
        <v>2013</v>
      </c>
      <c r="F493" s="80" t="s">
        <v>89</v>
      </c>
      <c r="G493" s="80" t="s">
        <v>2211</v>
      </c>
      <c r="H493" s="80" t="s">
        <v>2212</v>
      </c>
      <c r="I493" s="177"/>
      <c r="J493" s="81">
        <v>30.518066166717432</v>
      </c>
      <c r="K493" s="81">
        <v>0.87126098899369631</v>
      </c>
      <c r="L493" s="81">
        <v>0.66046249190993311</v>
      </c>
      <c r="M493" s="81">
        <v>7.5584007520704199</v>
      </c>
      <c r="N493" s="81">
        <v>11.101551790133399</v>
      </c>
      <c r="O493" s="81">
        <v>9.0780171382266026</v>
      </c>
      <c r="P493" s="81">
        <v>10.465286930869686</v>
      </c>
      <c r="Q493" s="81">
        <v>0.58628275826607679</v>
      </c>
      <c r="R493" s="81">
        <v>0</v>
      </c>
      <c r="S493" s="81">
        <v>0</v>
      </c>
      <c r="T493" s="82"/>
      <c r="U493" s="81">
        <v>3930124</v>
      </c>
      <c r="V493" s="81">
        <v>462</v>
      </c>
      <c r="W493" s="81">
        <v>15</v>
      </c>
      <c r="X493" s="81">
        <v>1486</v>
      </c>
      <c r="Y493" s="81">
        <v>2545</v>
      </c>
      <c r="Z493" s="81">
        <v>4960</v>
      </c>
      <c r="AA493" s="81">
        <v>2095</v>
      </c>
      <c r="AB493" s="81">
        <v>7579</v>
      </c>
      <c r="AC493" s="81">
        <v>0</v>
      </c>
      <c r="AD493" s="81">
        <v>0</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34.231999999999999</v>
      </c>
      <c r="BJ493" s="81">
        <v>0</v>
      </c>
      <c r="BK493" s="81">
        <v>0</v>
      </c>
      <c r="BL493" s="81">
        <v>0</v>
      </c>
      <c r="BM493" s="82"/>
      <c r="BN493" s="81">
        <v>0</v>
      </c>
      <c r="BO493" s="81">
        <v>0</v>
      </c>
      <c r="BP493" s="81">
        <v>2</v>
      </c>
      <c r="BQ493" s="81">
        <v>0</v>
      </c>
      <c r="BR493" s="81">
        <v>0</v>
      </c>
      <c r="BS493" s="81">
        <v>0</v>
      </c>
      <c r="BT493"/>
      <c r="BU493" s="80">
        <v>34.231999999999999</v>
      </c>
      <c r="BV493" s="80">
        <v>0</v>
      </c>
      <c r="BW493" s="80">
        <v>0</v>
      </c>
      <c r="BX493" s="80">
        <v>0</v>
      </c>
      <c r="BY493" s="80">
        <v>0</v>
      </c>
      <c r="BZ493" s="80">
        <v>0</v>
      </c>
      <c r="CA493" s="80">
        <v>0</v>
      </c>
      <c r="CB493" s="80">
        <v>0</v>
      </c>
      <c r="CC493" s="80">
        <v>0</v>
      </c>
    </row>
    <row r="494" spans="1:81">
      <c r="A494" s="80" t="s">
        <v>2222</v>
      </c>
      <c r="B494" s="80">
        <v>79</v>
      </c>
      <c r="C494" s="80">
        <v>11</v>
      </c>
      <c r="D494" s="80">
        <v>5</v>
      </c>
      <c r="E494" s="80">
        <v>2014</v>
      </c>
      <c r="F494" s="80" t="s">
        <v>90</v>
      </c>
      <c r="G494" s="80" t="s">
        <v>2211</v>
      </c>
      <c r="H494" s="80" t="s">
        <v>2212</v>
      </c>
      <c r="I494" s="177"/>
      <c r="J494" s="81">
        <v>29.126361135516927</v>
      </c>
      <c r="K494" s="81">
        <v>0.70832864438246879</v>
      </c>
      <c r="L494" s="81">
        <v>1.388589982816105</v>
      </c>
      <c r="M494" s="81">
        <v>7.1137881112264889</v>
      </c>
      <c r="N494" s="81">
        <v>11.090670877459734</v>
      </c>
      <c r="O494" s="81">
        <v>8.6541254640041885</v>
      </c>
      <c r="P494" s="81">
        <v>10.394184151357976</v>
      </c>
      <c r="Q494" s="81">
        <v>0.55701956761795812</v>
      </c>
      <c r="R494" s="81">
        <v>0</v>
      </c>
      <c r="S494" s="81">
        <v>0</v>
      </c>
      <c r="T494" s="82"/>
      <c r="U494" s="81">
        <v>3761650</v>
      </c>
      <c r="V494" s="81">
        <v>317</v>
      </c>
      <c r="W494" s="81">
        <v>35</v>
      </c>
      <c r="X494" s="81">
        <v>1447</v>
      </c>
      <c r="Y494" s="81">
        <v>2566</v>
      </c>
      <c r="Z494" s="81">
        <v>4980</v>
      </c>
      <c r="AA494" s="81">
        <v>2070</v>
      </c>
      <c r="AB494" s="81">
        <v>7505</v>
      </c>
      <c r="AC494" s="81">
        <v>0</v>
      </c>
      <c r="AD494" s="81">
        <v>0</v>
      </c>
      <c r="AE494" s="82"/>
      <c r="AF494" s="81">
        <v>34859976.395797223</v>
      </c>
      <c r="AG494" s="81">
        <v>593043.34476744547</v>
      </c>
      <c r="AH494" s="81">
        <v>342436.63773181295</v>
      </c>
      <c r="AI494" s="81">
        <v>9407643.4402862247</v>
      </c>
      <c r="AJ494" s="81">
        <v>15664313.991884563</v>
      </c>
      <c r="AK494" s="81">
        <v>0</v>
      </c>
      <c r="AL494" s="81">
        <v>0</v>
      </c>
      <c r="AM494" s="81">
        <v>1030324.3511716687</v>
      </c>
      <c r="AN494" s="81">
        <v>0</v>
      </c>
      <c r="AO494" s="81">
        <v>0</v>
      </c>
      <c r="AP494" s="82"/>
      <c r="AQ494" s="81">
        <v>121</v>
      </c>
      <c r="AR494" s="81">
        <v>43</v>
      </c>
      <c r="AS494" s="81">
        <v>0</v>
      </c>
      <c r="AT494" s="81">
        <v>0</v>
      </c>
      <c r="AU494" s="81">
        <v>0</v>
      </c>
      <c r="AV494" s="81">
        <v>0</v>
      </c>
      <c r="AW494" s="81" t="s">
        <v>564</v>
      </c>
      <c r="AX494" s="82"/>
      <c r="AY494" s="81">
        <v>530.5</v>
      </c>
      <c r="AZ494" s="81">
        <v>2816</v>
      </c>
      <c r="BA494" s="81">
        <v>0</v>
      </c>
      <c r="BB494" s="81">
        <v>0</v>
      </c>
      <c r="BC494" s="81">
        <v>0</v>
      </c>
      <c r="BD494" s="81">
        <v>0</v>
      </c>
      <c r="BE494" s="81" t="s">
        <v>564</v>
      </c>
      <c r="BF494" s="82"/>
      <c r="BG494" s="81">
        <v>0</v>
      </c>
      <c r="BH494" s="81">
        <v>0</v>
      </c>
      <c r="BI494" s="81">
        <v>36.091999999999999</v>
      </c>
      <c r="BJ494" s="81">
        <v>0</v>
      </c>
      <c r="BK494" s="81">
        <v>0</v>
      </c>
      <c r="BL494" s="81">
        <v>0</v>
      </c>
      <c r="BM494" s="82"/>
      <c r="BN494" s="81">
        <v>0</v>
      </c>
      <c r="BO494" s="81">
        <v>0</v>
      </c>
      <c r="BP494" s="81">
        <v>2</v>
      </c>
      <c r="BQ494" s="81">
        <v>0</v>
      </c>
      <c r="BR494" s="81">
        <v>0</v>
      </c>
      <c r="BS494" s="81">
        <v>0</v>
      </c>
      <c r="BT494"/>
      <c r="BU494" s="80">
        <v>36.091999999999999</v>
      </c>
      <c r="BV494" s="80">
        <v>0</v>
      </c>
      <c r="BW494" s="80">
        <v>0</v>
      </c>
      <c r="BX494" s="80">
        <v>0</v>
      </c>
      <c r="BY494" s="80">
        <v>0</v>
      </c>
      <c r="BZ494" s="80">
        <v>0</v>
      </c>
      <c r="CA494" s="80">
        <v>0</v>
      </c>
      <c r="CB494" s="80">
        <v>0</v>
      </c>
      <c r="CC494" s="80">
        <v>0</v>
      </c>
    </row>
    <row r="495" spans="1:81">
      <c r="A495" s="80" t="s">
        <v>2223</v>
      </c>
      <c r="B495" s="80">
        <v>80</v>
      </c>
      <c r="C495" s="80">
        <v>12</v>
      </c>
      <c r="D495" s="80">
        <v>5</v>
      </c>
      <c r="E495" s="80">
        <v>2015</v>
      </c>
      <c r="F495" s="80" t="s">
        <v>91</v>
      </c>
      <c r="G495" s="80" t="s">
        <v>2211</v>
      </c>
      <c r="H495" s="80" t="s">
        <v>2212</v>
      </c>
      <c r="I495" s="177"/>
      <c r="J495" s="81">
        <v>15.843729924679424</v>
      </c>
      <c r="K495" s="81">
        <v>0.6787723907851082</v>
      </c>
      <c r="L495" s="81">
        <v>1.4266645073158091</v>
      </c>
      <c r="M495" s="81">
        <v>7.0869227689288943</v>
      </c>
      <c r="N495" s="81">
        <v>9.5416316758205362</v>
      </c>
      <c r="O495" s="81">
        <v>8.5388380547469129</v>
      </c>
      <c r="P495" s="81">
        <v>10.316932439936759</v>
      </c>
      <c r="Q495" s="81">
        <v>0.53962721966675609</v>
      </c>
      <c r="R495" s="81">
        <v>0</v>
      </c>
      <c r="S495" s="81">
        <v>0</v>
      </c>
      <c r="T495" s="82"/>
      <c r="U495" s="81">
        <v>2636827</v>
      </c>
      <c r="V495" s="81">
        <v>317</v>
      </c>
      <c r="W495" s="81">
        <v>35</v>
      </c>
      <c r="X495" s="81">
        <v>1447</v>
      </c>
      <c r="Y495" s="81">
        <v>2592</v>
      </c>
      <c r="Z495" s="81">
        <v>4961</v>
      </c>
      <c r="AA495" s="81">
        <v>2053</v>
      </c>
      <c r="AB495" s="81">
        <v>7427</v>
      </c>
      <c r="AC495" s="81">
        <v>0</v>
      </c>
      <c r="AD495" s="81">
        <v>0</v>
      </c>
      <c r="AE495" s="82"/>
      <c r="AF495" s="81">
        <v>19262729.802004404</v>
      </c>
      <c r="AG495" s="81">
        <v>525442.64506162237</v>
      </c>
      <c r="AH495" s="81">
        <v>284447.47592005454</v>
      </c>
      <c r="AI495" s="81">
        <v>9744048.3330768142</v>
      </c>
      <c r="AJ495" s="81">
        <v>14276821.46482607</v>
      </c>
      <c r="AK495" s="81">
        <v>0</v>
      </c>
      <c r="AL495" s="81">
        <v>0</v>
      </c>
      <c r="AM495" s="81">
        <v>1017839.1949067654</v>
      </c>
      <c r="AN495" s="81">
        <v>0</v>
      </c>
      <c r="AO495" s="81">
        <v>0</v>
      </c>
      <c r="AP495" s="82"/>
      <c r="AQ495" s="81">
        <v>135</v>
      </c>
      <c r="AR495" s="81">
        <v>63</v>
      </c>
      <c r="AS495" s="81">
        <v>0</v>
      </c>
      <c r="AT495" s="81">
        <v>0</v>
      </c>
      <c r="AU495" s="81">
        <v>0</v>
      </c>
      <c r="AV495" s="81">
        <v>0</v>
      </c>
      <c r="AW495" s="81" t="s">
        <v>564</v>
      </c>
      <c r="AX495" s="82"/>
      <c r="AY495" s="81">
        <v>607</v>
      </c>
      <c r="AZ495" s="81">
        <v>3611.6</v>
      </c>
      <c r="BA495" s="81">
        <v>0</v>
      </c>
      <c r="BB495" s="81">
        <v>0</v>
      </c>
      <c r="BC495" s="81">
        <v>0</v>
      </c>
      <c r="BD495" s="81">
        <v>0</v>
      </c>
      <c r="BE495" s="81" t="s">
        <v>564</v>
      </c>
      <c r="BF495" s="82"/>
      <c r="BG495" s="81">
        <v>0</v>
      </c>
      <c r="BH495" s="81">
        <v>0</v>
      </c>
      <c r="BI495" s="81">
        <v>36.137999999999998</v>
      </c>
      <c r="BJ495" s="81">
        <v>0</v>
      </c>
      <c r="BK495" s="81">
        <v>0</v>
      </c>
      <c r="BL495" s="81">
        <v>0</v>
      </c>
      <c r="BM495" s="82"/>
      <c r="BN495" s="81">
        <v>0</v>
      </c>
      <c r="BO495" s="81">
        <v>0</v>
      </c>
      <c r="BP495" s="81">
        <v>2</v>
      </c>
      <c r="BQ495" s="81">
        <v>0</v>
      </c>
      <c r="BR495" s="81">
        <v>0</v>
      </c>
      <c r="BS495" s="81">
        <v>0</v>
      </c>
      <c r="BT495"/>
      <c r="BU495" s="80">
        <v>36.137999999999998</v>
      </c>
      <c r="BV495" s="80">
        <v>0</v>
      </c>
      <c r="BW495" s="80">
        <v>0</v>
      </c>
      <c r="BX495" s="80">
        <v>0</v>
      </c>
      <c r="BY495" s="80">
        <v>0</v>
      </c>
      <c r="BZ495" s="80">
        <v>0</v>
      </c>
      <c r="CA495" s="80">
        <v>0</v>
      </c>
      <c r="CB495" s="80">
        <v>0</v>
      </c>
      <c r="CC495" s="80">
        <v>0</v>
      </c>
    </row>
    <row r="496" spans="1:81">
      <c r="A496" s="80" t="s">
        <v>2224</v>
      </c>
      <c r="B496" s="80">
        <v>81</v>
      </c>
      <c r="C496" s="80">
        <v>13</v>
      </c>
      <c r="D496" s="80">
        <v>5</v>
      </c>
      <c r="E496" s="80">
        <v>2016</v>
      </c>
      <c r="F496" s="80" t="s">
        <v>92</v>
      </c>
      <c r="G496" s="80" t="s">
        <v>2211</v>
      </c>
      <c r="H496" s="80" t="s">
        <v>2212</v>
      </c>
      <c r="I496" s="177"/>
      <c r="J496" s="81">
        <v>26.851389756892448</v>
      </c>
      <c r="K496" s="81">
        <v>0.66571355485542072</v>
      </c>
      <c r="L496" s="81">
        <v>1.6073489199626743</v>
      </c>
      <c r="M496" s="81">
        <v>6.6556655823507622</v>
      </c>
      <c r="N496" s="81">
        <v>10.115549387697314</v>
      </c>
      <c r="O496" s="81">
        <v>8.492957047084845</v>
      </c>
      <c r="P496" s="81">
        <v>9.974956130626655</v>
      </c>
      <c r="Q496" s="81">
        <v>0.51300041828403609</v>
      </c>
      <c r="R496" s="81">
        <v>0</v>
      </c>
      <c r="S496" s="81">
        <v>0</v>
      </c>
      <c r="T496" s="82"/>
      <c r="U496" s="81">
        <v>4454971</v>
      </c>
      <c r="V496" s="81">
        <v>317</v>
      </c>
      <c r="W496" s="81">
        <v>35</v>
      </c>
      <c r="X496" s="81">
        <v>1447</v>
      </c>
      <c r="Y496" s="81">
        <v>2583</v>
      </c>
      <c r="Z496" s="81">
        <v>4995</v>
      </c>
      <c r="AA496" s="81">
        <v>2053</v>
      </c>
      <c r="AB496" s="81">
        <v>7263</v>
      </c>
      <c r="AC496" s="81">
        <v>0</v>
      </c>
      <c r="AD496" s="81">
        <v>0</v>
      </c>
      <c r="AE496" s="82"/>
      <c r="AF496" s="81">
        <v>32648709.03421437</v>
      </c>
      <c r="AG496" s="81">
        <v>489526.03557927452</v>
      </c>
      <c r="AH496" s="81">
        <v>302532.35469218867</v>
      </c>
      <c r="AI496" s="81">
        <v>10184137.761977831</v>
      </c>
      <c r="AJ496" s="81">
        <v>14338418.83076958</v>
      </c>
      <c r="AK496" s="81">
        <v>0</v>
      </c>
      <c r="AL496" s="81">
        <v>0</v>
      </c>
      <c r="AM496" s="81">
        <v>996136.98277826491</v>
      </c>
      <c r="AN496" s="81">
        <v>0</v>
      </c>
      <c r="AO496" s="81">
        <v>0</v>
      </c>
      <c r="AP496" s="82"/>
      <c r="AQ496" s="81">
        <v>144</v>
      </c>
      <c r="AR496" s="81">
        <v>74</v>
      </c>
      <c r="AS496" s="81">
        <v>0</v>
      </c>
      <c r="AT496" s="81">
        <v>0</v>
      </c>
      <c r="AU496" s="81">
        <v>0</v>
      </c>
      <c r="AV496" s="81">
        <v>0</v>
      </c>
      <c r="AW496" s="81" t="s">
        <v>564</v>
      </c>
      <c r="AX496" s="82"/>
      <c r="AY496" s="81">
        <v>669.2</v>
      </c>
      <c r="AZ496" s="81">
        <v>3956.2</v>
      </c>
      <c r="BA496" s="81">
        <v>0</v>
      </c>
      <c r="BB496" s="81">
        <v>0</v>
      </c>
      <c r="BC496" s="81">
        <v>0</v>
      </c>
      <c r="BD496" s="81">
        <v>0</v>
      </c>
      <c r="BE496" s="81" t="s">
        <v>564</v>
      </c>
      <c r="BF496" s="82"/>
      <c r="BG496" s="81">
        <v>0</v>
      </c>
      <c r="BH496" s="81">
        <v>0</v>
      </c>
      <c r="BI496" s="81">
        <v>33.927</v>
      </c>
      <c r="BJ496" s="81">
        <v>0</v>
      </c>
      <c r="BK496" s="81">
        <v>0</v>
      </c>
      <c r="BL496" s="81">
        <v>0</v>
      </c>
      <c r="BM496" s="82"/>
      <c r="BN496" s="81">
        <v>0</v>
      </c>
      <c r="BO496" s="81">
        <v>0</v>
      </c>
      <c r="BP496" s="81">
        <v>2</v>
      </c>
      <c r="BQ496" s="81">
        <v>0</v>
      </c>
      <c r="BR496" s="81">
        <v>0</v>
      </c>
      <c r="BS496" s="81">
        <v>0</v>
      </c>
      <c r="BT496"/>
      <c r="BU496" s="80">
        <v>33.927</v>
      </c>
      <c r="BV496" s="80">
        <v>0</v>
      </c>
      <c r="BW496" s="80">
        <v>0</v>
      </c>
      <c r="BX496" s="80">
        <v>0</v>
      </c>
      <c r="BY496" s="80">
        <v>0</v>
      </c>
      <c r="BZ496" s="80">
        <v>0</v>
      </c>
      <c r="CA496" s="80">
        <v>0</v>
      </c>
      <c r="CB496" s="80">
        <v>0</v>
      </c>
      <c r="CC496" s="80">
        <v>0</v>
      </c>
    </row>
    <row r="497" spans="1:81">
      <c r="A497" s="80" t="s">
        <v>2225</v>
      </c>
      <c r="B497" s="80">
        <v>82</v>
      </c>
      <c r="C497" s="80">
        <v>14</v>
      </c>
      <c r="D497" s="80">
        <v>5</v>
      </c>
      <c r="E497" s="80">
        <v>2017</v>
      </c>
      <c r="F497" s="80" t="s">
        <v>71</v>
      </c>
      <c r="G497" s="80" t="s">
        <v>2211</v>
      </c>
      <c r="H497" s="80" t="s">
        <v>2212</v>
      </c>
      <c r="I497" s="177"/>
      <c r="J497" s="81">
        <v>23.569602083108688</v>
      </c>
      <c r="K497" s="81">
        <v>0.64968255501683914</v>
      </c>
      <c r="L497" s="81">
        <v>1.27719788454203</v>
      </c>
      <c r="M497" s="81">
        <v>5.3498530590687459</v>
      </c>
      <c r="N497" s="81">
        <v>9.4125825913963919</v>
      </c>
      <c r="O497" s="81">
        <v>8.2540194051024365</v>
      </c>
      <c r="P497" s="81">
        <v>9.7669300354993851</v>
      </c>
      <c r="Q497" s="81">
        <v>0.48807650825250354</v>
      </c>
      <c r="R497" s="81">
        <v>0</v>
      </c>
      <c r="S497" s="81">
        <v>0</v>
      </c>
      <c r="T497" s="82"/>
      <c r="U497" s="81">
        <v>4508319</v>
      </c>
      <c r="V497" s="81">
        <v>317</v>
      </c>
      <c r="W497" s="81">
        <v>35</v>
      </c>
      <c r="X497" s="81">
        <v>1447</v>
      </c>
      <c r="Y497" s="81">
        <v>2611</v>
      </c>
      <c r="Z497" s="81">
        <v>4935</v>
      </c>
      <c r="AA497" s="81">
        <v>2023</v>
      </c>
      <c r="AB497" s="81">
        <v>7146</v>
      </c>
      <c r="AC497" s="81">
        <v>0</v>
      </c>
      <c r="AD497" s="81">
        <v>0</v>
      </c>
      <c r="AE497" s="82"/>
      <c r="AF497" s="81">
        <v>31933067.695646271</v>
      </c>
      <c r="AG497" s="81">
        <v>506532.18999220442</v>
      </c>
      <c r="AH497" s="81">
        <v>321700.88616405358</v>
      </c>
      <c r="AI497" s="81">
        <v>9326434.8971110042</v>
      </c>
      <c r="AJ497" s="81">
        <v>15838898.445567921</v>
      </c>
      <c r="AK497" s="81">
        <v>0</v>
      </c>
      <c r="AL497" s="81">
        <v>0</v>
      </c>
      <c r="AM497" s="81">
        <v>981623.74002561625</v>
      </c>
      <c r="AN497" s="81">
        <v>0</v>
      </c>
      <c r="AO497" s="81">
        <v>0</v>
      </c>
      <c r="AP497" s="82"/>
      <c r="AQ497" s="81">
        <v>156</v>
      </c>
      <c r="AR497" s="81">
        <v>80</v>
      </c>
      <c r="AS497" s="81">
        <v>0</v>
      </c>
      <c r="AT497" s="81">
        <v>0</v>
      </c>
      <c r="AU497" s="81">
        <v>0</v>
      </c>
      <c r="AV497" s="81">
        <v>0</v>
      </c>
      <c r="AW497" s="81" t="s">
        <v>564</v>
      </c>
      <c r="AX497" s="82"/>
      <c r="AY497" s="81">
        <v>739.8</v>
      </c>
      <c r="AZ497" s="81">
        <v>4073.8</v>
      </c>
      <c r="BA497" s="81">
        <v>0</v>
      </c>
      <c r="BB497" s="81">
        <v>0</v>
      </c>
      <c r="BC497" s="81">
        <v>0</v>
      </c>
      <c r="BD497" s="81">
        <v>0</v>
      </c>
      <c r="BE497" s="81" t="s">
        <v>564</v>
      </c>
      <c r="BF497" s="82"/>
      <c r="BG497" s="81">
        <v>0</v>
      </c>
      <c r="BH497" s="81">
        <v>0</v>
      </c>
      <c r="BI497" s="81">
        <v>32.898000000000003</v>
      </c>
      <c r="BJ497" s="81">
        <v>0</v>
      </c>
      <c r="BK497" s="81">
        <v>0</v>
      </c>
      <c r="BL497" s="81">
        <v>0</v>
      </c>
      <c r="BM497" s="82"/>
      <c r="BN497" s="81">
        <v>0</v>
      </c>
      <c r="BO497" s="81">
        <v>0</v>
      </c>
      <c r="BP497" s="81">
        <v>2</v>
      </c>
      <c r="BQ497" s="81">
        <v>0</v>
      </c>
      <c r="BR497" s="81">
        <v>0</v>
      </c>
      <c r="BS497" s="81">
        <v>0</v>
      </c>
      <c r="BT497"/>
      <c r="BU497" s="80">
        <v>32.898000000000003</v>
      </c>
      <c r="BV497" s="80">
        <v>0</v>
      </c>
      <c r="BW497" s="80">
        <v>0</v>
      </c>
      <c r="BX497" s="80">
        <v>0</v>
      </c>
      <c r="BY497" s="80">
        <v>0</v>
      </c>
      <c r="BZ497" s="80">
        <v>0</v>
      </c>
      <c r="CA497" s="80">
        <v>0</v>
      </c>
      <c r="CB497" s="80">
        <v>0</v>
      </c>
      <c r="CC497" s="80">
        <v>0</v>
      </c>
    </row>
    <row r="498" spans="1:81">
      <c r="A498" s="80" t="s">
        <v>2226</v>
      </c>
      <c r="B498" s="80">
        <v>83</v>
      </c>
      <c r="C498" s="80">
        <v>15</v>
      </c>
      <c r="D498" s="80">
        <v>5</v>
      </c>
      <c r="E498" s="80">
        <v>2018</v>
      </c>
      <c r="F498" s="80" t="s">
        <v>93</v>
      </c>
      <c r="G498" s="80" t="s">
        <v>2211</v>
      </c>
      <c r="H498" s="80" t="s">
        <v>2212</v>
      </c>
      <c r="I498" s="177"/>
      <c r="J498" s="81">
        <v>20.641099394067115</v>
      </c>
      <c r="K498" s="81">
        <v>0.62850226299225842</v>
      </c>
      <c r="L498" s="81">
        <v>1.1532428515971922</v>
      </c>
      <c r="M498" s="81">
        <v>5.015144684724107</v>
      </c>
      <c r="N498" s="81">
        <v>6.7900751783057043</v>
      </c>
      <c r="O498" s="81">
        <v>8.1022266413796267</v>
      </c>
      <c r="P498" s="81">
        <v>9.464172633436517</v>
      </c>
      <c r="Q498" s="81">
        <v>0.44302315637392337</v>
      </c>
      <c r="R498" s="81">
        <v>0</v>
      </c>
      <c r="S498" s="81">
        <v>0</v>
      </c>
      <c r="T498" s="82"/>
      <c r="U498" s="81">
        <v>5042970</v>
      </c>
      <c r="V498" s="81">
        <v>317</v>
      </c>
      <c r="W498" s="81">
        <v>35</v>
      </c>
      <c r="X498" s="81">
        <v>1447</v>
      </c>
      <c r="Y498" s="81">
        <v>2602</v>
      </c>
      <c r="Z498" s="81">
        <v>4937</v>
      </c>
      <c r="AA498" s="81">
        <v>1980</v>
      </c>
      <c r="AB498" s="81">
        <v>6990</v>
      </c>
      <c r="AC498" s="81">
        <v>0</v>
      </c>
      <c r="AD498" s="81">
        <v>0</v>
      </c>
      <c r="AE498" s="82"/>
      <c r="AF498" s="81">
        <v>31265825.29690522</v>
      </c>
      <c r="AG498" s="81">
        <v>504306.1064166213</v>
      </c>
      <c r="AH498" s="81">
        <v>303537.02086034848</v>
      </c>
      <c r="AI498" s="81">
        <v>9814861.0260133222</v>
      </c>
      <c r="AJ498" s="81">
        <v>13495956.57735434</v>
      </c>
      <c r="AK498" s="81">
        <v>0</v>
      </c>
      <c r="AL498" s="81">
        <v>0</v>
      </c>
      <c r="AM498" s="81">
        <v>962181.26387442567</v>
      </c>
      <c r="AN498" s="81">
        <v>0</v>
      </c>
      <c r="AO498" s="81">
        <v>0</v>
      </c>
      <c r="AP498" s="82"/>
      <c r="AQ498" s="81">
        <v>161</v>
      </c>
      <c r="AR498" s="81">
        <v>88</v>
      </c>
      <c r="AS498" s="81">
        <v>0</v>
      </c>
      <c r="AT498" s="81">
        <v>0</v>
      </c>
      <c r="AU498" s="81">
        <v>0</v>
      </c>
      <c r="AV498" s="81">
        <v>0</v>
      </c>
      <c r="AW498" s="81" t="s">
        <v>564</v>
      </c>
      <c r="AX498" s="82"/>
      <c r="AY498" s="81">
        <v>768</v>
      </c>
      <c r="AZ498" s="81">
        <v>4458</v>
      </c>
      <c r="BA498" s="81">
        <v>0</v>
      </c>
      <c r="BB498" s="81">
        <v>0</v>
      </c>
      <c r="BC498" s="81">
        <v>0</v>
      </c>
      <c r="BD498" s="81">
        <v>0</v>
      </c>
      <c r="BE498" s="81" t="s">
        <v>564</v>
      </c>
      <c r="BF498" s="82"/>
      <c r="BG498" s="81">
        <v>0</v>
      </c>
      <c r="BH498" s="81">
        <v>0</v>
      </c>
      <c r="BI498" s="81">
        <v>26.157</v>
      </c>
      <c r="BJ498" s="81">
        <v>0</v>
      </c>
      <c r="BK498" s="81">
        <v>0</v>
      </c>
      <c r="BL498" s="81">
        <v>0</v>
      </c>
      <c r="BM498" s="82"/>
      <c r="BN498" s="81">
        <v>0</v>
      </c>
      <c r="BO498" s="81">
        <v>0</v>
      </c>
      <c r="BP498" s="81">
        <v>2</v>
      </c>
      <c r="BQ498" s="81">
        <v>0</v>
      </c>
      <c r="BR498" s="81">
        <v>0</v>
      </c>
      <c r="BS498" s="81">
        <v>0</v>
      </c>
      <c r="BT498"/>
      <c r="BU498" s="80">
        <v>26.157</v>
      </c>
      <c r="BV498" s="80">
        <v>0</v>
      </c>
      <c r="BW498" s="80">
        <v>0</v>
      </c>
      <c r="BX498" s="80">
        <v>0</v>
      </c>
      <c r="BY498" s="80">
        <v>0</v>
      </c>
      <c r="BZ498" s="80">
        <v>0</v>
      </c>
      <c r="CA498" s="80">
        <v>0</v>
      </c>
      <c r="CB498" s="80">
        <v>0</v>
      </c>
      <c r="CC498" s="80">
        <v>0</v>
      </c>
    </row>
    <row r="499" spans="1:81">
      <c r="A499" s="80" t="s">
        <v>2227</v>
      </c>
      <c r="B499" s="80">
        <v>84</v>
      </c>
      <c r="C499" s="80">
        <v>16</v>
      </c>
      <c r="D499" s="80">
        <v>5</v>
      </c>
      <c r="E499" s="80">
        <v>2019</v>
      </c>
      <c r="F499" s="80" t="s">
        <v>73</v>
      </c>
      <c r="G499" s="80" t="s">
        <v>2211</v>
      </c>
      <c r="H499" s="80" t="s">
        <v>2212</v>
      </c>
      <c r="I499" s="177"/>
      <c r="J499" s="81">
        <v>20.47130427969152</v>
      </c>
      <c r="K499" s="81">
        <v>0.57620899361627176</v>
      </c>
      <c r="L499" s="81">
        <v>1.1622263367577326</v>
      </c>
      <c r="M499" s="81">
        <v>4.5231093381325786</v>
      </c>
      <c r="N499" s="81">
        <v>6.3291559867928164</v>
      </c>
      <c r="O499" s="81">
        <v>7.8362029494191461</v>
      </c>
      <c r="P499" s="81">
        <v>9.2851125503723697</v>
      </c>
      <c r="Q499" s="81">
        <v>0.42597577682322474</v>
      </c>
      <c r="R499" s="81">
        <v>0</v>
      </c>
      <c r="S499" s="81">
        <v>0</v>
      </c>
      <c r="T499" s="82"/>
      <c r="U499" s="81">
        <v>5162619</v>
      </c>
      <c r="V499" s="81">
        <v>317</v>
      </c>
      <c r="W499" s="81">
        <v>35</v>
      </c>
      <c r="X499" s="81">
        <v>1447</v>
      </c>
      <c r="Y499" s="81">
        <v>2601</v>
      </c>
      <c r="Z499" s="81">
        <v>4906</v>
      </c>
      <c r="AA499" s="81">
        <v>1928</v>
      </c>
      <c r="AB499" s="81">
        <v>6903</v>
      </c>
      <c r="AC499" s="81">
        <v>0</v>
      </c>
      <c r="AD499" s="81">
        <v>0</v>
      </c>
      <c r="AE499" s="82"/>
      <c r="AF499" s="81">
        <v>32813531.140114479</v>
      </c>
      <c r="AG499" s="81">
        <v>486722.09417435637</v>
      </c>
      <c r="AH499" s="81">
        <v>325085.98966078629</v>
      </c>
      <c r="AI499" s="81">
        <v>9391437.8932816237</v>
      </c>
      <c r="AJ499" s="81">
        <v>12064229.215559248</v>
      </c>
      <c r="AK499" s="81">
        <v>0</v>
      </c>
      <c r="AL499" s="81">
        <v>0</v>
      </c>
      <c r="AM499" s="81">
        <v>940136.63424382231</v>
      </c>
      <c r="AN499" s="81">
        <v>0</v>
      </c>
      <c r="AO499" s="81">
        <v>0</v>
      </c>
      <c r="AP499" s="82"/>
      <c r="AQ499" s="81">
        <v>172</v>
      </c>
      <c r="AR499" s="81">
        <v>94</v>
      </c>
      <c r="AS499" s="81">
        <v>0</v>
      </c>
      <c r="AT499" s="81">
        <v>0</v>
      </c>
      <c r="AU499" s="81">
        <v>0</v>
      </c>
      <c r="AV499" s="81">
        <v>0</v>
      </c>
      <c r="AW499" s="81" t="s">
        <v>564</v>
      </c>
      <c r="AX499" s="82"/>
      <c r="AY499" s="81">
        <v>835.19999999999982</v>
      </c>
      <c r="AZ499" s="81">
        <v>6291.1</v>
      </c>
      <c r="BA499" s="81">
        <v>0</v>
      </c>
      <c r="BB499" s="81">
        <v>0</v>
      </c>
      <c r="BC499" s="81">
        <v>0</v>
      </c>
      <c r="BD499" s="81">
        <v>0</v>
      </c>
      <c r="BE499" s="81" t="s">
        <v>564</v>
      </c>
      <c r="BF499" s="82"/>
      <c r="BG499" s="81">
        <v>0</v>
      </c>
      <c r="BH499" s="81">
        <v>0</v>
      </c>
      <c r="BI499" s="81">
        <v>22.206</v>
      </c>
      <c r="BJ499" s="81">
        <v>0</v>
      </c>
      <c r="BK499" s="81">
        <v>0</v>
      </c>
      <c r="BL499" s="81">
        <v>0</v>
      </c>
      <c r="BM499" s="82"/>
      <c r="BN499" s="81">
        <v>0</v>
      </c>
      <c r="BO499" s="81">
        <v>0</v>
      </c>
      <c r="BP499" s="81">
        <v>2</v>
      </c>
      <c r="BQ499" s="81">
        <v>0</v>
      </c>
      <c r="BR499" s="81">
        <v>0</v>
      </c>
      <c r="BS499" s="81">
        <v>0</v>
      </c>
      <c r="BT499"/>
      <c r="BU499" s="80">
        <v>22.206</v>
      </c>
      <c r="BV499" s="80">
        <v>0</v>
      </c>
      <c r="BW499" s="80">
        <v>0</v>
      </c>
      <c r="BX499" s="80">
        <v>0</v>
      </c>
      <c r="BY499" s="80">
        <v>0</v>
      </c>
      <c r="BZ499" s="80">
        <v>0</v>
      </c>
      <c r="CA499" s="80">
        <v>0</v>
      </c>
      <c r="CB499" s="80">
        <v>0</v>
      </c>
      <c r="CC499" s="80">
        <v>0</v>
      </c>
    </row>
    <row r="500" spans="1:81">
      <c r="A500" s="80" t="s">
        <v>2228</v>
      </c>
      <c r="B500" s="80">
        <v>85</v>
      </c>
      <c r="C500" s="80">
        <v>17</v>
      </c>
      <c r="D500" s="80">
        <v>5</v>
      </c>
      <c r="E500" s="80">
        <v>2020</v>
      </c>
      <c r="F500" s="80" t="s">
        <v>218</v>
      </c>
      <c r="G500" s="80" t="s">
        <v>2211</v>
      </c>
      <c r="H500" s="80" t="s">
        <v>2212</v>
      </c>
      <c r="I500" s="177"/>
      <c r="J500" s="81">
        <v>22.7969471769538</v>
      </c>
      <c r="K500" s="81">
        <v>0.43879213569343617</v>
      </c>
      <c r="L500" s="81">
        <v>4.1173176236656737</v>
      </c>
      <c r="M500" s="81">
        <v>4.6368356322192952</v>
      </c>
      <c r="N500" s="81">
        <v>6.0597188335038243</v>
      </c>
      <c r="O500" s="81">
        <v>6.7620645111167796</v>
      </c>
      <c r="P500" s="81">
        <v>8.8341439523243253</v>
      </c>
      <c r="Q500" s="81">
        <v>0.40024200510232033</v>
      </c>
      <c r="R500" s="81">
        <v>0</v>
      </c>
      <c r="S500" s="81">
        <v>0</v>
      </c>
      <c r="T500" s="82"/>
      <c r="U500" s="81">
        <v>5150514</v>
      </c>
      <c r="V500" s="81">
        <v>207</v>
      </c>
      <c r="W500" s="81">
        <v>189</v>
      </c>
      <c r="X500" s="81">
        <v>1387</v>
      </c>
      <c r="Y500" s="81">
        <v>2618</v>
      </c>
      <c r="Z500" s="81">
        <v>4832</v>
      </c>
      <c r="AA500" s="81">
        <v>1993</v>
      </c>
      <c r="AB500" s="81">
        <v>6788</v>
      </c>
      <c r="AC500" s="81">
        <v>0</v>
      </c>
      <c r="AD500" s="81">
        <v>0</v>
      </c>
      <c r="AE500" s="82"/>
      <c r="AF500" s="81">
        <v>35726757.523266643</v>
      </c>
      <c r="AG500" s="81">
        <v>352351.32022916258</v>
      </c>
      <c r="AH500" s="81">
        <v>1228520.3892434661</v>
      </c>
      <c r="AI500" s="81">
        <v>9154769.2700811327</v>
      </c>
      <c r="AJ500" s="81">
        <v>11572547.177215384</v>
      </c>
      <c r="AK500" s="81"/>
      <c r="AL500" s="81"/>
      <c r="AM500" s="81">
        <v>885909.41625296022</v>
      </c>
      <c r="AN500" s="81"/>
      <c r="AO500" s="81"/>
      <c r="AP500" s="82"/>
      <c r="AQ500" s="81">
        <v>176</v>
      </c>
      <c r="AR500" s="81">
        <v>105</v>
      </c>
      <c r="AS500" s="81">
        <v>0</v>
      </c>
      <c r="AT500" s="81">
        <v>0</v>
      </c>
      <c r="AU500" s="81">
        <v>0</v>
      </c>
      <c r="AV500" s="81">
        <v>0</v>
      </c>
      <c r="AW500" s="81">
        <v>0</v>
      </c>
      <c r="AX500" s="82"/>
      <c r="AY500" s="81">
        <v>865.99999999999966</v>
      </c>
      <c r="AZ500" s="81">
        <v>7246.6</v>
      </c>
      <c r="BA500" s="81">
        <v>0</v>
      </c>
      <c r="BB500" s="81">
        <v>0</v>
      </c>
      <c r="BC500" s="81">
        <v>0</v>
      </c>
      <c r="BD500" s="81">
        <v>0</v>
      </c>
      <c r="BE500" s="81">
        <v>0</v>
      </c>
      <c r="BF500" s="82"/>
      <c r="BG500" s="81">
        <v>0</v>
      </c>
      <c r="BH500" s="81">
        <v>0</v>
      </c>
      <c r="BI500" s="81">
        <v>18.292999999999999</v>
      </c>
      <c r="BJ500" s="81">
        <v>0</v>
      </c>
      <c r="BK500" s="81">
        <v>0</v>
      </c>
      <c r="BL500" s="81">
        <v>0</v>
      </c>
      <c r="BM500" s="82"/>
      <c r="BN500" s="81">
        <v>0</v>
      </c>
      <c r="BO500" s="81">
        <v>0</v>
      </c>
      <c r="BP500" s="81">
        <v>2</v>
      </c>
      <c r="BQ500" s="81">
        <v>0</v>
      </c>
      <c r="BR500" s="81">
        <v>0</v>
      </c>
      <c r="BS500" s="81">
        <v>0</v>
      </c>
      <c r="BT500"/>
      <c r="BU500" s="80">
        <v>18.292999999999999</v>
      </c>
      <c r="BV500" s="80">
        <v>0</v>
      </c>
      <c r="BW500" s="80">
        <v>0</v>
      </c>
      <c r="BX500" s="80">
        <v>0</v>
      </c>
      <c r="BY500" s="80">
        <v>0</v>
      </c>
      <c r="BZ500" s="80">
        <v>0</v>
      </c>
      <c r="CA500" s="80">
        <v>0</v>
      </c>
      <c r="CB500" s="80">
        <v>0</v>
      </c>
      <c r="CC500" s="80">
        <v>0</v>
      </c>
    </row>
    <row r="501" spans="1:81">
      <c r="A501" s="80" t="s">
        <v>2229</v>
      </c>
      <c r="B501" s="80">
        <v>85</v>
      </c>
      <c r="C501" s="80">
        <v>18</v>
      </c>
      <c r="D501" s="80">
        <v>5</v>
      </c>
      <c r="E501" s="80">
        <v>2021</v>
      </c>
      <c r="F501" s="80" t="s">
        <v>75</v>
      </c>
      <c r="G501" s="174" t="s">
        <v>2211</v>
      </c>
      <c r="H501" s="80" t="s">
        <v>2212</v>
      </c>
      <c r="I501" s="177"/>
      <c r="J501" s="81">
        <v>19.670781849887053</v>
      </c>
      <c r="K501" s="81">
        <v>0.44816881164576955</v>
      </c>
      <c r="L501" s="81">
        <v>3.6796797469203684</v>
      </c>
      <c r="M501" s="81">
        <v>4.1888809996528655</v>
      </c>
      <c r="N501" s="81">
        <v>5.8964400524918528</v>
      </c>
      <c r="O501" s="81">
        <v>6.5290631826661434</v>
      </c>
      <c r="P501" s="81">
        <v>9.0133138610609613</v>
      </c>
      <c r="Q501" s="81">
        <v>0.39866046058865939</v>
      </c>
      <c r="R501" s="81">
        <v>0</v>
      </c>
      <c r="S501" s="81">
        <v>0</v>
      </c>
      <c r="T501" s="82"/>
      <c r="U501" s="81">
        <v>5659432</v>
      </c>
      <c r="V501" s="81">
        <v>207</v>
      </c>
      <c r="W501" s="81">
        <v>189</v>
      </c>
      <c r="X501" s="81">
        <v>1387</v>
      </c>
      <c r="Y501" s="81">
        <v>2632</v>
      </c>
      <c r="Z501" s="81">
        <v>4804</v>
      </c>
      <c r="AA501" s="81">
        <v>1983</v>
      </c>
      <c r="AB501" s="81">
        <v>6681</v>
      </c>
      <c r="AC501" s="81">
        <v>0</v>
      </c>
      <c r="AD501" s="81">
        <v>0</v>
      </c>
      <c r="AE501" s="82"/>
      <c r="AF501" s="81">
        <v>34536961.954354309</v>
      </c>
      <c r="AG501" s="81">
        <v>372581.63177355536</v>
      </c>
      <c r="AH501" s="81">
        <v>1030582.7674175611</v>
      </c>
      <c r="AI501" s="81">
        <v>9477282.9374145363</v>
      </c>
      <c r="AJ501" s="81">
        <v>12872658.169514636</v>
      </c>
      <c r="AK501" s="81">
        <v>0</v>
      </c>
      <c r="AL501" s="81">
        <v>0</v>
      </c>
      <c r="AM501" s="81">
        <v>876974.0344439313</v>
      </c>
      <c r="AN501" s="81">
        <v>0</v>
      </c>
      <c r="AO501" s="81">
        <v>0</v>
      </c>
      <c r="AP501" s="82"/>
      <c r="AQ501" s="81">
        <v>184</v>
      </c>
      <c r="AR501" s="81">
        <v>107</v>
      </c>
      <c r="AS501" s="81">
        <v>0</v>
      </c>
      <c r="AT501" s="81">
        <v>0</v>
      </c>
      <c r="AU501" s="81">
        <v>0</v>
      </c>
      <c r="AV501" s="81">
        <v>0</v>
      </c>
      <c r="AW501" s="81"/>
      <c r="AX501" s="82"/>
      <c r="AY501" s="81">
        <v>909.49999999999966</v>
      </c>
      <c r="AZ501" s="81">
        <v>7307.1</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2230</v>
      </c>
      <c r="B502" s="80">
        <v>85</v>
      </c>
      <c r="C502" s="80">
        <v>19</v>
      </c>
      <c r="D502" s="80">
        <v>5</v>
      </c>
      <c r="E502" s="80">
        <v>2022</v>
      </c>
      <c r="F502" s="80" t="s">
        <v>568</v>
      </c>
      <c r="G502" s="174" t="s">
        <v>2211</v>
      </c>
      <c r="H502" s="80" t="s">
        <v>2212</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190</v>
      </c>
      <c r="AR502" s="81">
        <v>109</v>
      </c>
      <c r="AS502" s="81">
        <v>0</v>
      </c>
      <c r="AT502" s="81">
        <v>0</v>
      </c>
      <c r="AU502" s="81">
        <v>0</v>
      </c>
      <c r="AV502" s="81">
        <v>0</v>
      </c>
      <c r="AW502" s="81"/>
      <c r="AX502" s="82"/>
      <c r="AY502" s="81">
        <v>947.39999999999964</v>
      </c>
      <c r="AZ502" s="81">
        <v>7389.6</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2231</v>
      </c>
      <c r="B503" s="80">
        <v>188</v>
      </c>
      <c r="C503" s="80">
        <v>1</v>
      </c>
      <c r="D503" s="80">
        <v>12</v>
      </c>
      <c r="E503" s="80">
        <v>1990</v>
      </c>
      <c r="F503" s="80" t="s">
        <v>562</v>
      </c>
      <c r="G503" s="80" t="s">
        <v>2232</v>
      </c>
      <c r="H503" s="80" t="s">
        <v>2233</v>
      </c>
      <c r="I503" s="177"/>
      <c r="J503" s="81">
        <v>7.6722567573680136</v>
      </c>
      <c r="K503" s="81">
        <v>2.4042790537008587</v>
      </c>
      <c r="L503" s="81">
        <v>5.9812739353165467</v>
      </c>
      <c r="M503" s="81">
        <v>5.6233557726781562</v>
      </c>
      <c r="N503" s="81">
        <v>8.173231308375696</v>
      </c>
      <c r="O503" s="81">
        <v>5.4581477603420687</v>
      </c>
      <c r="P503" s="81">
        <v>9.0440678352261479</v>
      </c>
      <c r="Q503" s="81">
        <v>0.61071887255426849</v>
      </c>
      <c r="R503" s="81">
        <v>2.9392361990618965</v>
      </c>
      <c r="S503" s="81">
        <v>0.56488137075713751</v>
      </c>
      <c r="T503" s="82"/>
      <c r="U503" s="81">
        <v>618737</v>
      </c>
      <c r="V503" s="81">
        <v>707</v>
      </c>
      <c r="W503" s="81">
        <v>78</v>
      </c>
      <c r="X503" s="81">
        <v>2206</v>
      </c>
      <c r="Y503" s="81">
        <v>2953</v>
      </c>
      <c r="Z503" s="81">
        <v>2245</v>
      </c>
      <c r="AA503" s="81">
        <v>2196</v>
      </c>
      <c r="AB503" s="81">
        <v>9916</v>
      </c>
      <c r="AC503" s="81">
        <v>509081</v>
      </c>
      <c r="AD503" s="81">
        <v>0.56488137075713751</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2234</v>
      </c>
      <c r="B504" s="80">
        <v>189</v>
      </c>
      <c r="C504" s="80">
        <v>2</v>
      </c>
      <c r="D504" s="80">
        <v>12</v>
      </c>
      <c r="E504" s="80">
        <v>2005</v>
      </c>
      <c r="F504" s="80" t="s">
        <v>565</v>
      </c>
      <c r="G504" s="80" t="s">
        <v>2232</v>
      </c>
      <c r="H504" s="80" t="s">
        <v>2233</v>
      </c>
      <c r="I504" s="177"/>
      <c r="J504" s="81">
        <v>3.5322897675483813</v>
      </c>
      <c r="K504" s="81">
        <v>1.2477196274072293</v>
      </c>
      <c r="L504" s="81">
        <v>3.3365505953173491</v>
      </c>
      <c r="M504" s="81">
        <v>10.055572745252928</v>
      </c>
      <c r="N504" s="81">
        <v>9.6261362828378356</v>
      </c>
      <c r="O504" s="81">
        <v>8.0657012477152996</v>
      </c>
      <c r="P504" s="81">
        <v>10.449562769695111</v>
      </c>
      <c r="Q504" s="81">
        <v>0.51485646248686867</v>
      </c>
      <c r="R504" s="81">
        <v>0.25758741066119017</v>
      </c>
      <c r="S504" s="81">
        <v>0.70116393195708482</v>
      </c>
      <c r="T504" s="82"/>
      <c r="U504" s="81">
        <v>325590</v>
      </c>
      <c r="V504" s="81">
        <v>502</v>
      </c>
      <c r="W504" s="81">
        <v>44</v>
      </c>
      <c r="X504" s="81">
        <v>2228</v>
      </c>
      <c r="Y504" s="81">
        <v>3174</v>
      </c>
      <c r="Z504" s="81">
        <v>3839</v>
      </c>
      <c r="AA504" s="81">
        <v>2078</v>
      </c>
      <c r="AB504" s="81">
        <v>8739</v>
      </c>
      <c r="AC504" s="81">
        <v>45549</v>
      </c>
      <c r="AD504" s="81">
        <v>0.70116393195708482</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2235</v>
      </c>
      <c r="B505" s="80">
        <v>190</v>
      </c>
      <c r="C505" s="80">
        <v>3</v>
      </c>
      <c r="D505" s="80">
        <v>12</v>
      </c>
      <c r="E505" s="80">
        <v>2006</v>
      </c>
      <c r="F505" s="80" t="s">
        <v>566</v>
      </c>
      <c r="G505" s="80" t="s">
        <v>2232</v>
      </c>
      <c r="H505" s="80" t="s">
        <v>2233</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2236</v>
      </c>
      <c r="B506" s="80">
        <v>191</v>
      </c>
      <c r="C506" s="80">
        <v>4</v>
      </c>
      <c r="D506" s="80">
        <v>12</v>
      </c>
      <c r="E506" s="80">
        <v>2007</v>
      </c>
      <c r="F506" s="80" t="s">
        <v>567</v>
      </c>
      <c r="G506" s="80" t="s">
        <v>2232</v>
      </c>
      <c r="H506" s="80" t="s">
        <v>2233</v>
      </c>
      <c r="I506" s="177"/>
      <c r="J506" s="81">
        <v>3.006012649412702</v>
      </c>
      <c r="K506" s="81">
        <v>1.0750703290448316</v>
      </c>
      <c r="L506" s="81">
        <v>4.8123468193356471</v>
      </c>
      <c r="M506" s="81">
        <v>10.141920569443919</v>
      </c>
      <c r="N506" s="81">
        <v>9.8432919185621657</v>
      </c>
      <c r="O506" s="81">
        <v>7.8356271771681936</v>
      </c>
      <c r="P506" s="81">
        <v>10.25896133346906</v>
      </c>
      <c r="Q506" s="81">
        <v>0.53502096168132973</v>
      </c>
      <c r="R506" s="81">
        <v>1.6329968736328471</v>
      </c>
      <c r="S506" s="81">
        <v>0.80145419552873842</v>
      </c>
      <c r="T506" s="82"/>
      <c r="U506" s="81">
        <v>315202</v>
      </c>
      <c r="V506" s="81">
        <v>441</v>
      </c>
      <c r="W506" s="81">
        <v>62</v>
      </c>
      <c r="X506" s="81">
        <v>2589</v>
      </c>
      <c r="Y506" s="81">
        <v>3232</v>
      </c>
      <c r="Z506" s="81">
        <v>3877</v>
      </c>
      <c r="AA506" s="81">
        <v>2009</v>
      </c>
      <c r="AB506" s="81">
        <v>8601</v>
      </c>
      <c r="AC506" s="81">
        <v>297047</v>
      </c>
      <c r="AD506" s="81">
        <v>0.80145419552873842</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2237</v>
      </c>
      <c r="B507" s="80">
        <v>192</v>
      </c>
      <c r="C507" s="80">
        <v>5</v>
      </c>
      <c r="D507" s="80">
        <v>12</v>
      </c>
      <c r="E507" s="80">
        <v>2008</v>
      </c>
      <c r="F507" s="80" t="s">
        <v>84</v>
      </c>
      <c r="G507" s="80" t="s">
        <v>2232</v>
      </c>
      <c r="H507" s="80" t="s">
        <v>2233</v>
      </c>
      <c r="I507" s="177"/>
      <c r="J507" s="81">
        <v>3.5782137365395492</v>
      </c>
      <c r="K507" s="81">
        <v>0.79623811483597673</v>
      </c>
      <c r="L507" s="81">
        <v>4.3124317821724896</v>
      </c>
      <c r="M507" s="81">
        <v>10.563784391577084</v>
      </c>
      <c r="N507" s="81">
        <v>8.7398700785228733</v>
      </c>
      <c r="O507" s="81">
        <v>7.5933659887399507</v>
      </c>
      <c r="P507" s="81">
        <v>10.084047911011472</v>
      </c>
      <c r="Q507" s="81">
        <v>0.51847688273625292</v>
      </c>
      <c r="R507" s="81">
        <v>1.7089492510762763</v>
      </c>
      <c r="S507" s="81">
        <v>0.56709897982756796</v>
      </c>
      <c r="T507" s="82"/>
      <c r="U507" s="81">
        <v>386907</v>
      </c>
      <c r="V507" s="81">
        <v>441</v>
      </c>
      <c r="W507" s="81">
        <v>62</v>
      </c>
      <c r="X507" s="81">
        <v>2589</v>
      </c>
      <c r="Y507" s="81">
        <v>3219</v>
      </c>
      <c r="Z507" s="81">
        <v>3889</v>
      </c>
      <c r="AA507" s="81">
        <v>1977</v>
      </c>
      <c r="AB507" s="81">
        <v>8472</v>
      </c>
      <c r="AC507" s="81">
        <v>322797</v>
      </c>
      <c r="AD507" s="81">
        <v>0.56709897982756796</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2238</v>
      </c>
      <c r="B508" s="80">
        <v>193</v>
      </c>
      <c r="C508" s="80">
        <v>6</v>
      </c>
      <c r="D508" s="80">
        <v>12</v>
      </c>
      <c r="E508" s="80">
        <v>2009</v>
      </c>
      <c r="F508" s="80" t="s">
        <v>85</v>
      </c>
      <c r="G508" s="80" t="s">
        <v>2232</v>
      </c>
      <c r="H508" s="80" t="s">
        <v>2233</v>
      </c>
      <c r="I508" s="177"/>
      <c r="J508" s="81">
        <v>3.1704592011630726</v>
      </c>
      <c r="K508" s="81">
        <v>0.85813155783922146</v>
      </c>
      <c r="L508" s="81">
        <v>1.5962617195740179</v>
      </c>
      <c r="M508" s="81">
        <v>10.26849894328906</v>
      </c>
      <c r="N508" s="81">
        <v>8.3592868473376445</v>
      </c>
      <c r="O508" s="81">
        <v>7.8116898251254652</v>
      </c>
      <c r="P508" s="81">
        <v>9.6934593697173757</v>
      </c>
      <c r="Q508" s="81">
        <v>0.48754799427171575</v>
      </c>
      <c r="R508" s="81">
        <v>1.6285994788210116</v>
      </c>
      <c r="S508" s="81">
        <v>0.60149943792363769</v>
      </c>
      <c r="T508" s="82"/>
      <c r="U508" s="81">
        <v>309816</v>
      </c>
      <c r="V508" s="81">
        <v>453</v>
      </c>
      <c r="W508" s="81">
        <v>33</v>
      </c>
      <c r="X508" s="81">
        <v>2685</v>
      </c>
      <c r="Y508" s="81">
        <v>3198</v>
      </c>
      <c r="Z508" s="81">
        <v>3949</v>
      </c>
      <c r="AA508" s="81">
        <v>1951</v>
      </c>
      <c r="AB508" s="81">
        <v>8363</v>
      </c>
      <c r="AC508" s="81">
        <v>300108</v>
      </c>
      <c r="AD508" s="81">
        <v>0.60149943792363769</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4.0179999999999998</v>
      </c>
      <c r="BJ508" s="81">
        <v>420.70600000000002</v>
      </c>
      <c r="BK508" s="81">
        <v>0</v>
      </c>
      <c r="BL508" s="81">
        <v>0</v>
      </c>
      <c r="BM508" s="82"/>
      <c r="BN508" s="81">
        <v>0</v>
      </c>
      <c r="BO508" s="81">
        <v>0</v>
      </c>
      <c r="BP508" s="81">
        <v>1</v>
      </c>
      <c r="BQ508" s="81">
        <v>1</v>
      </c>
      <c r="BR508" s="81">
        <v>0</v>
      </c>
      <c r="BS508" s="81">
        <v>0</v>
      </c>
      <c r="BT508"/>
      <c r="BU508" s="80"/>
      <c r="BV508" s="80"/>
      <c r="BW508" s="80"/>
      <c r="BX508" s="80"/>
      <c r="BY508" s="80"/>
      <c r="BZ508" s="80"/>
      <c r="CA508" s="80"/>
      <c r="CB508" s="80"/>
      <c r="CC508" s="80"/>
    </row>
    <row r="509" spans="1:81">
      <c r="A509" s="80" t="s">
        <v>2239</v>
      </c>
      <c r="B509" s="80">
        <v>194</v>
      </c>
      <c r="C509" s="80">
        <v>7</v>
      </c>
      <c r="D509" s="80">
        <v>12</v>
      </c>
      <c r="E509" s="80">
        <v>2010</v>
      </c>
      <c r="F509" s="80" t="s">
        <v>86</v>
      </c>
      <c r="G509" s="80" t="s">
        <v>2232</v>
      </c>
      <c r="H509" s="80" t="s">
        <v>2233</v>
      </c>
      <c r="I509" s="177"/>
      <c r="J509" s="81">
        <v>3.033748183721872</v>
      </c>
      <c r="K509" s="81">
        <v>0.92455414886416531</v>
      </c>
      <c r="L509" s="81">
        <v>1.5371463215749743</v>
      </c>
      <c r="M509" s="81">
        <v>10.846946892965814</v>
      </c>
      <c r="N509" s="81">
        <v>10.107954738630161</v>
      </c>
      <c r="O509" s="81">
        <v>7.7834343412222902</v>
      </c>
      <c r="P509" s="81">
        <v>9.8347313011595343</v>
      </c>
      <c r="Q509" s="81">
        <v>0.50187966576556908</v>
      </c>
      <c r="R509" s="81">
        <v>1.7507731248765692</v>
      </c>
      <c r="S509" s="81">
        <v>0.62375722340271</v>
      </c>
      <c r="T509" s="82"/>
      <c r="U509" s="81">
        <v>294499</v>
      </c>
      <c r="V509" s="81">
        <v>453</v>
      </c>
      <c r="W509" s="81">
        <v>33</v>
      </c>
      <c r="X509" s="81">
        <v>2685</v>
      </c>
      <c r="Y509" s="81">
        <v>3194</v>
      </c>
      <c r="Z509" s="81">
        <v>3953</v>
      </c>
      <c r="AA509" s="81">
        <v>1930</v>
      </c>
      <c r="AB509" s="81">
        <v>8249</v>
      </c>
      <c r="AC509" s="81">
        <v>305735</v>
      </c>
      <c r="AD509" s="81">
        <v>0.62375722340271</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4.391</v>
      </c>
      <c r="BJ509" s="81">
        <v>452.512</v>
      </c>
      <c r="BK509" s="81">
        <v>0</v>
      </c>
      <c r="BL509" s="81">
        <v>0</v>
      </c>
      <c r="BM509" s="82"/>
      <c r="BN509" s="81">
        <v>0</v>
      </c>
      <c r="BO509" s="81">
        <v>0</v>
      </c>
      <c r="BP509" s="81">
        <v>1</v>
      </c>
      <c r="BQ509" s="81">
        <v>1</v>
      </c>
      <c r="BR509" s="81">
        <v>0</v>
      </c>
      <c r="BS509" s="81">
        <v>0</v>
      </c>
      <c r="BT509"/>
      <c r="BU509" s="80">
        <v>440.39100000000002</v>
      </c>
      <c r="BV509" s="80">
        <v>0</v>
      </c>
      <c r="BW509" s="80">
        <v>0</v>
      </c>
      <c r="BX509" s="80">
        <v>0</v>
      </c>
      <c r="BY509" s="80">
        <v>16.512</v>
      </c>
      <c r="BZ509" s="80">
        <v>0</v>
      </c>
      <c r="CA509" s="80">
        <v>0</v>
      </c>
      <c r="CB509" s="80">
        <v>0</v>
      </c>
      <c r="CC509" s="80">
        <v>0</v>
      </c>
    </row>
    <row r="510" spans="1:81">
      <c r="A510" s="80" t="s">
        <v>2240</v>
      </c>
      <c r="B510" s="80">
        <v>195</v>
      </c>
      <c r="C510" s="80">
        <v>8</v>
      </c>
      <c r="D510" s="80">
        <v>12</v>
      </c>
      <c r="E510" s="80">
        <v>2011</v>
      </c>
      <c r="F510" s="80" t="s">
        <v>87</v>
      </c>
      <c r="G510" s="80" t="s">
        <v>2232</v>
      </c>
      <c r="H510" s="80" t="s">
        <v>2233</v>
      </c>
      <c r="I510" s="177"/>
      <c r="J510" s="81">
        <v>3.6082237240641413</v>
      </c>
      <c r="K510" s="81">
        <v>1.2215208197647007</v>
      </c>
      <c r="L510" s="81">
        <v>1.3613643784757983</v>
      </c>
      <c r="M510" s="81">
        <v>12.456606970947586</v>
      </c>
      <c r="N510" s="81">
        <v>12.329927082550224</v>
      </c>
      <c r="O510" s="81">
        <v>7.6738213760827456</v>
      </c>
      <c r="P510" s="81">
        <v>9.5307291131766458</v>
      </c>
      <c r="Q510" s="81">
        <v>0.56619865164117833</v>
      </c>
      <c r="R510" s="81">
        <v>1.3619555916914292</v>
      </c>
      <c r="S510" s="81">
        <v>0.74294365556241249</v>
      </c>
      <c r="T510" s="82"/>
      <c r="U510" s="81">
        <v>302141</v>
      </c>
      <c r="V510" s="81">
        <v>453</v>
      </c>
      <c r="W510" s="81">
        <v>33</v>
      </c>
      <c r="X510" s="81">
        <v>2685</v>
      </c>
      <c r="Y510" s="81">
        <v>3170</v>
      </c>
      <c r="Z510" s="81">
        <v>3982</v>
      </c>
      <c r="AA510" s="81">
        <v>1926</v>
      </c>
      <c r="AB510" s="81">
        <v>8068</v>
      </c>
      <c r="AC510" s="81">
        <v>237443</v>
      </c>
      <c r="AD510" s="81">
        <v>0.74294365556241249</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4.5330000000000004</v>
      </c>
      <c r="BJ510" s="81">
        <v>446.08</v>
      </c>
      <c r="BK510" s="81">
        <v>0</v>
      </c>
      <c r="BL510" s="81">
        <v>0</v>
      </c>
      <c r="BM510" s="82"/>
      <c r="BN510" s="81">
        <v>0</v>
      </c>
      <c r="BO510" s="81">
        <v>0</v>
      </c>
      <c r="BP510" s="81">
        <v>1</v>
      </c>
      <c r="BQ510" s="81">
        <v>1</v>
      </c>
      <c r="BR510" s="81">
        <v>0</v>
      </c>
      <c r="BS510" s="81">
        <v>0</v>
      </c>
      <c r="BT510"/>
      <c r="BU510" s="80">
        <v>434.09500000000003</v>
      </c>
      <c r="BV510" s="80">
        <v>0</v>
      </c>
      <c r="BW510" s="80">
        <v>0</v>
      </c>
      <c r="BX510" s="80">
        <v>0</v>
      </c>
      <c r="BY510" s="80">
        <v>16.518000000000001</v>
      </c>
      <c r="BZ510" s="80">
        <v>0</v>
      </c>
      <c r="CA510" s="80">
        <v>0</v>
      </c>
      <c r="CB510" s="80">
        <v>0</v>
      </c>
      <c r="CC510" s="80">
        <v>0</v>
      </c>
    </row>
    <row r="511" spans="1:81">
      <c r="A511" s="80" t="s">
        <v>2241</v>
      </c>
      <c r="B511" s="80">
        <v>196</v>
      </c>
      <c r="C511" s="80">
        <v>9</v>
      </c>
      <c r="D511" s="80">
        <v>12</v>
      </c>
      <c r="E511" s="80">
        <v>2012</v>
      </c>
      <c r="F511" s="80" t="s">
        <v>88</v>
      </c>
      <c r="G511" s="80" t="s">
        <v>2232</v>
      </c>
      <c r="H511" s="80" t="s">
        <v>2233</v>
      </c>
      <c r="I511" s="177"/>
      <c r="J511" s="81">
        <v>3.7537230176482708</v>
      </c>
      <c r="K511" s="81">
        <v>1.1809738666090777</v>
      </c>
      <c r="L511" s="81">
        <v>1.3480635380214903</v>
      </c>
      <c r="M511" s="81">
        <v>14.043230521848249</v>
      </c>
      <c r="N511" s="81">
        <v>13.451968216487147</v>
      </c>
      <c r="O511" s="81">
        <v>7.710944687937376</v>
      </c>
      <c r="P511" s="81">
        <v>9.5351892627704675</v>
      </c>
      <c r="Q511" s="81">
        <v>0.6137126075919499</v>
      </c>
      <c r="R511" s="81">
        <v>0.24975826278453594</v>
      </c>
      <c r="S511" s="81">
        <v>0.94730366684757605</v>
      </c>
      <c r="T511" s="82"/>
      <c r="U511" s="81">
        <v>281425</v>
      </c>
      <c r="V511" s="81">
        <v>453</v>
      </c>
      <c r="W511" s="81">
        <v>33</v>
      </c>
      <c r="X511" s="81">
        <v>2685</v>
      </c>
      <c r="Y511" s="81">
        <v>3231</v>
      </c>
      <c r="Z511" s="81">
        <v>4033</v>
      </c>
      <c r="AA511" s="81">
        <v>1916</v>
      </c>
      <c r="AB511" s="81">
        <v>8049</v>
      </c>
      <c r="AC511" s="81">
        <v>42415</v>
      </c>
      <c r="AD511" s="81">
        <v>0.94730366684757605</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4.5250000000000004</v>
      </c>
      <c r="BJ511" s="81">
        <v>430.928</v>
      </c>
      <c r="BK511" s="81">
        <v>0</v>
      </c>
      <c r="BL511" s="81">
        <v>0</v>
      </c>
      <c r="BM511" s="82"/>
      <c r="BN511" s="81">
        <v>0</v>
      </c>
      <c r="BO511" s="81">
        <v>0</v>
      </c>
      <c r="BP511" s="81">
        <v>1</v>
      </c>
      <c r="BQ511" s="81">
        <v>1</v>
      </c>
      <c r="BR511" s="81">
        <v>0</v>
      </c>
      <c r="BS511" s="81">
        <v>0</v>
      </c>
      <c r="BT511"/>
      <c r="BU511" s="80">
        <v>435.45299999999997</v>
      </c>
      <c r="BV511" s="80">
        <v>0</v>
      </c>
      <c r="BW511" s="80">
        <v>0</v>
      </c>
      <c r="BX511" s="80">
        <v>0</v>
      </c>
      <c r="BY511" s="80">
        <v>0</v>
      </c>
      <c r="BZ511" s="80">
        <v>0</v>
      </c>
      <c r="CA511" s="80">
        <v>0</v>
      </c>
      <c r="CB511" s="80">
        <v>0</v>
      </c>
      <c r="CC511" s="80">
        <v>0</v>
      </c>
    </row>
    <row r="512" spans="1:81">
      <c r="A512" s="80" t="s">
        <v>2242</v>
      </c>
      <c r="B512" s="80">
        <v>197</v>
      </c>
      <c r="C512" s="80">
        <v>10</v>
      </c>
      <c r="D512" s="80">
        <v>12</v>
      </c>
      <c r="E512" s="80">
        <v>2013</v>
      </c>
      <c r="F512" s="80" t="s">
        <v>89</v>
      </c>
      <c r="G512" s="80" t="s">
        <v>2232</v>
      </c>
      <c r="H512" s="80" t="s">
        <v>2233</v>
      </c>
      <c r="I512" s="177"/>
      <c r="J512" s="81">
        <v>3.9562142611998814</v>
      </c>
      <c r="K512" s="81">
        <v>1.0185035315152913</v>
      </c>
      <c r="L512" s="81">
        <v>1.2692475838940496</v>
      </c>
      <c r="M512" s="81">
        <v>13.774772863935661</v>
      </c>
      <c r="N512" s="81">
        <v>14.80587866155788</v>
      </c>
      <c r="O512" s="81">
        <v>7.472891930520003</v>
      </c>
      <c r="P512" s="81">
        <v>9.3713022827262673</v>
      </c>
      <c r="Q512" s="81">
        <v>0.62016478071238124</v>
      </c>
      <c r="R512" s="81">
        <v>0.27668154238878306</v>
      </c>
      <c r="S512" s="81">
        <v>0.68797218385972214</v>
      </c>
      <c r="T512" s="82"/>
      <c r="U512" s="81">
        <v>279016</v>
      </c>
      <c r="V512" s="81">
        <v>453</v>
      </c>
      <c r="W512" s="81">
        <v>33</v>
      </c>
      <c r="X512" s="81">
        <v>2685</v>
      </c>
      <c r="Y512" s="81">
        <v>3246</v>
      </c>
      <c r="Z512" s="81">
        <v>4083</v>
      </c>
      <c r="AA512" s="81">
        <v>1876</v>
      </c>
      <c r="AB512" s="81">
        <v>8017</v>
      </c>
      <c r="AC512" s="81">
        <v>45866</v>
      </c>
      <c r="AD512" s="81">
        <v>0.68797218385972214</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4.3150000000000004</v>
      </c>
      <c r="BJ512" s="81">
        <v>472.57299999999998</v>
      </c>
      <c r="BK512" s="81">
        <v>0</v>
      </c>
      <c r="BL512" s="81">
        <v>0</v>
      </c>
      <c r="BM512" s="82"/>
      <c r="BN512" s="81">
        <v>0</v>
      </c>
      <c r="BO512" s="81">
        <v>0</v>
      </c>
      <c r="BP512" s="81">
        <v>1</v>
      </c>
      <c r="BQ512" s="81">
        <v>1</v>
      </c>
      <c r="BR512" s="81">
        <v>0</v>
      </c>
      <c r="BS512" s="81">
        <v>0</v>
      </c>
      <c r="BT512"/>
      <c r="BU512" s="80">
        <v>459.66899999999998</v>
      </c>
      <c r="BV512" s="80">
        <v>0</v>
      </c>
      <c r="BW512" s="80">
        <v>0</v>
      </c>
      <c r="BX512" s="80">
        <v>0</v>
      </c>
      <c r="BY512" s="80">
        <v>17.219000000000001</v>
      </c>
      <c r="BZ512" s="80">
        <v>0</v>
      </c>
      <c r="CA512" s="80">
        <v>0</v>
      </c>
      <c r="CB512" s="80">
        <v>0</v>
      </c>
      <c r="CC512" s="80">
        <v>0</v>
      </c>
    </row>
    <row r="513" spans="1:81">
      <c r="A513" s="80" t="s">
        <v>2243</v>
      </c>
      <c r="B513" s="80">
        <v>198</v>
      </c>
      <c r="C513" s="80">
        <v>11</v>
      </c>
      <c r="D513" s="80">
        <v>12</v>
      </c>
      <c r="E513" s="80">
        <v>2014</v>
      </c>
      <c r="F513" s="80" t="s">
        <v>90</v>
      </c>
      <c r="G513" s="80" t="s">
        <v>2232</v>
      </c>
      <c r="H513" s="80" t="s">
        <v>2233</v>
      </c>
      <c r="I513" s="177"/>
      <c r="J513" s="81">
        <v>3.0992074844401714</v>
      </c>
      <c r="K513" s="81">
        <v>1.001764286119436</v>
      </c>
      <c r="L513" s="81">
        <v>2.3235860391209666</v>
      </c>
      <c r="M513" s="81">
        <v>13.764349046427629</v>
      </c>
      <c r="N513" s="81">
        <v>11.631813559742836</v>
      </c>
      <c r="O513" s="81">
        <v>7.1874423532372136</v>
      </c>
      <c r="P513" s="81">
        <v>9.369829771224147</v>
      </c>
      <c r="Q513" s="81">
        <v>0.58581684839554204</v>
      </c>
      <c r="R513" s="81">
        <v>0.17758408124156055</v>
      </c>
      <c r="S513" s="81">
        <v>0.70040040525812286</v>
      </c>
      <c r="T513" s="82"/>
      <c r="U513" s="81">
        <v>238736</v>
      </c>
      <c r="V513" s="81">
        <v>402</v>
      </c>
      <c r="W513" s="81">
        <v>53</v>
      </c>
      <c r="X513" s="81">
        <v>2666</v>
      </c>
      <c r="Y513" s="81">
        <v>3240</v>
      </c>
      <c r="Z513" s="81">
        <v>4136</v>
      </c>
      <c r="AA513" s="81">
        <v>1866</v>
      </c>
      <c r="AB513" s="81">
        <v>7893</v>
      </c>
      <c r="AC513" s="81">
        <v>29531</v>
      </c>
      <c r="AD513" s="81">
        <v>0.70040040525812286</v>
      </c>
      <c r="AE513" s="82"/>
      <c r="AF513" s="81">
        <v>2970455.2165698237</v>
      </c>
      <c r="AG513" s="81">
        <v>775730.4043566219</v>
      </c>
      <c r="AH513" s="81">
        <v>589608.3573084817</v>
      </c>
      <c r="AI513" s="81">
        <v>17041018.059762418</v>
      </c>
      <c r="AJ513" s="81">
        <v>16205027.4052481</v>
      </c>
      <c r="AK513" s="81">
        <v>0</v>
      </c>
      <c r="AL513" s="81">
        <v>0</v>
      </c>
      <c r="AM513" s="81">
        <v>1083590.9532042614</v>
      </c>
      <c r="AN513" s="81">
        <v>0</v>
      </c>
      <c r="AO513" s="81">
        <v>0</v>
      </c>
      <c r="AP513" s="82"/>
      <c r="AQ513" s="81">
        <v>179</v>
      </c>
      <c r="AR513" s="81">
        <v>39</v>
      </c>
      <c r="AS513" s="81">
        <v>0</v>
      </c>
      <c r="AT513" s="81">
        <v>0</v>
      </c>
      <c r="AU513" s="81">
        <v>0</v>
      </c>
      <c r="AV513" s="81">
        <v>0</v>
      </c>
      <c r="AW513" s="81" t="s">
        <v>564</v>
      </c>
      <c r="AX513" s="82"/>
      <c r="AY513" s="81">
        <v>844.22</v>
      </c>
      <c r="AZ513" s="81">
        <v>1032.2</v>
      </c>
      <c r="BA513" s="81">
        <v>0</v>
      </c>
      <c r="BB513" s="81">
        <v>0</v>
      </c>
      <c r="BC513" s="81">
        <v>0</v>
      </c>
      <c r="BD513" s="81">
        <v>0</v>
      </c>
      <c r="BE513" s="81" t="s">
        <v>564</v>
      </c>
      <c r="BF513" s="82"/>
      <c r="BG513" s="81">
        <v>0</v>
      </c>
      <c r="BH513" s="81">
        <v>0</v>
      </c>
      <c r="BI513" s="81">
        <v>5.5010000000000003</v>
      </c>
      <c r="BJ513" s="81">
        <v>439.738</v>
      </c>
      <c r="BK513" s="81">
        <v>0</v>
      </c>
      <c r="BL513" s="81">
        <v>0</v>
      </c>
      <c r="BM513" s="82"/>
      <c r="BN513" s="81">
        <v>0</v>
      </c>
      <c r="BO513" s="81">
        <v>0</v>
      </c>
      <c r="BP513" s="81">
        <v>1</v>
      </c>
      <c r="BQ513" s="81">
        <v>1</v>
      </c>
      <c r="BR513" s="81">
        <v>0</v>
      </c>
      <c r="BS513" s="81">
        <v>0</v>
      </c>
      <c r="BT513"/>
      <c r="BU513" s="80">
        <v>429.04</v>
      </c>
      <c r="BV513" s="80">
        <v>0</v>
      </c>
      <c r="BW513" s="80">
        <v>0</v>
      </c>
      <c r="BX513" s="80">
        <v>0</v>
      </c>
      <c r="BY513" s="80">
        <v>16.199000000000002</v>
      </c>
      <c r="BZ513" s="80">
        <v>0</v>
      </c>
      <c r="CA513" s="80">
        <v>0</v>
      </c>
      <c r="CB513" s="80">
        <v>0</v>
      </c>
      <c r="CC513" s="80">
        <v>0</v>
      </c>
    </row>
    <row r="514" spans="1:81">
      <c r="A514" s="80" t="s">
        <v>2244</v>
      </c>
      <c r="B514" s="80">
        <v>199</v>
      </c>
      <c r="C514" s="80">
        <v>12</v>
      </c>
      <c r="D514" s="80">
        <v>12</v>
      </c>
      <c r="E514" s="80">
        <v>2015</v>
      </c>
      <c r="F514" s="80" t="s">
        <v>91</v>
      </c>
      <c r="G514" s="80" t="s">
        <v>2232</v>
      </c>
      <c r="H514" s="80" t="s">
        <v>2233</v>
      </c>
      <c r="I514" s="177"/>
      <c r="J514" s="81">
        <v>2.1890351584038896</v>
      </c>
      <c r="K514" s="81">
        <v>0.94422858337961024</v>
      </c>
      <c r="L514" s="81">
        <v>2.2931110502672727</v>
      </c>
      <c r="M514" s="81">
        <v>12.301627283405391</v>
      </c>
      <c r="N514" s="81">
        <v>10.455094162475193</v>
      </c>
      <c r="O514" s="81">
        <v>7.1188538993011949</v>
      </c>
      <c r="P514" s="81">
        <v>9.3018226723443451</v>
      </c>
      <c r="Q514" s="81">
        <v>0.56178775581841367</v>
      </c>
      <c r="R514" s="81">
        <v>0.27623600700348877</v>
      </c>
      <c r="S514" s="81">
        <v>0.66794021322160646</v>
      </c>
      <c r="T514" s="82"/>
      <c r="U514" s="81">
        <v>210886</v>
      </c>
      <c r="V514" s="81">
        <v>402</v>
      </c>
      <c r="W514" s="81">
        <v>53</v>
      </c>
      <c r="X514" s="81">
        <v>2666</v>
      </c>
      <c r="Y514" s="81">
        <v>3235</v>
      </c>
      <c r="Z514" s="81">
        <v>4136</v>
      </c>
      <c r="AA514" s="81">
        <v>1851</v>
      </c>
      <c r="AB514" s="81">
        <v>7732</v>
      </c>
      <c r="AC514" s="81">
        <v>47320</v>
      </c>
      <c r="AD514" s="81">
        <v>0.66794021322160646</v>
      </c>
      <c r="AE514" s="82"/>
      <c r="AF514" s="81">
        <v>2202664.3847447126</v>
      </c>
      <c r="AG514" s="81">
        <v>713686.41438065236</v>
      </c>
      <c r="AH514" s="81">
        <v>477568.62485125102</v>
      </c>
      <c r="AI514" s="81">
        <v>16334220.985921621</v>
      </c>
      <c r="AJ514" s="81">
        <v>15972541.352421576</v>
      </c>
      <c r="AK514" s="81">
        <v>0</v>
      </c>
      <c r="AL514" s="81">
        <v>0</v>
      </c>
      <c r="AM514" s="81">
        <v>1059638.1654798856</v>
      </c>
      <c r="AN514" s="81">
        <v>0</v>
      </c>
      <c r="AO514" s="81">
        <v>0</v>
      </c>
      <c r="AP514" s="82"/>
      <c r="AQ514" s="81">
        <v>190</v>
      </c>
      <c r="AR514" s="81">
        <v>44</v>
      </c>
      <c r="AS514" s="81">
        <v>0</v>
      </c>
      <c r="AT514" s="81">
        <v>0</v>
      </c>
      <c r="AU514" s="81">
        <v>0</v>
      </c>
      <c r="AV514" s="81">
        <v>0</v>
      </c>
      <c r="AW514" s="81" t="s">
        <v>564</v>
      </c>
      <c r="AX514" s="82"/>
      <c r="AY514" s="81">
        <v>910.02</v>
      </c>
      <c r="AZ514" s="81">
        <v>1198.5</v>
      </c>
      <c r="BA514" s="81">
        <v>0</v>
      </c>
      <c r="BB514" s="81">
        <v>0</v>
      </c>
      <c r="BC514" s="81">
        <v>0</v>
      </c>
      <c r="BD514" s="81">
        <v>0</v>
      </c>
      <c r="BE514" s="81" t="s">
        <v>564</v>
      </c>
      <c r="BF514" s="82"/>
      <c r="BG514" s="81">
        <v>0</v>
      </c>
      <c r="BH514" s="81">
        <v>0</v>
      </c>
      <c r="BI514" s="81">
        <v>4.8339999999999996</v>
      </c>
      <c r="BJ514" s="81">
        <v>443.375</v>
      </c>
      <c r="BK514" s="81">
        <v>0</v>
      </c>
      <c r="BL514" s="81">
        <v>0</v>
      </c>
      <c r="BM514" s="82"/>
      <c r="BN514" s="81">
        <v>0</v>
      </c>
      <c r="BO514" s="81">
        <v>0</v>
      </c>
      <c r="BP514" s="81">
        <v>1</v>
      </c>
      <c r="BQ514" s="81">
        <v>1</v>
      </c>
      <c r="BR514" s="81">
        <v>0</v>
      </c>
      <c r="BS514" s="81">
        <v>0</v>
      </c>
      <c r="BT514"/>
      <c r="BU514" s="80">
        <v>432.88499999999999</v>
      </c>
      <c r="BV514" s="80">
        <v>0</v>
      </c>
      <c r="BW514" s="80">
        <v>0</v>
      </c>
      <c r="BX514" s="80">
        <v>0</v>
      </c>
      <c r="BY514" s="80">
        <v>15.324</v>
      </c>
      <c r="BZ514" s="80">
        <v>0</v>
      </c>
      <c r="CA514" s="80">
        <v>0</v>
      </c>
      <c r="CB514" s="80">
        <v>0</v>
      </c>
      <c r="CC514" s="80">
        <v>0</v>
      </c>
    </row>
    <row r="515" spans="1:81">
      <c r="A515" s="80" t="s">
        <v>2245</v>
      </c>
      <c r="B515" s="80">
        <v>200</v>
      </c>
      <c r="C515" s="80">
        <v>13</v>
      </c>
      <c r="D515" s="80">
        <v>12</v>
      </c>
      <c r="E515" s="80">
        <v>2016</v>
      </c>
      <c r="F515" s="80" t="s">
        <v>92</v>
      </c>
      <c r="G515" s="80" t="s">
        <v>2232</v>
      </c>
      <c r="H515" s="80" t="s">
        <v>2233</v>
      </c>
      <c r="I515" s="177"/>
      <c r="J515" s="81">
        <v>2.8589885366921886</v>
      </c>
      <c r="K515" s="81">
        <v>0.90727306560116816</v>
      </c>
      <c r="L515" s="81">
        <v>2.2403018089889213</v>
      </c>
      <c r="M515" s="81">
        <v>9.8647452760034504</v>
      </c>
      <c r="N515" s="81">
        <v>10.245224854391125</v>
      </c>
      <c r="O515" s="81">
        <v>7.0460088094333528</v>
      </c>
      <c r="P515" s="81">
        <v>9.1684082895725769</v>
      </c>
      <c r="Q515" s="81">
        <v>0.53383686650017126</v>
      </c>
      <c r="R515" s="81">
        <v>0.181877803848707</v>
      </c>
      <c r="S515" s="81">
        <v>0.68830131168697706</v>
      </c>
      <c r="T515" s="82"/>
      <c r="U515" s="81">
        <v>292856</v>
      </c>
      <c r="V515" s="81">
        <v>402</v>
      </c>
      <c r="W515" s="81">
        <v>53</v>
      </c>
      <c r="X515" s="81">
        <v>2666</v>
      </c>
      <c r="Y515" s="81">
        <v>3213</v>
      </c>
      <c r="Z515" s="81">
        <v>4144</v>
      </c>
      <c r="AA515" s="81">
        <v>1887</v>
      </c>
      <c r="AB515" s="81">
        <v>7558</v>
      </c>
      <c r="AC515" s="81">
        <v>31062.938586825901</v>
      </c>
      <c r="AD515" s="81">
        <v>0.68830131168697706</v>
      </c>
      <c r="AE515" s="82"/>
      <c r="AF515" s="81">
        <v>3107594.0504930788</v>
      </c>
      <c r="AG515" s="81">
        <v>677972.89759698987</v>
      </c>
      <c r="AH515" s="81">
        <v>398764.45318783552</v>
      </c>
      <c r="AI515" s="81">
        <v>15552989.210655451</v>
      </c>
      <c r="AJ515" s="81">
        <v>17225325.627485432</v>
      </c>
      <c r="AK515" s="81">
        <v>0</v>
      </c>
      <c r="AL515" s="81">
        <v>0</v>
      </c>
      <c r="AM515" s="81">
        <v>1036596.904287226</v>
      </c>
      <c r="AN515" s="81">
        <v>0</v>
      </c>
      <c r="AO515" s="81">
        <v>0</v>
      </c>
      <c r="AP515" s="82"/>
      <c r="AQ515" s="81">
        <v>197</v>
      </c>
      <c r="AR515" s="81">
        <v>45</v>
      </c>
      <c r="AS515" s="81">
        <v>0</v>
      </c>
      <c r="AT515" s="81">
        <v>0</v>
      </c>
      <c r="AU515" s="81">
        <v>0</v>
      </c>
      <c r="AV515" s="81">
        <v>0</v>
      </c>
      <c r="AW515" s="81" t="s">
        <v>564</v>
      </c>
      <c r="AX515" s="82"/>
      <c r="AY515" s="81">
        <v>955.52</v>
      </c>
      <c r="AZ515" s="81">
        <v>1208.8</v>
      </c>
      <c r="BA515" s="81">
        <v>0</v>
      </c>
      <c r="BB515" s="81">
        <v>0</v>
      </c>
      <c r="BC515" s="81">
        <v>0</v>
      </c>
      <c r="BD515" s="81">
        <v>0</v>
      </c>
      <c r="BE515" s="81" t="s">
        <v>564</v>
      </c>
      <c r="BF515" s="82"/>
      <c r="BG515" s="81">
        <v>0</v>
      </c>
      <c r="BH515" s="81">
        <v>0</v>
      </c>
      <c r="BI515" s="81">
        <v>4.899</v>
      </c>
      <c r="BJ515" s="81">
        <v>436.17599999999999</v>
      </c>
      <c r="BK515" s="81">
        <v>0</v>
      </c>
      <c r="BL515" s="81">
        <v>0</v>
      </c>
      <c r="BM515" s="82"/>
      <c r="BN515" s="81">
        <v>0</v>
      </c>
      <c r="BO515" s="81">
        <v>0</v>
      </c>
      <c r="BP515" s="81">
        <v>1</v>
      </c>
      <c r="BQ515" s="81">
        <v>1</v>
      </c>
      <c r="BR515" s="81">
        <v>0</v>
      </c>
      <c r="BS515" s="81">
        <v>0</v>
      </c>
      <c r="BT515"/>
      <c r="BU515" s="80">
        <v>425.834</v>
      </c>
      <c r="BV515" s="80">
        <v>0</v>
      </c>
      <c r="BW515" s="80">
        <v>0</v>
      </c>
      <c r="BX515" s="80">
        <v>0</v>
      </c>
      <c r="BY515" s="80">
        <v>15.241</v>
      </c>
      <c r="BZ515" s="80">
        <v>0</v>
      </c>
      <c r="CA515" s="80">
        <v>0</v>
      </c>
      <c r="CB515" s="80">
        <v>0</v>
      </c>
      <c r="CC515" s="80">
        <v>0</v>
      </c>
    </row>
    <row r="516" spans="1:81">
      <c r="A516" s="80" t="s">
        <v>2246</v>
      </c>
      <c r="B516" s="80">
        <v>201</v>
      </c>
      <c r="C516" s="80">
        <v>14</v>
      </c>
      <c r="D516" s="80">
        <v>12</v>
      </c>
      <c r="E516" s="80">
        <v>2017</v>
      </c>
      <c r="F516" s="80" t="s">
        <v>71</v>
      </c>
      <c r="G516" s="80" t="s">
        <v>2232</v>
      </c>
      <c r="H516" s="80" t="s">
        <v>2233</v>
      </c>
      <c r="I516" s="177"/>
      <c r="J516" s="81">
        <v>2.4248760366755033</v>
      </c>
      <c r="K516" s="81">
        <v>0.87330901476921396</v>
      </c>
      <c r="L516" s="81">
        <v>2.0685472204198012</v>
      </c>
      <c r="M516" s="81">
        <v>8.9776899414328479</v>
      </c>
      <c r="N516" s="81">
        <v>9.5840089109356086</v>
      </c>
      <c r="O516" s="81">
        <v>6.917654358562042</v>
      </c>
      <c r="P516" s="81">
        <v>8.9944590490041314</v>
      </c>
      <c r="Q516" s="81">
        <v>0.50624448351071316</v>
      </c>
      <c r="R516" s="81">
        <v>0.13769743503557111</v>
      </c>
      <c r="S516" s="81">
        <v>0.84187491727252983</v>
      </c>
      <c r="T516" s="82"/>
      <c r="U516" s="81">
        <v>269218</v>
      </c>
      <c r="V516" s="81">
        <v>402</v>
      </c>
      <c r="W516" s="81">
        <v>53</v>
      </c>
      <c r="X516" s="81">
        <v>2666</v>
      </c>
      <c r="Y516" s="81">
        <v>3191</v>
      </c>
      <c r="Z516" s="81">
        <v>4136</v>
      </c>
      <c r="AA516" s="81">
        <v>1863</v>
      </c>
      <c r="AB516" s="81">
        <v>7412</v>
      </c>
      <c r="AC516" s="81">
        <v>23983.999999999989</v>
      </c>
      <c r="AD516" s="81">
        <v>0.84187491727252983</v>
      </c>
      <c r="AE516" s="82"/>
      <c r="AF516" s="81">
        <v>2978476.90942543</v>
      </c>
      <c r="AG516" s="81">
        <v>665844.15427226014</v>
      </c>
      <c r="AH516" s="81">
        <v>481559.85816157318</v>
      </c>
      <c r="AI516" s="81">
        <v>14983276.266563891</v>
      </c>
      <c r="AJ516" s="81">
        <v>17210511.97577351</v>
      </c>
      <c r="AK516" s="81">
        <v>0</v>
      </c>
      <c r="AL516" s="81">
        <v>0</v>
      </c>
      <c r="AM516" s="81">
        <v>1018163.33068428</v>
      </c>
      <c r="AN516" s="81">
        <v>0</v>
      </c>
      <c r="AO516" s="81">
        <v>0</v>
      </c>
      <c r="AP516" s="82"/>
      <c r="AQ516" s="81">
        <v>201</v>
      </c>
      <c r="AR516" s="81">
        <v>67</v>
      </c>
      <c r="AS516" s="81">
        <v>0</v>
      </c>
      <c r="AT516" s="81">
        <v>0</v>
      </c>
      <c r="AU516" s="81">
        <v>0</v>
      </c>
      <c r="AV516" s="81">
        <v>0</v>
      </c>
      <c r="AW516" s="81" t="s">
        <v>564</v>
      </c>
      <c r="AX516" s="82"/>
      <c r="AY516" s="81">
        <v>986.42</v>
      </c>
      <c r="AZ516" s="81">
        <v>2248.5</v>
      </c>
      <c r="BA516" s="81">
        <v>0</v>
      </c>
      <c r="BB516" s="81">
        <v>0</v>
      </c>
      <c r="BC516" s="81">
        <v>0</v>
      </c>
      <c r="BD516" s="81">
        <v>0</v>
      </c>
      <c r="BE516" s="81" t="s">
        <v>564</v>
      </c>
      <c r="BF516" s="82"/>
      <c r="BG516" s="81">
        <v>0</v>
      </c>
      <c r="BH516" s="81">
        <v>0</v>
      </c>
      <c r="BI516" s="81">
        <v>3.68</v>
      </c>
      <c r="BJ516" s="81">
        <v>492.334</v>
      </c>
      <c r="BK516" s="81">
        <v>0</v>
      </c>
      <c r="BL516" s="81">
        <v>0</v>
      </c>
      <c r="BM516" s="82"/>
      <c r="BN516" s="81">
        <v>0</v>
      </c>
      <c r="BO516" s="81">
        <v>0</v>
      </c>
      <c r="BP516" s="81">
        <v>1</v>
      </c>
      <c r="BQ516" s="81">
        <v>1</v>
      </c>
      <c r="BR516" s="81">
        <v>0</v>
      </c>
      <c r="BS516" s="81">
        <v>0</v>
      </c>
      <c r="BT516"/>
      <c r="BU516" s="80">
        <v>478.94099999999997</v>
      </c>
      <c r="BV516" s="80">
        <v>0</v>
      </c>
      <c r="BW516" s="80">
        <v>0</v>
      </c>
      <c r="BX516" s="80">
        <v>0</v>
      </c>
      <c r="BY516" s="80">
        <v>17.073</v>
      </c>
      <c r="BZ516" s="80">
        <v>0</v>
      </c>
      <c r="CA516" s="80">
        <v>0</v>
      </c>
      <c r="CB516" s="80">
        <v>0</v>
      </c>
      <c r="CC516" s="80">
        <v>0</v>
      </c>
    </row>
    <row r="517" spans="1:81">
      <c r="A517" s="80" t="s">
        <v>2247</v>
      </c>
      <c r="B517" s="80">
        <v>202</v>
      </c>
      <c r="C517" s="80">
        <v>15</v>
      </c>
      <c r="D517" s="80">
        <v>12</v>
      </c>
      <c r="E517" s="80">
        <v>2018</v>
      </c>
      <c r="F517" s="80" t="s">
        <v>93</v>
      </c>
      <c r="G517" s="80" t="s">
        <v>2232</v>
      </c>
      <c r="H517" s="80" t="s">
        <v>2233</v>
      </c>
      <c r="I517" s="177"/>
      <c r="J517" s="81">
        <v>2.0480128968490554</v>
      </c>
      <c r="K517" s="81">
        <v>0.7647434232697965</v>
      </c>
      <c r="L517" s="81">
        <v>1.8134498973450115</v>
      </c>
      <c r="M517" s="81">
        <v>8.1391812913274038</v>
      </c>
      <c r="N517" s="81">
        <v>7.1645654556969065</v>
      </c>
      <c r="O517" s="81">
        <v>6.7417352729972686</v>
      </c>
      <c r="P517" s="81">
        <v>8.8380076763758186</v>
      </c>
      <c r="Q517" s="81">
        <v>0.46203702574619471</v>
      </c>
      <c r="R517" s="81">
        <v>0.13021599048264254</v>
      </c>
      <c r="S517" s="81">
        <v>1.0627998461928738</v>
      </c>
      <c r="T517" s="82"/>
      <c r="U517" s="81">
        <v>251204</v>
      </c>
      <c r="V517" s="81">
        <v>402</v>
      </c>
      <c r="W517" s="81">
        <v>53</v>
      </c>
      <c r="X517" s="81">
        <v>2666</v>
      </c>
      <c r="Y517" s="81">
        <v>3179</v>
      </c>
      <c r="Z517" s="81">
        <v>4108</v>
      </c>
      <c r="AA517" s="81">
        <v>1849</v>
      </c>
      <c r="AB517" s="81">
        <v>7290</v>
      </c>
      <c r="AC517" s="81">
        <v>22592</v>
      </c>
      <c r="AD517" s="81">
        <v>1.062799846192874</v>
      </c>
      <c r="AE517" s="82"/>
      <c r="AF517" s="81">
        <v>2959052.527370994</v>
      </c>
      <c r="AG517" s="81">
        <v>592934.13534362428</v>
      </c>
      <c r="AH517" s="81">
        <v>438192.2588729678</v>
      </c>
      <c r="AI517" s="81">
        <v>14711675.766307769</v>
      </c>
      <c r="AJ517" s="81">
        <v>15381901.80305613</v>
      </c>
      <c r="AK517" s="81">
        <v>0</v>
      </c>
      <c r="AL517" s="81">
        <v>0</v>
      </c>
      <c r="AM517" s="81">
        <v>1003476.5970879199</v>
      </c>
      <c r="AN517" s="81">
        <v>0</v>
      </c>
      <c r="AO517" s="81">
        <v>0</v>
      </c>
      <c r="AP517" s="82"/>
      <c r="AQ517" s="81">
        <v>206</v>
      </c>
      <c r="AR517" s="81">
        <v>67</v>
      </c>
      <c r="AS517" s="81">
        <v>0</v>
      </c>
      <c r="AT517" s="81">
        <v>0</v>
      </c>
      <c r="AU517" s="81">
        <v>0</v>
      </c>
      <c r="AV517" s="81">
        <v>0</v>
      </c>
      <c r="AW517" s="81" t="s">
        <v>564</v>
      </c>
      <c r="AX517" s="82"/>
      <c r="AY517" s="81">
        <v>1016.5</v>
      </c>
      <c r="AZ517" s="81">
        <v>2248.3000000000002</v>
      </c>
      <c r="BA517" s="81">
        <v>0</v>
      </c>
      <c r="BB517" s="81">
        <v>0</v>
      </c>
      <c r="BC517" s="81">
        <v>0</v>
      </c>
      <c r="BD517" s="81">
        <v>0</v>
      </c>
      <c r="BE517" s="81" t="s">
        <v>564</v>
      </c>
      <c r="BF517" s="82"/>
      <c r="BG517" s="81">
        <v>0</v>
      </c>
      <c r="BH517" s="81">
        <v>0</v>
      </c>
      <c r="BI517" s="81">
        <v>3.3029999999999999</v>
      </c>
      <c r="BJ517" s="81">
        <v>379.96699999999998</v>
      </c>
      <c r="BK517" s="81">
        <v>0</v>
      </c>
      <c r="BL517" s="81">
        <v>0</v>
      </c>
      <c r="BM517" s="82"/>
      <c r="BN517" s="81">
        <v>0</v>
      </c>
      <c r="BO517" s="81">
        <v>0</v>
      </c>
      <c r="BP517" s="81">
        <v>1</v>
      </c>
      <c r="BQ517" s="81">
        <v>1</v>
      </c>
      <c r="BR517" s="81">
        <v>0</v>
      </c>
      <c r="BS517" s="81">
        <v>0</v>
      </c>
      <c r="BT517"/>
      <c r="BU517" s="80">
        <v>370.34</v>
      </c>
      <c r="BV517" s="80">
        <v>0</v>
      </c>
      <c r="BW517" s="80">
        <v>0</v>
      </c>
      <c r="BX517" s="80">
        <v>0</v>
      </c>
      <c r="BY517" s="80">
        <v>12.93</v>
      </c>
      <c r="BZ517" s="80">
        <v>0</v>
      </c>
      <c r="CA517" s="80">
        <v>0</v>
      </c>
      <c r="CB517" s="80">
        <v>0</v>
      </c>
      <c r="CC517" s="80">
        <v>0</v>
      </c>
    </row>
    <row r="518" spans="1:81">
      <c r="A518" s="80" t="s">
        <v>2248</v>
      </c>
      <c r="B518" s="80">
        <v>203</v>
      </c>
      <c r="C518" s="80">
        <v>16</v>
      </c>
      <c r="D518" s="80">
        <v>12</v>
      </c>
      <c r="E518" s="80">
        <v>2019</v>
      </c>
      <c r="F518" s="80" t="s">
        <v>73</v>
      </c>
      <c r="G518" s="80" t="s">
        <v>2232</v>
      </c>
      <c r="H518" s="80" t="s">
        <v>2233</v>
      </c>
      <c r="I518" s="177"/>
      <c r="J518" s="81">
        <v>1.6388231805678239</v>
      </c>
      <c r="K518" s="81">
        <v>0.71927305871879899</v>
      </c>
      <c r="L518" s="81">
        <v>1.8482960088546529</v>
      </c>
      <c r="M518" s="81">
        <v>9.0947268739818075</v>
      </c>
      <c r="N518" s="81">
        <v>6.7741424250716662</v>
      </c>
      <c r="O518" s="81">
        <v>6.4018551612865755</v>
      </c>
      <c r="P518" s="81">
        <v>8.4664044935449283</v>
      </c>
      <c r="Q518" s="81">
        <v>0.43992196334532363</v>
      </c>
      <c r="R518" s="81">
        <v>0.1453345110998629</v>
      </c>
      <c r="S518" s="81">
        <v>0.6928859062201238</v>
      </c>
      <c r="T518" s="82"/>
      <c r="U518" s="81">
        <v>197301</v>
      </c>
      <c r="V518" s="81">
        <v>402</v>
      </c>
      <c r="W518" s="81">
        <v>53</v>
      </c>
      <c r="X518" s="81">
        <v>2666</v>
      </c>
      <c r="Y518" s="81">
        <v>3168</v>
      </c>
      <c r="Z518" s="81">
        <v>4008</v>
      </c>
      <c r="AA518" s="81">
        <v>1758</v>
      </c>
      <c r="AB518" s="81">
        <v>7129</v>
      </c>
      <c r="AC518" s="81">
        <v>25628</v>
      </c>
      <c r="AD518" s="81">
        <v>0.6928859062201238</v>
      </c>
      <c r="AE518" s="82"/>
      <c r="AF518" s="81">
        <v>2312149.5604181918</v>
      </c>
      <c r="AG518" s="81">
        <v>574523.59035929351</v>
      </c>
      <c r="AH518" s="81">
        <v>487210.19279069122</v>
      </c>
      <c r="AI518" s="81">
        <v>14829246.417616829</v>
      </c>
      <c r="AJ518" s="81">
        <v>13861161.411822326</v>
      </c>
      <c r="AK518" s="81">
        <v>0</v>
      </c>
      <c r="AL518" s="81">
        <v>0</v>
      </c>
      <c r="AM518" s="81">
        <v>970916.13291673316</v>
      </c>
      <c r="AN518" s="81">
        <v>0</v>
      </c>
      <c r="AO518" s="81">
        <v>0</v>
      </c>
      <c r="AP518" s="82"/>
      <c r="AQ518" s="81">
        <v>213</v>
      </c>
      <c r="AR518" s="81">
        <v>67</v>
      </c>
      <c r="AS518" s="81">
        <v>0</v>
      </c>
      <c r="AT518" s="81">
        <v>0</v>
      </c>
      <c r="AU518" s="81">
        <v>0</v>
      </c>
      <c r="AV518" s="81">
        <v>0</v>
      </c>
      <c r="AW518" s="81" t="s">
        <v>564</v>
      </c>
      <c r="AX518" s="82"/>
      <c r="AY518" s="81">
        <v>1055.75</v>
      </c>
      <c r="AZ518" s="81">
        <v>2248.5</v>
      </c>
      <c r="BA518" s="81">
        <v>0</v>
      </c>
      <c r="BB518" s="81">
        <v>0</v>
      </c>
      <c r="BC518" s="81">
        <v>0</v>
      </c>
      <c r="BD518" s="81">
        <v>0</v>
      </c>
      <c r="BE518" s="81" t="s">
        <v>564</v>
      </c>
      <c r="BF518" s="82"/>
      <c r="BG518" s="81">
        <v>0</v>
      </c>
      <c r="BH518" s="81">
        <v>0</v>
      </c>
      <c r="BI518" s="81">
        <v>0</v>
      </c>
      <c r="BJ518" s="81">
        <v>404.05900000000003</v>
      </c>
      <c r="BK518" s="81">
        <v>0</v>
      </c>
      <c r="BL518" s="81">
        <v>0</v>
      </c>
      <c r="BM518" s="82"/>
      <c r="BN518" s="81">
        <v>0</v>
      </c>
      <c r="BO518" s="81">
        <v>0</v>
      </c>
      <c r="BP518" s="81">
        <v>0</v>
      </c>
      <c r="BQ518" s="81">
        <v>1</v>
      </c>
      <c r="BR518" s="81">
        <v>0</v>
      </c>
      <c r="BS518" s="81">
        <v>0</v>
      </c>
      <c r="BT518"/>
      <c r="BU518" s="80">
        <v>390.01100000000002</v>
      </c>
      <c r="BV518" s="80">
        <v>0</v>
      </c>
      <c r="BW518" s="80">
        <v>0</v>
      </c>
      <c r="BX518" s="80">
        <v>0</v>
      </c>
      <c r="BY518" s="80">
        <v>14.048</v>
      </c>
      <c r="BZ518" s="80">
        <v>0</v>
      </c>
      <c r="CA518" s="80">
        <v>0</v>
      </c>
      <c r="CB518" s="80">
        <v>0</v>
      </c>
      <c r="CC518" s="80">
        <v>0</v>
      </c>
    </row>
    <row r="519" spans="1:81">
      <c r="A519" s="80" t="s">
        <v>2249</v>
      </c>
      <c r="B519" s="80">
        <v>204</v>
      </c>
      <c r="C519" s="80">
        <v>17</v>
      </c>
      <c r="D519" s="80">
        <v>12</v>
      </c>
      <c r="E519" s="80">
        <v>2020</v>
      </c>
      <c r="F519" s="80" t="s">
        <v>218</v>
      </c>
      <c r="G519" s="80" t="s">
        <v>2232</v>
      </c>
      <c r="H519" s="80" t="s">
        <v>2233</v>
      </c>
      <c r="I519" s="177"/>
      <c r="J519" s="81">
        <v>1.2603237958876921</v>
      </c>
      <c r="K519" s="81">
        <v>0.67664731116644239</v>
      </c>
      <c r="L519" s="81">
        <v>1.8311125176780862</v>
      </c>
      <c r="M519" s="81">
        <v>7.8335096616396296</v>
      </c>
      <c r="N519" s="81">
        <v>7.0533442643227211</v>
      </c>
      <c r="O519" s="81">
        <v>5.5767440142384856</v>
      </c>
      <c r="P519" s="81">
        <v>7.9963851931726451</v>
      </c>
      <c r="Q519" s="81">
        <v>0.41103226540487259</v>
      </c>
      <c r="R519" s="81">
        <v>0.11216985475188709</v>
      </c>
      <c r="S519" s="81">
        <v>0.73118932867035291</v>
      </c>
      <c r="T519" s="82"/>
      <c r="U519" s="81">
        <v>151815</v>
      </c>
      <c r="V519" s="81">
        <v>347</v>
      </c>
      <c r="W519" s="81">
        <v>59</v>
      </c>
      <c r="X519" s="81">
        <v>2427</v>
      </c>
      <c r="Y519" s="81">
        <v>3141</v>
      </c>
      <c r="Z519" s="81">
        <v>3985</v>
      </c>
      <c r="AA519" s="81">
        <v>1804</v>
      </c>
      <c r="AB519" s="81">
        <v>6971</v>
      </c>
      <c r="AC519" s="81">
        <v>19883</v>
      </c>
      <c r="AD519" s="81">
        <v>0.73118932867035291</v>
      </c>
      <c r="AE519" s="82"/>
      <c r="AF519" s="81">
        <v>1751164.283495411</v>
      </c>
      <c r="AG519" s="81">
        <v>497592.2938523991</v>
      </c>
      <c r="AH519" s="81">
        <v>561612.35469452397</v>
      </c>
      <c r="AI519" s="81">
        <v>12450760.681594707</v>
      </c>
      <c r="AJ519" s="81">
        <v>14599987.406679794</v>
      </c>
      <c r="AK519" s="81"/>
      <c r="AL519" s="81"/>
      <c r="AM519" s="81">
        <v>909792.94942536624</v>
      </c>
      <c r="AN519" s="81"/>
      <c r="AO519" s="81"/>
      <c r="AP519" s="82"/>
      <c r="AQ519" s="81">
        <v>217</v>
      </c>
      <c r="AR519" s="81">
        <v>67</v>
      </c>
      <c r="AS519" s="81">
        <v>0</v>
      </c>
      <c r="AT519" s="81">
        <v>0</v>
      </c>
      <c r="AU519" s="81">
        <v>0</v>
      </c>
      <c r="AV519" s="81">
        <v>0</v>
      </c>
      <c r="AW519" s="81">
        <v>0</v>
      </c>
      <c r="AX519" s="82"/>
      <c r="AY519" s="81">
        <v>1087.8499999999999</v>
      </c>
      <c r="AZ519" s="81">
        <v>2248.5</v>
      </c>
      <c r="BA519" s="81">
        <v>0</v>
      </c>
      <c r="BB519" s="81">
        <v>0</v>
      </c>
      <c r="BC519" s="81">
        <v>0</v>
      </c>
      <c r="BD519" s="81">
        <v>0</v>
      </c>
      <c r="BE519" s="81">
        <v>0</v>
      </c>
      <c r="BF519" s="82"/>
      <c r="BG519" s="81">
        <v>0</v>
      </c>
      <c r="BH519" s="81">
        <v>0</v>
      </c>
      <c r="BI519" s="81">
        <v>0</v>
      </c>
      <c r="BJ519" s="81">
        <v>411.88200000000001</v>
      </c>
      <c r="BK519" s="81">
        <v>0</v>
      </c>
      <c r="BL519" s="81">
        <v>0</v>
      </c>
      <c r="BM519" s="82"/>
      <c r="BN519" s="81">
        <v>0</v>
      </c>
      <c r="BO519" s="81">
        <v>0</v>
      </c>
      <c r="BP519" s="81">
        <v>0</v>
      </c>
      <c r="BQ519" s="81">
        <v>1</v>
      </c>
      <c r="BR519" s="81">
        <v>0</v>
      </c>
      <c r="BS519" s="81">
        <v>0</v>
      </c>
      <c r="BT519"/>
      <c r="BU519" s="80">
        <v>398.245</v>
      </c>
      <c r="BV519" s="80">
        <v>0</v>
      </c>
      <c r="BW519" s="80">
        <v>0</v>
      </c>
      <c r="BX519" s="80">
        <v>0</v>
      </c>
      <c r="BY519" s="80">
        <v>13.637</v>
      </c>
      <c r="BZ519" s="80">
        <v>0</v>
      </c>
      <c r="CA519" s="80">
        <v>0</v>
      </c>
      <c r="CB519" s="80">
        <v>0</v>
      </c>
      <c r="CC519" s="80">
        <v>0</v>
      </c>
    </row>
    <row r="520" spans="1:81">
      <c r="A520" s="80" t="s">
        <v>2250</v>
      </c>
      <c r="B520" s="80">
        <v>204</v>
      </c>
      <c r="C520" s="80">
        <v>18</v>
      </c>
      <c r="D520" s="80">
        <v>12</v>
      </c>
      <c r="E520" s="80">
        <v>2021</v>
      </c>
      <c r="F520" s="80" t="s">
        <v>75</v>
      </c>
      <c r="G520" s="174" t="s">
        <v>2232</v>
      </c>
      <c r="H520" s="80" t="s">
        <v>2233</v>
      </c>
      <c r="I520" s="177"/>
      <c r="J520" s="81">
        <v>0.9753510564987975</v>
      </c>
      <c r="K520" s="81">
        <v>0.69269738277847004</v>
      </c>
      <c r="L520" s="81">
        <v>1.6359530933242865</v>
      </c>
      <c r="M520" s="81">
        <v>7.1884914323920066</v>
      </c>
      <c r="N520" s="81">
        <v>5.2349756195347901</v>
      </c>
      <c r="O520" s="81">
        <v>5.3833512211783088</v>
      </c>
      <c r="P520" s="81">
        <v>8.1269819382637412</v>
      </c>
      <c r="Q520" s="81">
        <v>0.4032551104113396</v>
      </c>
      <c r="R520" s="81">
        <v>0.10277066737530975</v>
      </c>
      <c r="S520" s="81">
        <v>0.67055719551226989</v>
      </c>
      <c r="T520" s="82"/>
      <c r="U520" s="81">
        <v>150133</v>
      </c>
      <c r="V520" s="81">
        <v>347</v>
      </c>
      <c r="W520" s="81">
        <v>59</v>
      </c>
      <c r="X520" s="81">
        <v>2427</v>
      </c>
      <c r="Y520" s="81">
        <v>3089</v>
      </c>
      <c r="Z520" s="81">
        <v>3961</v>
      </c>
      <c r="AA520" s="81">
        <v>1788</v>
      </c>
      <c r="AB520" s="81">
        <v>6758</v>
      </c>
      <c r="AC520" s="81">
        <v>17656.999999999996</v>
      </c>
      <c r="AD520" s="81">
        <v>0.67055719551226989</v>
      </c>
      <c r="AE520" s="82"/>
      <c r="AF520" s="81">
        <v>1509600.0519020408</v>
      </c>
      <c r="AG520" s="81">
        <v>532635.95973571017</v>
      </c>
      <c r="AH520" s="81">
        <v>519581.57914526458</v>
      </c>
      <c r="AI520" s="81">
        <v>13687972.163818952</v>
      </c>
      <c r="AJ520" s="81">
        <v>12904097.590690441</v>
      </c>
      <c r="AK520" s="81">
        <v>0</v>
      </c>
      <c r="AL520" s="81">
        <v>0</v>
      </c>
      <c r="AM520" s="81">
        <v>887081.35380513209</v>
      </c>
      <c r="AN520" s="81">
        <v>0</v>
      </c>
      <c r="AO520" s="81">
        <v>0</v>
      </c>
      <c r="AP520" s="82"/>
      <c r="AQ520" s="81">
        <v>225</v>
      </c>
      <c r="AR520" s="81">
        <v>68</v>
      </c>
      <c r="AS520" s="81">
        <v>1</v>
      </c>
      <c r="AT520" s="81">
        <v>0</v>
      </c>
      <c r="AU520" s="81">
        <v>0</v>
      </c>
      <c r="AV520" s="81">
        <v>0</v>
      </c>
      <c r="AW520" s="81"/>
      <c r="AX520" s="82"/>
      <c r="AY520" s="81">
        <v>1128.7</v>
      </c>
      <c r="AZ520" s="81">
        <v>2486.1999999999998</v>
      </c>
      <c r="BA520" s="81">
        <v>7499</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2251</v>
      </c>
      <c r="B521" s="80">
        <v>204</v>
      </c>
      <c r="C521" s="80">
        <v>19</v>
      </c>
      <c r="D521" s="80">
        <v>12</v>
      </c>
      <c r="E521" s="80">
        <v>2022</v>
      </c>
      <c r="F521" s="80" t="s">
        <v>568</v>
      </c>
      <c r="G521" s="174" t="s">
        <v>2232</v>
      </c>
      <c r="H521" s="80" t="s">
        <v>2233</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233</v>
      </c>
      <c r="AR521" s="81">
        <v>68</v>
      </c>
      <c r="AS521" s="81">
        <v>1</v>
      </c>
      <c r="AT521" s="81">
        <v>0</v>
      </c>
      <c r="AU521" s="81">
        <v>0</v>
      </c>
      <c r="AV521" s="81">
        <v>0</v>
      </c>
      <c r="AW521" s="81"/>
      <c r="AX521" s="82"/>
      <c r="AY521" s="81">
        <v>1166.5499999999997</v>
      </c>
      <c r="AZ521" s="81">
        <v>2486.1999999999998</v>
      </c>
      <c r="BA521" s="81">
        <v>7499</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2252</v>
      </c>
      <c r="B522" s="80">
        <v>426</v>
      </c>
      <c r="C522" s="80">
        <v>1</v>
      </c>
      <c r="D522" s="80">
        <v>26</v>
      </c>
      <c r="E522" s="80">
        <v>1990</v>
      </c>
      <c r="F522" s="80" t="s">
        <v>562</v>
      </c>
      <c r="G522" s="80" t="s">
        <v>2253</v>
      </c>
      <c r="H522" s="80" t="s">
        <v>2254</v>
      </c>
      <c r="I522" s="177"/>
      <c r="J522" s="81">
        <v>4.7176816175360479</v>
      </c>
      <c r="K522" s="81">
        <v>1.7363629119602384</v>
      </c>
      <c r="L522" s="81">
        <v>0</v>
      </c>
      <c r="M522" s="81">
        <v>4.7419046596698067</v>
      </c>
      <c r="N522" s="81">
        <v>7.8038126896464659</v>
      </c>
      <c r="O522" s="81">
        <v>3.1217201444450851</v>
      </c>
      <c r="P522" s="81">
        <v>11.395690209503984</v>
      </c>
      <c r="Q522" s="81">
        <v>0.59378183242191429</v>
      </c>
      <c r="R522" s="81">
        <v>7.4512043221682198</v>
      </c>
      <c r="S522" s="81">
        <v>0.47432502262179171</v>
      </c>
      <c r="T522" s="82"/>
      <c r="U522" s="81">
        <v>493034</v>
      </c>
      <c r="V522" s="81">
        <v>432</v>
      </c>
      <c r="W522" s="81">
        <v>0</v>
      </c>
      <c r="X522" s="81">
        <v>1771</v>
      </c>
      <c r="Y522" s="81">
        <v>3698</v>
      </c>
      <c r="Z522" s="81">
        <v>1284</v>
      </c>
      <c r="AA522" s="81">
        <v>2767</v>
      </c>
      <c r="AB522" s="81">
        <v>9641</v>
      </c>
      <c r="AC522" s="81">
        <v>1290562</v>
      </c>
      <c r="AD522" s="81">
        <v>0.47432502262179171</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2255</v>
      </c>
      <c r="B523" s="80">
        <v>427</v>
      </c>
      <c r="C523" s="80">
        <v>2</v>
      </c>
      <c r="D523" s="80">
        <v>26</v>
      </c>
      <c r="E523" s="80">
        <v>2005</v>
      </c>
      <c r="F523" s="80" t="s">
        <v>565</v>
      </c>
      <c r="G523" s="80" t="s">
        <v>2253</v>
      </c>
      <c r="H523" s="80" t="s">
        <v>2254</v>
      </c>
      <c r="I523" s="177"/>
      <c r="J523" s="81">
        <v>3.9595580329103837</v>
      </c>
      <c r="K523" s="81">
        <v>1.1518909612953396</v>
      </c>
      <c r="L523" s="81">
        <v>1.3163067543196709</v>
      </c>
      <c r="M523" s="81">
        <v>7.0671565402790337</v>
      </c>
      <c r="N523" s="81">
        <v>10.193522326832138</v>
      </c>
      <c r="O523" s="81">
        <v>5.7819249371483483</v>
      </c>
      <c r="P523" s="81">
        <v>16.961682012599425</v>
      </c>
      <c r="Q523" s="81">
        <v>0.50725645291359878</v>
      </c>
      <c r="R523" s="81">
        <v>7.6747238448016804</v>
      </c>
      <c r="S523" s="81">
        <v>1.5828004985600002</v>
      </c>
      <c r="T523" s="82"/>
      <c r="U523" s="81">
        <v>427560</v>
      </c>
      <c r="V523" s="81">
        <v>428</v>
      </c>
      <c r="W523" s="81">
        <v>14</v>
      </c>
      <c r="X523" s="81">
        <v>1515</v>
      </c>
      <c r="Y523" s="81">
        <v>4083</v>
      </c>
      <c r="Z523" s="81">
        <v>2752</v>
      </c>
      <c r="AA523" s="81">
        <v>3373</v>
      </c>
      <c r="AB523" s="81">
        <v>8610</v>
      </c>
      <c r="AC523" s="81">
        <v>1357116</v>
      </c>
      <c r="AD523" s="81">
        <v>1.5828004985600002</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2256</v>
      </c>
      <c r="B524" s="80">
        <v>428</v>
      </c>
      <c r="C524" s="80">
        <v>3</v>
      </c>
      <c r="D524" s="80">
        <v>26</v>
      </c>
      <c r="E524" s="80">
        <v>2006</v>
      </c>
      <c r="F524" s="80" t="s">
        <v>566</v>
      </c>
      <c r="G524" s="80" t="s">
        <v>2253</v>
      </c>
      <c r="H524" s="80" t="s">
        <v>2254</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2257</v>
      </c>
      <c r="B525" s="80">
        <v>429</v>
      </c>
      <c r="C525" s="80">
        <v>4</v>
      </c>
      <c r="D525" s="80">
        <v>26</v>
      </c>
      <c r="E525" s="80">
        <v>2007</v>
      </c>
      <c r="F525" s="80" t="s">
        <v>567</v>
      </c>
      <c r="G525" s="80" t="s">
        <v>2253</v>
      </c>
      <c r="H525" s="80" t="s">
        <v>2254</v>
      </c>
      <c r="I525" s="177"/>
      <c r="J525" s="81">
        <v>3.5183594687660875</v>
      </c>
      <c r="K525" s="81">
        <v>1.3117150739015548</v>
      </c>
      <c r="L525" s="81">
        <v>1.2593387515687562</v>
      </c>
      <c r="M525" s="81">
        <v>8.9166998104569313</v>
      </c>
      <c r="N525" s="81">
        <v>10.175099908092752</v>
      </c>
      <c r="O525" s="81">
        <v>5.650867574764578</v>
      </c>
      <c r="P525" s="81">
        <v>16.427615037217503</v>
      </c>
      <c r="Q525" s="81">
        <v>0.52556587667080046</v>
      </c>
      <c r="R525" s="81">
        <v>7.8461055925661878</v>
      </c>
      <c r="S525" s="81">
        <v>1.1588357599999999</v>
      </c>
      <c r="T525" s="82"/>
      <c r="U525" s="81">
        <v>474621</v>
      </c>
      <c r="V525" s="81">
        <v>503</v>
      </c>
      <c r="W525" s="81">
        <v>18</v>
      </c>
      <c r="X525" s="81">
        <v>2238</v>
      </c>
      <c r="Y525" s="81">
        <v>4102</v>
      </c>
      <c r="Z525" s="81">
        <v>2796</v>
      </c>
      <c r="AA525" s="81">
        <v>3217</v>
      </c>
      <c r="AB525" s="81">
        <v>8449</v>
      </c>
      <c r="AC525" s="81">
        <v>1427230</v>
      </c>
      <c r="AD525" s="81">
        <v>1.1588357599999999</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2258</v>
      </c>
      <c r="B526" s="80">
        <v>430</v>
      </c>
      <c r="C526" s="80">
        <v>5</v>
      </c>
      <c r="D526" s="80">
        <v>26</v>
      </c>
      <c r="E526" s="80">
        <v>2008</v>
      </c>
      <c r="F526" s="80" t="s">
        <v>84</v>
      </c>
      <c r="G526" s="80" t="s">
        <v>2253</v>
      </c>
      <c r="H526" s="80" t="s">
        <v>2254</v>
      </c>
      <c r="I526" s="177"/>
      <c r="J526" s="81">
        <v>2.5030571877924803</v>
      </c>
      <c r="K526" s="81">
        <v>1.0231980958739015</v>
      </c>
      <c r="L526" s="81">
        <v>1.0885556271060943</v>
      </c>
      <c r="M526" s="81">
        <v>9.4920571949107408</v>
      </c>
      <c r="N526" s="81">
        <v>9.1070798115644571</v>
      </c>
      <c r="O526" s="81">
        <v>5.5275955551871432</v>
      </c>
      <c r="P526" s="81">
        <v>16.072248339705187</v>
      </c>
      <c r="Q526" s="81">
        <v>0.50997023888588233</v>
      </c>
      <c r="R526" s="81">
        <v>7.8747609808188725</v>
      </c>
      <c r="S526" s="81">
        <v>1.5697260737399998</v>
      </c>
      <c r="T526" s="82"/>
      <c r="U526" s="81">
        <v>365194</v>
      </c>
      <c r="V526" s="81">
        <v>503</v>
      </c>
      <c r="W526" s="81">
        <v>18</v>
      </c>
      <c r="X526" s="81">
        <v>2238</v>
      </c>
      <c r="Y526" s="81">
        <v>4078</v>
      </c>
      <c r="Z526" s="81">
        <v>2831</v>
      </c>
      <c r="AA526" s="81">
        <v>3151</v>
      </c>
      <c r="AB526" s="81">
        <v>8333</v>
      </c>
      <c r="AC526" s="81">
        <v>1487434</v>
      </c>
      <c r="AD526" s="81">
        <v>1.5697260737399998</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2259</v>
      </c>
      <c r="B527" s="80">
        <v>431</v>
      </c>
      <c r="C527" s="80">
        <v>6</v>
      </c>
      <c r="D527" s="80">
        <v>26</v>
      </c>
      <c r="E527" s="80">
        <v>2009</v>
      </c>
      <c r="F527" s="80" t="s">
        <v>85</v>
      </c>
      <c r="G527" s="80" t="s">
        <v>2253</v>
      </c>
      <c r="H527" s="80" t="s">
        <v>2254</v>
      </c>
      <c r="I527" s="177"/>
      <c r="J527" s="81">
        <v>2.430025426273144</v>
      </c>
      <c r="K527" s="81">
        <v>0.8216299262539396</v>
      </c>
      <c r="L527" s="81">
        <v>1.9225187998416235</v>
      </c>
      <c r="M527" s="81">
        <v>8.5432819043027131</v>
      </c>
      <c r="N527" s="81">
        <v>8.536581929968202</v>
      </c>
      <c r="O527" s="81">
        <v>5.6258409376188458</v>
      </c>
      <c r="P527" s="81">
        <v>15.56617539996132</v>
      </c>
      <c r="Q527" s="81">
        <v>0.48020241884683995</v>
      </c>
      <c r="R527" s="81">
        <v>7.7497616122071848</v>
      </c>
      <c r="S527" s="81">
        <v>0.71537003500000007</v>
      </c>
      <c r="T527" s="82"/>
      <c r="U527" s="81">
        <v>337020</v>
      </c>
      <c r="V527" s="81">
        <v>381</v>
      </c>
      <c r="W527" s="81">
        <v>47</v>
      </c>
      <c r="X527" s="81">
        <v>2245</v>
      </c>
      <c r="Y527" s="81">
        <v>4070</v>
      </c>
      <c r="Z527" s="81">
        <v>2844</v>
      </c>
      <c r="AA527" s="81">
        <v>3133</v>
      </c>
      <c r="AB527" s="81">
        <v>8237</v>
      </c>
      <c r="AC527" s="81">
        <v>1428077</v>
      </c>
      <c r="AD527" s="81">
        <v>0.71537003500000007</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1.25</v>
      </c>
      <c r="BK527" s="81">
        <v>0</v>
      </c>
      <c r="BL527" s="81">
        <v>0</v>
      </c>
      <c r="BM527" s="82"/>
      <c r="BN527" s="81">
        <v>0</v>
      </c>
      <c r="BO527" s="81">
        <v>0</v>
      </c>
      <c r="BP527" s="81">
        <v>0</v>
      </c>
      <c r="BQ527" s="81">
        <v>1</v>
      </c>
      <c r="BR527" s="81">
        <v>0</v>
      </c>
      <c r="BS527" s="81">
        <v>0</v>
      </c>
      <c r="BT527"/>
      <c r="BU527" s="80"/>
      <c r="BV527" s="80"/>
      <c r="BW527" s="80"/>
      <c r="BX527" s="80"/>
      <c r="BY527" s="80"/>
      <c r="BZ527" s="80"/>
      <c r="CA527" s="80"/>
      <c r="CB527" s="80"/>
      <c r="CC527" s="80"/>
    </row>
    <row r="528" spans="1:81">
      <c r="A528" s="80" t="s">
        <v>2260</v>
      </c>
      <c r="B528" s="80">
        <v>432</v>
      </c>
      <c r="C528" s="80">
        <v>7</v>
      </c>
      <c r="D528" s="80">
        <v>26</v>
      </c>
      <c r="E528" s="80">
        <v>2010</v>
      </c>
      <c r="F528" s="80" t="s">
        <v>86</v>
      </c>
      <c r="G528" s="80" t="s">
        <v>2253</v>
      </c>
      <c r="H528" s="80" t="s">
        <v>2254</v>
      </c>
      <c r="I528" s="177"/>
      <c r="J528" s="81">
        <v>2.0380286619467323</v>
      </c>
      <c r="K528" s="81">
        <v>0.87304909445495282</v>
      </c>
      <c r="L528" s="81">
        <v>1.76993110197632</v>
      </c>
      <c r="M528" s="81">
        <v>9.2078670553783049</v>
      </c>
      <c r="N528" s="81">
        <v>10.013804837125598</v>
      </c>
      <c r="O528" s="81">
        <v>5.6549515375639805</v>
      </c>
      <c r="P528" s="81">
        <v>15.801814385956328</v>
      </c>
      <c r="Q528" s="81">
        <v>0.49536964949245521</v>
      </c>
      <c r="R528" s="81">
        <v>7.9491748266203883</v>
      </c>
      <c r="S528" s="81">
        <v>0.68349704040000003</v>
      </c>
      <c r="T528" s="82"/>
      <c r="U528" s="81">
        <v>297486</v>
      </c>
      <c r="V528" s="81">
        <v>381</v>
      </c>
      <c r="W528" s="81">
        <v>47</v>
      </c>
      <c r="X528" s="81">
        <v>2245</v>
      </c>
      <c r="Y528" s="81">
        <v>4051</v>
      </c>
      <c r="Z528" s="81">
        <v>2872</v>
      </c>
      <c r="AA528" s="81">
        <v>3101</v>
      </c>
      <c r="AB528" s="81">
        <v>8142</v>
      </c>
      <c r="AC528" s="81">
        <v>1388153</v>
      </c>
      <c r="AD528" s="81">
        <v>0.68349704040000003</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0</v>
      </c>
      <c r="BJ528" s="81">
        <v>1.21</v>
      </c>
      <c r="BK528" s="81">
        <v>0</v>
      </c>
      <c r="BL528" s="81">
        <v>0</v>
      </c>
      <c r="BM528" s="82"/>
      <c r="BN528" s="81">
        <v>0</v>
      </c>
      <c r="BO528" s="81">
        <v>0</v>
      </c>
      <c r="BP528" s="81">
        <v>0</v>
      </c>
      <c r="BQ528" s="81">
        <v>1</v>
      </c>
      <c r="BR528" s="81">
        <v>0</v>
      </c>
      <c r="BS528" s="81">
        <v>0</v>
      </c>
      <c r="BT528"/>
      <c r="BU528" s="80">
        <v>1.21</v>
      </c>
      <c r="BV528" s="80">
        <v>0</v>
      </c>
      <c r="BW528" s="80">
        <v>0</v>
      </c>
      <c r="BX528" s="80">
        <v>0</v>
      </c>
      <c r="BY528" s="80">
        <v>0</v>
      </c>
      <c r="BZ528" s="80">
        <v>0</v>
      </c>
      <c r="CA528" s="80">
        <v>0</v>
      </c>
      <c r="CB528" s="80">
        <v>0</v>
      </c>
      <c r="CC528" s="80">
        <v>0</v>
      </c>
    </row>
    <row r="529" spans="1:81">
      <c r="A529" s="80" t="s">
        <v>2261</v>
      </c>
      <c r="B529" s="80">
        <v>433</v>
      </c>
      <c r="C529" s="80">
        <v>8</v>
      </c>
      <c r="D529" s="80">
        <v>26</v>
      </c>
      <c r="E529" s="80">
        <v>2011</v>
      </c>
      <c r="F529" s="80" t="s">
        <v>87</v>
      </c>
      <c r="G529" s="80" t="s">
        <v>2253</v>
      </c>
      <c r="H529" s="80" t="s">
        <v>2254</v>
      </c>
      <c r="I529" s="177"/>
      <c r="J529" s="81">
        <v>3.3106730217900746</v>
      </c>
      <c r="K529" s="81">
        <v>1.1549667512354287</v>
      </c>
      <c r="L529" s="81">
        <v>2.3814609475193369</v>
      </c>
      <c r="M529" s="81">
        <v>10.960015579677034</v>
      </c>
      <c r="N529" s="81">
        <v>12.266316630772945</v>
      </c>
      <c r="O529" s="81">
        <v>5.5366370701872745</v>
      </c>
      <c r="P529" s="81">
        <v>15.048259207253471</v>
      </c>
      <c r="Q529" s="81">
        <v>0.56290027079993699</v>
      </c>
      <c r="R529" s="81">
        <v>7.5336920319846881</v>
      </c>
      <c r="S529" s="81">
        <v>0.7017871806399999</v>
      </c>
      <c r="T529" s="82"/>
      <c r="U529" s="81">
        <v>407264</v>
      </c>
      <c r="V529" s="81">
        <v>381</v>
      </c>
      <c r="W529" s="81">
        <v>47</v>
      </c>
      <c r="X529" s="81">
        <v>2245</v>
      </c>
      <c r="Y529" s="81">
        <v>4030</v>
      </c>
      <c r="Z529" s="81">
        <v>2873</v>
      </c>
      <c r="AA529" s="81">
        <v>3041</v>
      </c>
      <c r="AB529" s="81">
        <v>8021</v>
      </c>
      <c r="AC529" s="81">
        <v>1313422</v>
      </c>
      <c r="AD529" s="81">
        <v>0.7017871806399999</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1.1950000000000001</v>
      </c>
      <c r="BK529" s="81">
        <v>0</v>
      </c>
      <c r="BL529" s="81">
        <v>0</v>
      </c>
      <c r="BM529" s="82"/>
      <c r="BN529" s="81">
        <v>0</v>
      </c>
      <c r="BO529" s="81">
        <v>0</v>
      </c>
      <c r="BP529" s="81">
        <v>0</v>
      </c>
      <c r="BQ529" s="81">
        <v>1</v>
      </c>
      <c r="BR529" s="81">
        <v>0</v>
      </c>
      <c r="BS529" s="81">
        <v>0</v>
      </c>
      <c r="BT529"/>
      <c r="BU529" s="80">
        <v>1.1950000000000001</v>
      </c>
      <c r="BV529" s="80">
        <v>0</v>
      </c>
      <c r="BW529" s="80">
        <v>0</v>
      </c>
      <c r="BX529" s="80">
        <v>0</v>
      </c>
      <c r="BY529" s="80">
        <v>0</v>
      </c>
      <c r="BZ529" s="80">
        <v>0</v>
      </c>
      <c r="CA529" s="80">
        <v>0</v>
      </c>
      <c r="CB529" s="80">
        <v>0</v>
      </c>
      <c r="CC529" s="80">
        <v>0</v>
      </c>
    </row>
    <row r="530" spans="1:81">
      <c r="A530" s="80" t="s">
        <v>2262</v>
      </c>
      <c r="B530" s="80">
        <v>434</v>
      </c>
      <c r="C530" s="80">
        <v>9</v>
      </c>
      <c r="D530" s="80">
        <v>26</v>
      </c>
      <c r="E530" s="80">
        <v>2012</v>
      </c>
      <c r="F530" s="80" t="s">
        <v>88</v>
      </c>
      <c r="G530" s="80" t="s">
        <v>2253</v>
      </c>
      <c r="H530" s="80" t="s">
        <v>2254</v>
      </c>
      <c r="I530" s="177"/>
      <c r="J530" s="81">
        <v>1.9474112813522628</v>
      </c>
      <c r="K530" s="81">
        <v>1.1828436789723618</v>
      </c>
      <c r="L530" s="81">
        <v>2.4133794301001474</v>
      </c>
      <c r="M530" s="81">
        <v>12.2595037035912</v>
      </c>
      <c r="N530" s="81">
        <v>12.448837782273927</v>
      </c>
      <c r="O530" s="81">
        <v>5.4739485845684861</v>
      </c>
      <c r="P530" s="81">
        <v>14.581474185760683</v>
      </c>
      <c r="Q530" s="81">
        <v>0.59487958310751554</v>
      </c>
      <c r="R530" s="81">
        <v>7.6728694325238465</v>
      </c>
      <c r="S530" s="81">
        <v>1.0664402816400003</v>
      </c>
      <c r="T530" s="82"/>
      <c r="U530" s="81">
        <v>232555</v>
      </c>
      <c r="V530" s="81">
        <v>381</v>
      </c>
      <c r="W530" s="81">
        <v>47</v>
      </c>
      <c r="X530" s="81">
        <v>2245</v>
      </c>
      <c r="Y530" s="81">
        <v>3968</v>
      </c>
      <c r="Z530" s="81">
        <v>2863</v>
      </c>
      <c r="AA530" s="81">
        <v>2930</v>
      </c>
      <c r="AB530" s="81">
        <v>7802</v>
      </c>
      <c r="AC530" s="81">
        <v>1303039</v>
      </c>
      <c r="AD530" s="81">
        <v>1.0664402816400003</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1.1379999999999999</v>
      </c>
      <c r="BK530" s="81">
        <v>4.2640000000000002</v>
      </c>
      <c r="BL530" s="81">
        <v>0</v>
      </c>
      <c r="BM530" s="82"/>
      <c r="BN530" s="81">
        <v>0</v>
      </c>
      <c r="BO530" s="81">
        <v>0</v>
      </c>
      <c r="BP530" s="81">
        <v>0</v>
      </c>
      <c r="BQ530" s="81">
        <v>1</v>
      </c>
      <c r="BR530" s="81">
        <v>1</v>
      </c>
      <c r="BS530" s="81">
        <v>0</v>
      </c>
      <c r="BT530"/>
      <c r="BU530" s="80">
        <v>5.4020000000000001</v>
      </c>
      <c r="BV530" s="80">
        <v>0</v>
      </c>
      <c r="BW530" s="80">
        <v>0</v>
      </c>
      <c r="BX530" s="80">
        <v>0</v>
      </c>
      <c r="BY530" s="80">
        <v>0</v>
      </c>
      <c r="BZ530" s="80">
        <v>0</v>
      </c>
      <c r="CA530" s="80">
        <v>0</v>
      </c>
      <c r="CB530" s="80">
        <v>0</v>
      </c>
      <c r="CC530" s="80">
        <v>0</v>
      </c>
    </row>
    <row r="531" spans="1:81">
      <c r="A531" s="80" t="s">
        <v>2263</v>
      </c>
      <c r="B531" s="80">
        <v>435</v>
      </c>
      <c r="C531" s="80">
        <v>10</v>
      </c>
      <c r="D531" s="80">
        <v>26</v>
      </c>
      <c r="E531" s="80">
        <v>2013</v>
      </c>
      <c r="F531" s="80" t="s">
        <v>89</v>
      </c>
      <c r="G531" s="80" t="s">
        <v>2253</v>
      </c>
      <c r="H531" s="80" t="s">
        <v>2254</v>
      </c>
      <c r="I531" s="177"/>
      <c r="J531" s="81">
        <v>2.2515439957695906</v>
      </c>
      <c r="K531" s="81">
        <v>1.041560389366355</v>
      </c>
      <c r="L531" s="81">
        <v>2.2089258979853219</v>
      </c>
      <c r="M531" s="81">
        <v>12.279392207025827</v>
      </c>
      <c r="N531" s="81">
        <v>13.403227314122452</v>
      </c>
      <c r="O531" s="81">
        <v>5.3351653140989006</v>
      </c>
      <c r="P531" s="81">
        <v>14.406628882400083</v>
      </c>
      <c r="Q531" s="81">
        <v>0.60221813868602825</v>
      </c>
      <c r="R531" s="81">
        <v>8.5020185417311058</v>
      </c>
      <c r="S531" s="81">
        <v>1.64665045125</v>
      </c>
      <c r="T531" s="82"/>
      <c r="U531" s="81">
        <v>241627</v>
      </c>
      <c r="V531" s="81">
        <v>381</v>
      </c>
      <c r="W531" s="81">
        <v>47</v>
      </c>
      <c r="X531" s="81">
        <v>2245</v>
      </c>
      <c r="Y531" s="81">
        <v>3981</v>
      </c>
      <c r="Z531" s="81">
        <v>2915</v>
      </c>
      <c r="AA531" s="81">
        <v>2884</v>
      </c>
      <c r="AB531" s="81">
        <v>7785</v>
      </c>
      <c r="AC531" s="81">
        <v>1409395</v>
      </c>
      <c r="AD531" s="81">
        <v>1.64665045125</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1.1080000000000001</v>
      </c>
      <c r="BK531" s="81">
        <v>4.6449999999999996</v>
      </c>
      <c r="BL531" s="81">
        <v>0</v>
      </c>
      <c r="BM531" s="82"/>
      <c r="BN531" s="81">
        <v>0</v>
      </c>
      <c r="BO531" s="81">
        <v>0</v>
      </c>
      <c r="BP531" s="81">
        <v>0</v>
      </c>
      <c r="BQ531" s="81">
        <v>1</v>
      </c>
      <c r="BR531" s="81">
        <v>1</v>
      </c>
      <c r="BS531" s="81">
        <v>0</v>
      </c>
      <c r="BT531"/>
      <c r="BU531" s="80">
        <v>5.7530000000000001</v>
      </c>
      <c r="BV531" s="80">
        <v>0</v>
      </c>
      <c r="BW531" s="80">
        <v>0</v>
      </c>
      <c r="BX531" s="80">
        <v>0</v>
      </c>
      <c r="BY531" s="80">
        <v>0</v>
      </c>
      <c r="BZ531" s="80">
        <v>0</v>
      </c>
      <c r="CA531" s="80">
        <v>0</v>
      </c>
      <c r="CB531" s="80">
        <v>0</v>
      </c>
      <c r="CC531" s="80">
        <v>0</v>
      </c>
    </row>
    <row r="532" spans="1:81">
      <c r="A532" s="80" t="s">
        <v>2264</v>
      </c>
      <c r="B532" s="80">
        <v>436</v>
      </c>
      <c r="C532" s="80">
        <v>11</v>
      </c>
      <c r="D532" s="80">
        <v>26</v>
      </c>
      <c r="E532" s="80">
        <v>2014</v>
      </c>
      <c r="F532" s="80" t="s">
        <v>90</v>
      </c>
      <c r="G532" s="80" t="s">
        <v>2253</v>
      </c>
      <c r="H532" s="80" t="s">
        <v>2254</v>
      </c>
      <c r="I532" s="177"/>
      <c r="J532" s="81">
        <v>2.2246802981042531</v>
      </c>
      <c r="K532" s="81">
        <v>0.95501375421556423</v>
      </c>
      <c r="L532" s="81">
        <v>3.0833085654123198</v>
      </c>
      <c r="M532" s="81">
        <v>11.225188466235631</v>
      </c>
      <c r="N532" s="81">
        <v>12.762263523120129</v>
      </c>
      <c r="O532" s="81">
        <v>5.0864709303494493</v>
      </c>
      <c r="P532" s="81">
        <v>14.115000796844093</v>
      </c>
      <c r="Q532" s="81">
        <v>0.56622282229945409</v>
      </c>
      <c r="R532" s="81">
        <v>8.5496352844394892</v>
      </c>
      <c r="S532" s="81">
        <v>0.92272561080000015</v>
      </c>
      <c r="T532" s="82"/>
      <c r="U532" s="81">
        <v>277194</v>
      </c>
      <c r="V532" s="81">
        <v>305</v>
      </c>
      <c r="W532" s="81">
        <v>66</v>
      </c>
      <c r="X532" s="81">
        <v>2211</v>
      </c>
      <c r="Y532" s="81">
        <v>3955</v>
      </c>
      <c r="Z532" s="81">
        <v>2927</v>
      </c>
      <c r="AA532" s="81">
        <v>2811</v>
      </c>
      <c r="AB532" s="81">
        <v>7629</v>
      </c>
      <c r="AC532" s="81">
        <v>1421745</v>
      </c>
      <c r="AD532" s="81">
        <v>0.92272561080000015</v>
      </c>
      <c r="AE532" s="82"/>
      <c r="AF532" s="81">
        <v>2672514.3435984822</v>
      </c>
      <c r="AG532" s="81">
        <v>779820.56601867918</v>
      </c>
      <c r="AH532" s="81">
        <v>648863.58512785449</v>
      </c>
      <c r="AI532" s="81">
        <v>13095737.532472359</v>
      </c>
      <c r="AJ532" s="81">
        <v>17658001.660856016</v>
      </c>
      <c r="AK532" s="81">
        <v>0</v>
      </c>
      <c r="AL532" s="81">
        <v>0</v>
      </c>
      <c r="AM532" s="81">
        <v>1047347.6982130127</v>
      </c>
      <c r="AN532" s="81">
        <v>0</v>
      </c>
      <c r="AO532" s="81">
        <v>0</v>
      </c>
      <c r="AP532" s="82"/>
      <c r="AQ532" s="81">
        <v>14</v>
      </c>
      <c r="AR532" s="81">
        <v>3</v>
      </c>
      <c r="AS532" s="81">
        <v>0</v>
      </c>
      <c r="AT532" s="81">
        <v>0</v>
      </c>
      <c r="AU532" s="81">
        <v>0</v>
      </c>
      <c r="AV532" s="81">
        <v>0</v>
      </c>
      <c r="AW532" s="81" t="s">
        <v>564</v>
      </c>
      <c r="AX532" s="82"/>
      <c r="AY532" s="81">
        <v>67.61</v>
      </c>
      <c r="AZ532" s="81">
        <v>42.6</v>
      </c>
      <c r="BA532" s="81">
        <v>0</v>
      </c>
      <c r="BB532" s="81">
        <v>0</v>
      </c>
      <c r="BC532" s="81">
        <v>0</v>
      </c>
      <c r="BD532" s="81">
        <v>0</v>
      </c>
      <c r="BE532" s="81" t="s">
        <v>564</v>
      </c>
      <c r="BF532" s="82"/>
      <c r="BG532" s="81">
        <v>0</v>
      </c>
      <c r="BH532" s="81">
        <v>0</v>
      </c>
      <c r="BI532" s="81">
        <v>0</v>
      </c>
      <c r="BJ532" s="81">
        <v>1.0629999999999999</v>
      </c>
      <c r="BK532" s="81">
        <v>4.6239999999999997</v>
      </c>
      <c r="BL532" s="81">
        <v>0</v>
      </c>
      <c r="BM532" s="82"/>
      <c r="BN532" s="81">
        <v>0</v>
      </c>
      <c r="BO532" s="81">
        <v>0</v>
      </c>
      <c r="BP532" s="81">
        <v>0</v>
      </c>
      <c r="BQ532" s="81">
        <v>1</v>
      </c>
      <c r="BR532" s="81">
        <v>1</v>
      </c>
      <c r="BS532" s="81">
        <v>0</v>
      </c>
      <c r="BT532"/>
      <c r="BU532" s="80">
        <v>5.6870000000000003</v>
      </c>
      <c r="BV532" s="80">
        <v>0</v>
      </c>
      <c r="BW532" s="80">
        <v>0</v>
      </c>
      <c r="BX532" s="80">
        <v>0</v>
      </c>
      <c r="BY532" s="80">
        <v>0</v>
      </c>
      <c r="BZ532" s="80">
        <v>0</v>
      </c>
      <c r="CA532" s="80">
        <v>0</v>
      </c>
      <c r="CB532" s="80">
        <v>0</v>
      </c>
      <c r="CC532" s="80">
        <v>0</v>
      </c>
    </row>
    <row r="533" spans="1:81">
      <c r="A533" s="80" t="s">
        <v>2265</v>
      </c>
      <c r="B533" s="80">
        <v>437</v>
      </c>
      <c r="C533" s="80">
        <v>12</v>
      </c>
      <c r="D533" s="80">
        <v>26</v>
      </c>
      <c r="E533" s="80">
        <v>2015</v>
      </c>
      <c r="F533" s="80" t="s">
        <v>91</v>
      </c>
      <c r="G533" s="80" t="s">
        <v>2253</v>
      </c>
      <c r="H533" s="80" t="s">
        <v>2254</v>
      </c>
      <c r="I533" s="177"/>
      <c r="J533" s="81">
        <v>1.8181073119981048</v>
      </c>
      <c r="K533" s="81">
        <v>0.79854223592158768</v>
      </c>
      <c r="L533" s="81">
        <v>3.3109932055187081</v>
      </c>
      <c r="M533" s="81">
        <v>11.235595970657901</v>
      </c>
      <c r="N533" s="81">
        <v>11.105092525889184</v>
      </c>
      <c r="O533" s="81">
        <v>5.0258833138199925</v>
      </c>
      <c r="P533" s="81">
        <v>13.874841922389376</v>
      </c>
      <c r="Q533" s="81">
        <v>0.54355072442803321</v>
      </c>
      <c r="R533" s="81">
        <v>8.4702996377422686</v>
      </c>
      <c r="S533" s="81">
        <v>0.64675837800000002</v>
      </c>
      <c r="T533" s="82"/>
      <c r="U533" s="81">
        <v>260323</v>
      </c>
      <c r="V533" s="81">
        <v>305</v>
      </c>
      <c r="W533" s="81">
        <v>66</v>
      </c>
      <c r="X533" s="81">
        <v>2211</v>
      </c>
      <c r="Y533" s="81">
        <v>3944</v>
      </c>
      <c r="Z533" s="81">
        <v>2920</v>
      </c>
      <c r="AA533" s="81">
        <v>2761</v>
      </c>
      <c r="AB533" s="81">
        <v>7481</v>
      </c>
      <c r="AC533" s="81">
        <v>1450986</v>
      </c>
      <c r="AD533" s="81">
        <v>0.64675837800000002</v>
      </c>
      <c r="AE533" s="82"/>
      <c r="AF533" s="81">
        <v>2460712.3738644524</v>
      </c>
      <c r="AG533" s="81">
        <v>685430.93021482578</v>
      </c>
      <c r="AH533" s="81">
        <v>553725.07471818372</v>
      </c>
      <c r="AI533" s="81">
        <v>13581070.284969566</v>
      </c>
      <c r="AJ533" s="81">
        <v>16276540.003392577</v>
      </c>
      <c r="AK533" s="81">
        <v>0</v>
      </c>
      <c r="AL533" s="81">
        <v>0</v>
      </c>
      <c r="AM533" s="81">
        <v>1025239.6683852852</v>
      </c>
      <c r="AN533" s="81">
        <v>0</v>
      </c>
      <c r="AO533" s="81">
        <v>0</v>
      </c>
      <c r="AP533" s="82"/>
      <c r="AQ533" s="81">
        <v>18</v>
      </c>
      <c r="AR533" s="81">
        <v>21</v>
      </c>
      <c r="AS533" s="81">
        <v>0</v>
      </c>
      <c r="AT533" s="81">
        <v>0</v>
      </c>
      <c r="AU533" s="81">
        <v>0</v>
      </c>
      <c r="AV533" s="81">
        <v>0</v>
      </c>
      <c r="AW533" s="81" t="s">
        <v>564</v>
      </c>
      <c r="AX533" s="82"/>
      <c r="AY533" s="81">
        <v>95.009999999999991</v>
      </c>
      <c r="AZ533" s="81">
        <v>872.8</v>
      </c>
      <c r="BA533" s="81">
        <v>0</v>
      </c>
      <c r="BB533" s="81">
        <v>0</v>
      </c>
      <c r="BC533" s="81">
        <v>0</v>
      </c>
      <c r="BD533" s="81">
        <v>0</v>
      </c>
      <c r="BE533" s="81" t="s">
        <v>564</v>
      </c>
      <c r="BF533" s="82"/>
      <c r="BG533" s="81">
        <v>0</v>
      </c>
      <c r="BH533" s="81">
        <v>0</v>
      </c>
      <c r="BI533" s="81">
        <v>0</v>
      </c>
      <c r="BJ533" s="81">
        <v>1.127</v>
      </c>
      <c r="BK533" s="81">
        <v>4.41</v>
      </c>
      <c r="BL533" s="81">
        <v>0</v>
      </c>
      <c r="BM533" s="82"/>
      <c r="BN533" s="81">
        <v>0</v>
      </c>
      <c r="BO533" s="81">
        <v>0</v>
      </c>
      <c r="BP533" s="81">
        <v>0</v>
      </c>
      <c r="BQ533" s="81">
        <v>1</v>
      </c>
      <c r="BR533" s="81">
        <v>1</v>
      </c>
      <c r="BS533" s="81">
        <v>0</v>
      </c>
      <c r="BT533"/>
      <c r="BU533" s="80">
        <v>5.5369999999999999</v>
      </c>
      <c r="BV533" s="80">
        <v>0</v>
      </c>
      <c r="BW533" s="80">
        <v>0</v>
      </c>
      <c r="BX533" s="80">
        <v>0</v>
      </c>
      <c r="BY533" s="80">
        <v>0</v>
      </c>
      <c r="BZ533" s="80">
        <v>0</v>
      </c>
      <c r="CA533" s="80">
        <v>0</v>
      </c>
      <c r="CB533" s="80">
        <v>0</v>
      </c>
      <c r="CC533" s="80">
        <v>0</v>
      </c>
    </row>
    <row r="534" spans="1:81">
      <c r="A534" s="80" t="s">
        <v>2266</v>
      </c>
      <c r="B534" s="80">
        <v>438</v>
      </c>
      <c r="C534" s="80">
        <v>13</v>
      </c>
      <c r="D534" s="80">
        <v>26</v>
      </c>
      <c r="E534" s="80">
        <v>2016</v>
      </c>
      <c r="F534" s="80" t="s">
        <v>92</v>
      </c>
      <c r="G534" s="80" t="s">
        <v>2253</v>
      </c>
      <c r="H534" s="80" t="s">
        <v>2254</v>
      </c>
      <c r="I534" s="177"/>
      <c r="J534" s="81">
        <v>1.6039137765273896</v>
      </c>
      <c r="K534" s="81">
        <v>0.77249163519819442</v>
      </c>
      <c r="L534" s="81">
        <v>2.9230620131907514</v>
      </c>
      <c r="M534" s="81">
        <v>8.7317880748214218</v>
      </c>
      <c r="N534" s="81">
        <v>10.063562609826162</v>
      </c>
      <c r="O534" s="81">
        <v>5.0600681025274259</v>
      </c>
      <c r="P534" s="81">
        <v>13.895944731413655</v>
      </c>
      <c r="Q534" s="81">
        <v>0.51971046092991013</v>
      </c>
      <c r="R534" s="81">
        <v>9.501799311346204</v>
      </c>
      <c r="S534" s="81">
        <v>0.83877870069000016</v>
      </c>
      <c r="T534" s="82"/>
      <c r="U534" s="81">
        <v>246164</v>
      </c>
      <c r="V534" s="81">
        <v>305</v>
      </c>
      <c r="W534" s="81">
        <v>66</v>
      </c>
      <c r="X534" s="81">
        <v>2211</v>
      </c>
      <c r="Y534" s="81">
        <v>3888</v>
      </c>
      <c r="Z534" s="81">
        <v>2976</v>
      </c>
      <c r="AA534" s="81">
        <v>2860</v>
      </c>
      <c r="AB534" s="81">
        <v>7358</v>
      </c>
      <c r="AC534" s="81">
        <v>1622813.791605996</v>
      </c>
      <c r="AD534" s="81">
        <v>0.83877870069000016</v>
      </c>
      <c r="AE534" s="82"/>
      <c r="AF534" s="81">
        <v>2238458.4903529901</v>
      </c>
      <c r="AG534" s="81">
        <v>660530.1039675069</v>
      </c>
      <c r="AH534" s="81">
        <v>466643.90109265281</v>
      </c>
      <c r="AI534" s="81">
        <v>13669234.810923479</v>
      </c>
      <c r="AJ534" s="81">
        <v>16320468.831468189</v>
      </c>
      <c r="AK534" s="81">
        <v>0</v>
      </c>
      <c r="AL534" s="81">
        <v>0</v>
      </c>
      <c r="AM534" s="81">
        <v>1009166.449026913</v>
      </c>
      <c r="AN534" s="81">
        <v>0</v>
      </c>
      <c r="AO534" s="81">
        <v>0</v>
      </c>
      <c r="AP534" s="82"/>
      <c r="AQ534" s="81">
        <v>19</v>
      </c>
      <c r="AR534" s="81">
        <v>23</v>
      </c>
      <c r="AS534" s="81">
        <v>0</v>
      </c>
      <c r="AT534" s="81">
        <v>0</v>
      </c>
      <c r="AU534" s="81">
        <v>0</v>
      </c>
      <c r="AV534" s="81">
        <v>0</v>
      </c>
      <c r="AW534" s="81" t="s">
        <v>564</v>
      </c>
      <c r="AX534" s="82"/>
      <c r="AY534" s="81">
        <v>102.21</v>
      </c>
      <c r="AZ534" s="81">
        <v>932.69999999999993</v>
      </c>
      <c r="BA534" s="81">
        <v>0</v>
      </c>
      <c r="BB534" s="81">
        <v>0</v>
      </c>
      <c r="BC534" s="81">
        <v>0</v>
      </c>
      <c r="BD534" s="81">
        <v>0</v>
      </c>
      <c r="BE534" s="81" t="s">
        <v>564</v>
      </c>
      <c r="BF534" s="82"/>
      <c r="BG534" s="81">
        <v>0</v>
      </c>
      <c r="BH534" s="81">
        <v>0</v>
      </c>
      <c r="BI534" s="81">
        <v>0</v>
      </c>
      <c r="BJ534" s="81">
        <v>1.17</v>
      </c>
      <c r="BK534" s="81">
        <v>4.07</v>
      </c>
      <c r="BL534" s="81">
        <v>0</v>
      </c>
      <c r="BM534" s="82"/>
      <c r="BN534" s="81">
        <v>0</v>
      </c>
      <c r="BO534" s="81">
        <v>0</v>
      </c>
      <c r="BP534" s="81">
        <v>0</v>
      </c>
      <c r="BQ534" s="81">
        <v>1</v>
      </c>
      <c r="BR534" s="81">
        <v>1</v>
      </c>
      <c r="BS534" s="81">
        <v>0</v>
      </c>
      <c r="BT534"/>
      <c r="BU534" s="80">
        <v>5.24</v>
      </c>
      <c r="BV534" s="80">
        <v>0</v>
      </c>
      <c r="BW534" s="80">
        <v>0</v>
      </c>
      <c r="BX534" s="80">
        <v>0</v>
      </c>
      <c r="BY534" s="80">
        <v>0</v>
      </c>
      <c r="BZ534" s="80">
        <v>0</v>
      </c>
      <c r="CA534" s="80">
        <v>0</v>
      </c>
      <c r="CB534" s="80">
        <v>0</v>
      </c>
      <c r="CC534" s="80">
        <v>0</v>
      </c>
    </row>
    <row r="535" spans="1:81">
      <c r="A535" s="80" t="s">
        <v>2267</v>
      </c>
      <c r="B535" s="80">
        <v>439</v>
      </c>
      <c r="C535" s="80">
        <v>14</v>
      </c>
      <c r="D535" s="80">
        <v>26</v>
      </c>
      <c r="E535" s="80">
        <v>2017</v>
      </c>
      <c r="F535" s="80" t="s">
        <v>71</v>
      </c>
      <c r="G535" s="80" t="s">
        <v>2253</v>
      </c>
      <c r="H535" s="80" t="s">
        <v>2254</v>
      </c>
      <c r="I535" s="177"/>
      <c r="J535" s="81">
        <v>1.7917171307592772</v>
      </c>
      <c r="K535" s="81">
        <v>0.80146039676109826</v>
      </c>
      <c r="L535" s="81">
        <v>2.6671419883526308</v>
      </c>
      <c r="M535" s="81">
        <v>7.9087350882205838</v>
      </c>
      <c r="N535" s="81">
        <v>10.250509084964103</v>
      </c>
      <c r="O535" s="81">
        <v>5.0260037107057389</v>
      </c>
      <c r="P535" s="81">
        <v>13.706532066625188</v>
      </c>
      <c r="Q535" s="81">
        <v>0.49463337150358672</v>
      </c>
      <c r="R535" s="81">
        <v>8.48866450465054</v>
      </c>
      <c r="S535" s="81">
        <v>0.49908290544000006</v>
      </c>
      <c r="T535" s="82"/>
      <c r="U535" s="81">
        <v>317053</v>
      </c>
      <c r="V535" s="81">
        <v>305</v>
      </c>
      <c r="W535" s="81">
        <v>66</v>
      </c>
      <c r="X535" s="81">
        <v>2211</v>
      </c>
      <c r="Y535" s="81">
        <v>3840</v>
      </c>
      <c r="Z535" s="81">
        <v>3005</v>
      </c>
      <c r="AA535" s="81">
        <v>2839</v>
      </c>
      <c r="AB535" s="81">
        <v>7242</v>
      </c>
      <c r="AC535" s="81">
        <v>1478547</v>
      </c>
      <c r="AD535" s="81">
        <v>0.49908290544000011</v>
      </c>
      <c r="AE535" s="82"/>
      <c r="AF535" s="81">
        <v>2682091.961286888</v>
      </c>
      <c r="AG535" s="81">
        <v>686871.29401348718</v>
      </c>
      <c r="AH535" s="81">
        <v>548828.3713769993</v>
      </c>
      <c r="AI535" s="81">
        <v>13063223.463944551</v>
      </c>
      <c r="AJ535" s="81">
        <v>18025849.351681679</v>
      </c>
      <c r="AK535" s="81">
        <v>0</v>
      </c>
      <c r="AL535" s="81">
        <v>0</v>
      </c>
      <c r="AM535" s="81">
        <v>994810.96071445744</v>
      </c>
      <c r="AN535" s="81">
        <v>0</v>
      </c>
      <c r="AO535" s="81">
        <v>0</v>
      </c>
      <c r="AP535" s="82"/>
      <c r="AQ535" s="81">
        <v>21</v>
      </c>
      <c r="AR535" s="81">
        <v>26</v>
      </c>
      <c r="AS535" s="81">
        <v>1</v>
      </c>
      <c r="AT535" s="81">
        <v>0</v>
      </c>
      <c r="AU535" s="81">
        <v>0</v>
      </c>
      <c r="AV535" s="81">
        <v>0</v>
      </c>
      <c r="AW535" s="81" t="s">
        <v>564</v>
      </c>
      <c r="AX535" s="82"/>
      <c r="AY535" s="81">
        <v>121.01</v>
      </c>
      <c r="AZ535" s="81">
        <v>1078</v>
      </c>
      <c r="BA535" s="81">
        <v>19</v>
      </c>
      <c r="BB535" s="81">
        <v>0</v>
      </c>
      <c r="BC535" s="81">
        <v>0</v>
      </c>
      <c r="BD535" s="81">
        <v>0</v>
      </c>
      <c r="BE535" s="81" t="s">
        <v>564</v>
      </c>
      <c r="BF535" s="82"/>
      <c r="BG535" s="81">
        <v>0</v>
      </c>
      <c r="BH535" s="81">
        <v>0</v>
      </c>
      <c r="BI535" s="81">
        <v>0</v>
      </c>
      <c r="BJ535" s="81">
        <v>1.1359999999999999</v>
      </c>
      <c r="BK535" s="81">
        <v>3.6920000000000002</v>
      </c>
      <c r="BL535" s="81">
        <v>0</v>
      </c>
      <c r="BM535" s="82"/>
      <c r="BN535" s="81">
        <v>0</v>
      </c>
      <c r="BO535" s="81">
        <v>0</v>
      </c>
      <c r="BP535" s="81">
        <v>0</v>
      </c>
      <c r="BQ535" s="81">
        <v>1</v>
      </c>
      <c r="BR535" s="81">
        <v>1</v>
      </c>
      <c r="BS535" s="81">
        <v>0</v>
      </c>
      <c r="BT535"/>
      <c r="BU535" s="80">
        <v>4.8280000000000003</v>
      </c>
      <c r="BV535" s="80">
        <v>0</v>
      </c>
      <c r="BW535" s="80">
        <v>0</v>
      </c>
      <c r="BX535" s="80">
        <v>0</v>
      </c>
      <c r="BY535" s="80">
        <v>0</v>
      </c>
      <c r="BZ535" s="80">
        <v>0</v>
      </c>
      <c r="CA535" s="80">
        <v>0</v>
      </c>
      <c r="CB535" s="80">
        <v>0</v>
      </c>
      <c r="CC535" s="80">
        <v>0</v>
      </c>
    </row>
    <row r="536" spans="1:81">
      <c r="A536" s="80" t="s">
        <v>2268</v>
      </c>
      <c r="B536" s="80">
        <v>440</v>
      </c>
      <c r="C536" s="80">
        <v>15</v>
      </c>
      <c r="D536" s="80">
        <v>26</v>
      </c>
      <c r="E536" s="80">
        <v>2018</v>
      </c>
      <c r="F536" s="80" t="s">
        <v>93</v>
      </c>
      <c r="G536" s="80" t="s">
        <v>2253</v>
      </c>
      <c r="H536" s="80" t="s">
        <v>2254</v>
      </c>
      <c r="I536" s="177"/>
      <c r="J536" s="81">
        <v>1.1587470679234537</v>
      </c>
      <c r="K536" s="81">
        <v>0.69597439412126372</v>
      </c>
      <c r="L536" s="81">
        <v>2.3714484749290743</v>
      </c>
      <c r="M536" s="81">
        <v>7.0700306917022235</v>
      </c>
      <c r="N536" s="81">
        <v>7.1740213557661017</v>
      </c>
      <c r="O536" s="81">
        <v>4.9496284282764753</v>
      </c>
      <c r="P536" s="81">
        <v>13.354999160515973</v>
      </c>
      <c r="Q536" s="81">
        <v>0.44980476978336681</v>
      </c>
      <c r="R536" s="81">
        <v>8.6640493444444537</v>
      </c>
      <c r="S536" s="81">
        <v>0.81537682095999997</v>
      </c>
      <c r="T536" s="82"/>
      <c r="U536" s="81">
        <v>238818</v>
      </c>
      <c r="V536" s="81">
        <v>305</v>
      </c>
      <c r="W536" s="81">
        <v>66</v>
      </c>
      <c r="X536" s="81">
        <v>2211</v>
      </c>
      <c r="Y536" s="81">
        <v>3804</v>
      </c>
      <c r="Z536" s="81">
        <v>3016</v>
      </c>
      <c r="AA536" s="81">
        <v>2794</v>
      </c>
      <c r="AB536" s="81">
        <v>7097</v>
      </c>
      <c r="AC536" s="81">
        <v>1503181</v>
      </c>
      <c r="AD536" s="81">
        <v>0.81537682095999997</v>
      </c>
      <c r="AE536" s="82"/>
      <c r="AF536" s="81">
        <v>2059485.989030696</v>
      </c>
      <c r="AG536" s="81">
        <v>629696.20508749434</v>
      </c>
      <c r="AH536" s="81">
        <v>487108.64344691491</v>
      </c>
      <c r="AI536" s="81">
        <v>12502798.109380281</v>
      </c>
      <c r="AJ536" s="81">
        <v>17036764.148236942</v>
      </c>
      <c r="AK536" s="81">
        <v>0</v>
      </c>
      <c r="AL536" s="81">
        <v>0</v>
      </c>
      <c r="AM536" s="81">
        <v>976909.93272057199</v>
      </c>
      <c r="AN536" s="81">
        <v>0</v>
      </c>
      <c r="AO536" s="81">
        <v>0</v>
      </c>
      <c r="AP536" s="82"/>
      <c r="AQ536" s="81">
        <v>22</v>
      </c>
      <c r="AR536" s="81">
        <v>25</v>
      </c>
      <c r="AS536" s="81">
        <v>3</v>
      </c>
      <c r="AT536" s="81">
        <v>0</v>
      </c>
      <c r="AU536" s="81">
        <v>0</v>
      </c>
      <c r="AV536" s="81">
        <v>0</v>
      </c>
      <c r="AW536" s="81" t="s">
        <v>564</v>
      </c>
      <c r="AX536" s="82"/>
      <c r="AY536" s="81">
        <v>137.31</v>
      </c>
      <c r="AZ536" s="81">
        <v>1062</v>
      </c>
      <c r="BA536" s="81">
        <v>57</v>
      </c>
      <c r="BB536" s="81">
        <v>0</v>
      </c>
      <c r="BC536" s="81">
        <v>0</v>
      </c>
      <c r="BD536" s="81">
        <v>0</v>
      </c>
      <c r="BE536" s="81" t="s">
        <v>564</v>
      </c>
      <c r="BF536" s="82"/>
      <c r="BG536" s="81">
        <v>0</v>
      </c>
      <c r="BH536" s="81">
        <v>0</v>
      </c>
      <c r="BI536" s="81">
        <v>0</v>
      </c>
      <c r="BJ536" s="81">
        <v>1.085</v>
      </c>
      <c r="BK536" s="81">
        <v>3.3879999999999999</v>
      </c>
      <c r="BL536" s="81">
        <v>0</v>
      </c>
      <c r="BM536" s="82"/>
      <c r="BN536" s="81">
        <v>0</v>
      </c>
      <c r="BO536" s="81">
        <v>0</v>
      </c>
      <c r="BP536" s="81">
        <v>0</v>
      </c>
      <c r="BQ536" s="81">
        <v>1</v>
      </c>
      <c r="BR536" s="81">
        <v>1</v>
      </c>
      <c r="BS536" s="81">
        <v>0</v>
      </c>
      <c r="BT536"/>
      <c r="BU536" s="80">
        <v>4.4729999999999999</v>
      </c>
      <c r="BV536" s="80">
        <v>0</v>
      </c>
      <c r="BW536" s="80">
        <v>0</v>
      </c>
      <c r="BX536" s="80">
        <v>0</v>
      </c>
      <c r="BY536" s="80">
        <v>0</v>
      </c>
      <c r="BZ536" s="80">
        <v>0</v>
      </c>
      <c r="CA536" s="80">
        <v>0</v>
      </c>
      <c r="CB536" s="80">
        <v>0</v>
      </c>
      <c r="CC536" s="80">
        <v>0</v>
      </c>
    </row>
    <row r="537" spans="1:81">
      <c r="A537" s="80" t="s">
        <v>2269</v>
      </c>
      <c r="B537" s="80">
        <v>441</v>
      </c>
      <c r="C537" s="80">
        <v>16</v>
      </c>
      <c r="D537" s="80">
        <v>26</v>
      </c>
      <c r="E537" s="80">
        <v>2019</v>
      </c>
      <c r="F537" s="80" t="s">
        <v>73</v>
      </c>
      <c r="G537" s="80" t="s">
        <v>2253</v>
      </c>
      <c r="H537" s="80" t="s">
        <v>2254</v>
      </c>
      <c r="I537" s="177"/>
      <c r="J537" s="81">
        <v>1.1989223184269668</v>
      </c>
      <c r="K537" s="81">
        <v>0.66504818366234708</v>
      </c>
      <c r="L537" s="81">
        <v>2.4221757254245908</v>
      </c>
      <c r="M537" s="81">
        <v>7.6339500233259034</v>
      </c>
      <c r="N537" s="81">
        <v>7.8204195395884319</v>
      </c>
      <c r="O537" s="81">
        <v>4.8269476789940198</v>
      </c>
      <c r="P537" s="81">
        <v>12.795925335238268</v>
      </c>
      <c r="Q537" s="81">
        <v>0.42936976026886831</v>
      </c>
      <c r="R537" s="81">
        <v>8.8090701906211333</v>
      </c>
      <c r="S537" s="81">
        <v>0.85202721559999994</v>
      </c>
      <c r="T537" s="82"/>
      <c r="U537" s="81">
        <v>232146</v>
      </c>
      <c r="V537" s="81">
        <v>305</v>
      </c>
      <c r="W537" s="81">
        <v>66</v>
      </c>
      <c r="X537" s="81">
        <v>2211</v>
      </c>
      <c r="Y537" s="81">
        <v>3767</v>
      </c>
      <c r="Z537" s="81">
        <v>3022</v>
      </c>
      <c r="AA537" s="81">
        <v>2657</v>
      </c>
      <c r="AB537" s="81">
        <v>6958</v>
      </c>
      <c r="AC537" s="81">
        <v>1553374</v>
      </c>
      <c r="AD537" s="81">
        <v>0.85202721559999994</v>
      </c>
      <c r="AE537" s="82"/>
      <c r="AF537" s="81">
        <v>2079929.4478758301</v>
      </c>
      <c r="AG537" s="81">
        <v>613983.02488311066</v>
      </c>
      <c r="AH537" s="81">
        <v>563435.39229036216</v>
      </c>
      <c r="AI537" s="81">
        <v>12631586.454898911</v>
      </c>
      <c r="AJ537" s="81">
        <v>17017984.662321325</v>
      </c>
      <c r="AK537" s="81">
        <v>0</v>
      </c>
      <c r="AL537" s="81">
        <v>0</v>
      </c>
      <c r="AM537" s="81">
        <v>947627.22020404402</v>
      </c>
      <c r="AN537" s="81">
        <v>0</v>
      </c>
      <c r="AO537" s="81">
        <v>0</v>
      </c>
      <c r="AP537" s="82"/>
      <c r="AQ537" s="81">
        <v>21</v>
      </c>
      <c r="AR537" s="81">
        <v>26</v>
      </c>
      <c r="AS537" s="81">
        <v>3</v>
      </c>
      <c r="AT537" s="81">
        <v>0</v>
      </c>
      <c r="AU537" s="81">
        <v>0</v>
      </c>
      <c r="AV537" s="81">
        <v>0</v>
      </c>
      <c r="AW537" s="81" t="s">
        <v>564</v>
      </c>
      <c r="AX537" s="82"/>
      <c r="AY537" s="81">
        <v>121.01</v>
      </c>
      <c r="AZ537" s="81">
        <v>1078</v>
      </c>
      <c r="BA537" s="81">
        <v>57</v>
      </c>
      <c r="BB537" s="81">
        <v>0</v>
      </c>
      <c r="BC537" s="81">
        <v>0</v>
      </c>
      <c r="BD537" s="81">
        <v>0</v>
      </c>
      <c r="BE537" s="81" t="s">
        <v>564</v>
      </c>
      <c r="BF537" s="82"/>
      <c r="BG537" s="81">
        <v>0</v>
      </c>
      <c r="BH537" s="81">
        <v>0</v>
      </c>
      <c r="BI537" s="81">
        <v>0</v>
      </c>
      <c r="BJ537" s="81">
        <v>1.0069999999999999</v>
      </c>
      <c r="BK537" s="81">
        <v>2.984</v>
      </c>
      <c r="BL537" s="81">
        <v>0</v>
      </c>
      <c r="BM537" s="82"/>
      <c r="BN537" s="81">
        <v>0</v>
      </c>
      <c r="BO537" s="81">
        <v>0</v>
      </c>
      <c r="BP537" s="81">
        <v>0</v>
      </c>
      <c r="BQ537" s="81">
        <v>1</v>
      </c>
      <c r="BR537" s="81">
        <v>1</v>
      </c>
      <c r="BS537" s="81">
        <v>0</v>
      </c>
      <c r="BT537"/>
      <c r="BU537" s="80">
        <v>3.9910000000000001</v>
      </c>
      <c r="BV537" s="80">
        <v>0</v>
      </c>
      <c r="BW537" s="80">
        <v>0</v>
      </c>
      <c r="BX537" s="80">
        <v>0</v>
      </c>
      <c r="BY537" s="80">
        <v>0</v>
      </c>
      <c r="BZ537" s="80">
        <v>0</v>
      </c>
      <c r="CA537" s="80">
        <v>0</v>
      </c>
      <c r="CB537" s="80">
        <v>0</v>
      </c>
      <c r="CC537" s="80">
        <v>0</v>
      </c>
    </row>
    <row r="538" spans="1:81">
      <c r="A538" s="80" t="s">
        <v>2270</v>
      </c>
      <c r="B538" s="80">
        <v>442</v>
      </c>
      <c r="C538" s="80">
        <v>17</v>
      </c>
      <c r="D538" s="80">
        <v>26</v>
      </c>
      <c r="E538" s="80">
        <v>2020</v>
      </c>
      <c r="F538" s="80" t="s">
        <v>218</v>
      </c>
      <c r="G538" s="80" t="s">
        <v>2253</v>
      </c>
      <c r="H538" s="80" t="s">
        <v>2254</v>
      </c>
      <c r="I538" s="177"/>
      <c r="J538" s="81">
        <v>0.85940249619455011</v>
      </c>
      <c r="K538" s="81">
        <v>0.70065895748852325</v>
      </c>
      <c r="L538" s="81">
        <v>5.2554086570348382</v>
      </c>
      <c r="M538" s="81">
        <v>6.7482929396888229</v>
      </c>
      <c r="N538" s="81">
        <v>7.634484648400818</v>
      </c>
      <c r="O538" s="81">
        <v>4.2066982451194201</v>
      </c>
      <c r="P538" s="81">
        <v>12.233937435230878</v>
      </c>
      <c r="Q538" s="81">
        <v>0.40507698512860058</v>
      </c>
      <c r="R538" s="81">
        <v>9.0549500280527795</v>
      </c>
      <c r="S538" s="81">
        <v>0.83006189419999998</v>
      </c>
      <c r="T538" s="82"/>
      <c r="U538" s="81">
        <v>170542</v>
      </c>
      <c r="V538" s="81">
        <v>285</v>
      </c>
      <c r="W538" s="81">
        <v>125</v>
      </c>
      <c r="X538" s="81">
        <v>1998</v>
      </c>
      <c r="Y538" s="81">
        <v>3769</v>
      </c>
      <c r="Z538" s="81">
        <v>3006</v>
      </c>
      <c r="AA538" s="81">
        <v>2760</v>
      </c>
      <c r="AB538" s="81">
        <v>6870</v>
      </c>
      <c r="AC538" s="81">
        <v>1605062</v>
      </c>
      <c r="AD538" s="81">
        <v>0.83006189419999998</v>
      </c>
      <c r="AE538" s="82"/>
      <c r="AF538" s="81">
        <v>1441594.856300151</v>
      </c>
      <c r="AG538" s="81">
        <v>601180.49879335379</v>
      </c>
      <c r="AH538" s="81">
        <v>1416330.1553933753</v>
      </c>
      <c r="AI538" s="81">
        <v>10756083.088160684</v>
      </c>
      <c r="AJ538" s="81">
        <v>15702198.545746297</v>
      </c>
      <c r="AK538" s="81"/>
      <c r="AL538" s="81"/>
      <c r="AM538" s="81">
        <v>896611.32729196188</v>
      </c>
      <c r="AN538" s="81"/>
      <c r="AO538" s="81"/>
      <c r="AP538" s="82"/>
      <c r="AQ538" s="81">
        <v>21</v>
      </c>
      <c r="AR538" s="81">
        <v>33</v>
      </c>
      <c r="AS538" s="81">
        <v>3</v>
      </c>
      <c r="AT538" s="81">
        <v>0</v>
      </c>
      <c r="AU538" s="81">
        <v>0</v>
      </c>
      <c r="AV538" s="81">
        <v>0</v>
      </c>
      <c r="AW538" s="81">
        <v>3</v>
      </c>
      <c r="AX538" s="82"/>
      <c r="AY538" s="81">
        <v>121.01</v>
      </c>
      <c r="AZ538" s="81">
        <v>1427.3000000000011</v>
      </c>
      <c r="BA538" s="81">
        <v>57</v>
      </c>
      <c r="BB538" s="81">
        <v>0</v>
      </c>
      <c r="BC538" s="81">
        <v>0</v>
      </c>
      <c r="BD538" s="81">
        <v>0</v>
      </c>
      <c r="BE538" s="81">
        <v>57</v>
      </c>
      <c r="BF538" s="82"/>
      <c r="BG538" s="81">
        <v>0</v>
      </c>
      <c r="BH538" s="81">
        <v>0</v>
      </c>
      <c r="BI538" s="81">
        <v>0</v>
      </c>
      <c r="BJ538" s="81">
        <v>0.98599999999999999</v>
      </c>
      <c r="BK538" s="81">
        <v>3.0369999999999999</v>
      </c>
      <c r="BL538" s="81">
        <v>0</v>
      </c>
      <c r="BM538" s="82"/>
      <c r="BN538" s="81">
        <v>0</v>
      </c>
      <c r="BO538" s="81">
        <v>0</v>
      </c>
      <c r="BP538" s="81">
        <v>0</v>
      </c>
      <c r="BQ538" s="81">
        <v>1</v>
      </c>
      <c r="BR538" s="81">
        <v>1</v>
      </c>
      <c r="BS538" s="81">
        <v>0</v>
      </c>
      <c r="BT538"/>
      <c r="BU538" s="80">
        <v>4.0229999999999997</v>
      </c>
      <c r="BV538" s="80">
        <v>0</v>
      </c>
      <c r="BW538" s="80">
        <v>0</v>
      </c>
      <c r="BX538" s="80">
        <v>0</v>
      </c>
      <c r="BY538" s="80">
        <v>0</v>
      </c>
      <c r="BZ538" s="80">
        <v>0</v>
      </c>
      <c r="CA538" s="80">
        <v>0</v>
      </c>
      <c r="CB538" s="80">
        <v>0</v>
      </c>
      <c r="CC538" s="80">
        <v>0</v>
      </c>
    </row>
    <row r="539" spans="1:81">
      <c r="A539" s="80" t="s">
        <v>2271</v>
      </c>
      <c r="B539" s="80">
        <v>442</v>
      </c>
      <c r="C539" s="80">
        <v>18</v>
      </c>
      <c r="D539" s="80">
        <v>26</v>
      </c>
      <c r="E539" s="80">
        <v>2021</v>
      </c>
      <c r="F539" s="80" t="s">
        <v>75</v>
      </c>
      <c r="G539" s="174" t="s">
        <v>2253</v>
      </c>
      <c r="H539" s="80" t="s">
        <v>2254</v>
      </c>
      <c r="I539" s="177"/>
      <c r="J539" s="81">
        <v>0.65921912426946039</v>
      </c>
      <c r="K539" s="81">
        <v>0.71104116819144236</v>
      </c>
      <c r="L539" s="81">
        <v>4.5992112767957014</v>
      </c>
      <c r="M539" s="81">
        <v>6.3179700892416015</v>
      </c>
      <c r="N539" s="81">
        <v>6.3102322176174317</v>
      </c>
      <c r="O539" s="81">
        <v>4.0731895000937612</v>
      </c>
      <c r="P539" s="81">
        <v>12.449554546367105</v>
      </c>
      <c r="Q539" s="81">
        <v>0.40259873186524242</v>
      </c>
      <c r="R539" s="81">
        <v>8.9185347841185223</v>
      </c>
      <c r="S539" s="81">
        <v>1.2226504</v>
      </c>
      <c r="T539" s="82"/>
      <c r="U539" s="81">
        <v>169829</v>
      </c>
      <c r="V539" s="81">
        <v>285</v>
      </c>
      <c r="W539" s="81">
        <v>125</v>
      </c>
      <c r="X539" s="81">
        <v>1998</v>
      </c>
      <c r="Y539" s="81">
        <v>3745</v>
      </c>
      <c r="Z539" s="81">
        <v>2997</v>
      </c>
      <c r="AA539" s="81">
        <v>2739</v>
      </c>
      <c r="AB539" s="81">
        <v>6747</v>
      </c>
      <c r="AC539" s="81">
        <v>1532290.9999999998</v>
      </c>
      <c r="AD539" s="81">
        <v>1.2226504</v>
      </c>
      <c r="AE539" s="82"/>
      <c r="AF539" s="81">
        <v>1263519.4649693267</v>
      </c>
      <c r="AG539" s="81">
        <v>609889.25730226154</v>
      </c>
      <c r="AH539" s="81">
        <v>1306899.8747861369</v>
      </c>
      <c r="AI539" s="81">
        <v>11995699.406484837</v>
      </c>
      <c r="AJ539" s="81">
        <v>15853033.156824872</v>
      </c>
      <c r="AK539" s="81">
        <v>0</v>
      </c>
      <c r="AL539" s="81">
        <v>0</v>
      </c>
      <c r="AM539" s="81">
        <v>885637.45103924628</v>
      </c>
      <c r="AN539" s="81">
        <v>0</v>
      </c>
      <c r="AO539" s="81">
        <v>0</v>
      </c>
      <c r="AP539" s="82"/>
      <c r="AQ539" s="81">
        <v>21</v>
      </c>
      <c r="AR539" s="81">
        <v>33</v>
      </c>
      <c r="AS539" s="81">
        <v>0</v>
      </c>
      <c r="AT539" s="81">
        <v>0</v>
      </c>
      <c r="AU539" s="81">
        <v>0</v>
      </c>
      <c r="AV539" s="81">
        <v>0</v>
      </c>
      <c r="AW539" s="81"/>
      <c r="AX539" s="82"/>
      <c r="AY539" s="81">
        <v>121.01</v>
      </c>
      <c r="AZ539" s="81">
        <v>1427.3000000000011</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2272</v>
      </c>
      <c r="B540" s="80">
        <v>442</v>
      </c>
      <c r="C540" s="80">
        <v>19</v>
      </c>
      <c r="D540" s="80">
        <v>26</v>
      </c>
      <c r="E540" s="80">
        <v>2022</v>
      </c>
      <c r="F540" s="80" t="s">
        <v>568</v>
      </c>
      <c r="G540" s="174" t="s">
        <v>2253</v>
      </c>
      <c r="H540" s="80" t="s">
        <v>2254</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21</v>
      </c>
      <c r="AR540" s="81">
        <v>33</v>
      </c>
      <c r="AS540" s="81">
        <v>0</v>
      </c>
      <c r="AT540" s="81">
        <v>0</v>
      </c>
      <c r="AU540" s="81">
        <v>0</v>
      </c>
      <c r="AV540" s="81">
        <v>0</v>
      </c>
      <c r="AW540" s="81"/>
      <c r="AX540" s="82"/>
      <c r="AY540" s="81">
        <v>121.00999999999999</v>
      </c>
      <c r="AZ540" s="81">
        <v>1427.3000000000006</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2273</v>
      </c>
      <c r="B541" s="80">
        <v>69</v>
      </c>
      <c r="C541" s="80">
        <v>1</v>
      </c>
      <c r="D541" s="80">
        <v>5</v>
      </c>
      <c r="E541" s="80">
        <v>1990</v>
      </c>
      <c r="F541" s="80" t="s">
        <v>562</v>
      </c>
      <c r="G541" s="80" t="s">
        <v>2274</v>
      </c>
      <c r="H541" s="80" t="s">
        <v>2275</v>
      </c>
      <c r="I541" s="177"/>
      <c r="J541" s="81">
        <v>14.027667278226998</v>
      </c>
      <c r="K541" s="81">
        <v>3.6078802103261767</v>
      </c>
      <c r="L541" s="81">
        <v>2.6275192839292734</v>
      </c>
      <c r="M541" s="81">
        <v>6.5898150877420347</v>
      </c>
      <c r="N541" s="81">
        <v>11.662422555909663</v>
      </c>
      <c r="O541" s="81">
        <v>11.44387595008023</v>
      </c>
      <c r="P541" s="81">
        <v>17.392121342513668</v>
      </c>
      <c r="Q541" s="81">
        <v>0.84272552774909792</v>
      </c>
      <c r="R541" s="81">
        <v>0</v>
      </c>
      <c r="S541" s="81">
        <v>0.89511940856903816</v>
      </c>
      <c r="T541" s="82"/>
      <c r="U541" s="81">
        <v>2716686</v>
      </c>
      <c r="V541" s="81">
        <v>1272</v>
      </c>
      <c r="W541" s="81">
        <v>36</v>
      </c>
      <c r="X541" s="81">
        <v>2620</v>
      </c>
      <c r="Y541" s="81">
        <v>4079</v>
      </c>
      <c r="Z541" s="81">
        <v>4707</v>
      </c>
      <c r="AA541" s="81">
        <v>4223</v>
      </c>
      <c r="AB541" s="81">
        <v>13683</v>
      </c>
      <c r="AC541" s="81">
        <v>0</v>
      </c>
      <c r="AD541" s="81">
        <v>0.89511940856903816</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2276</v>
      </c>
      <c r="B542" s="80">
        <v>70</v>
      </c>
      <c r="C542" s="80">
        <v>2</v>
      </c>
      <c r="D542" s="80">
        <v>5</v>
      </c>
      <c r="E542" s="80">
        <v>2005</v>
      </c>
      <c r="F542" s="80" t="s">
        <v>565</v>
      </c>
      <c r="G542" s="80" t="s">
        <v>2274</v>
      </c>
      <c r="H542" s="80" t="s">
        <v>2275</v>
      </c>
      <c r="I542" s="177"/>
      <c r="J542" s="81">
        <v>10.336542747227165</v>
      </c>
      <c r="K542" s="81">
        <v>1.5698967261865011</v>
      </c>
      <c r="L542" s="81">
        <v>0.39106907992252304</v>
      </c>
      <c r="M542" s="81">
        <v>8.1430956818674733</v>
      </c>
      <c r="N542" s="81">
        <v>12.356459253884818</v>
      </c>
      <c r="O542" s="81">
        <v>12.908483580610266</v>
      </c>
      <c r="P542" s="81">
        <v>15.085990524102664</v>
      </c>
      <c r="Q542" s="81">
        <v>0.61672015668984348</v>
      </c>
      <c r="R542" s="81">
        <v>0</v>
      </c>
      <c r="S542" s="81">
        <v>0.83383643535728857</v>
      </c>
      <c r="T542" s="82"/>
      <c r="U542" s="81">
        <v>1835703</v>
      </c>
      <c r="V542" s="81">
        <v>697</v>
      </c>
      <c r="W542" s="81">
        <v>5</v>
      </c>
      <c r="X542" s="81">
        <v>1772</v>
      </c>
      <c r="Y542" s="81">
        <v>3613</v>
      </c>
      <c r="Z542" s="81">
        <v>6144</v>
      </c>
      <c r="AA542" s="81">
        <v>3000</v>
      </c>
      <c r="AB542" s="81">
        <v>10468</v>
      </c>
      <c r="AC542" s="81">
        <v>0</v>
      </c>
      <c r="AD542" s="81">
        <v>0.83383643535728857</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2277</v>
      </c>
      <c r="B543" s="80">
        <v>71</v>
      </c>
      <c r="C543" s="80">
        <v>3</v>
      </c>
      <c r="D543" s="80">
        <v>5</v>
      </c>
      <c r="E543" s="80">
        <v>2006</v>
      </c>
      <c r="F543" s="80" t="s">
        <v>566</v>
      </c>
      <c r="G543" s="80" t="s">
        <v>2274</v>
      </c>
      <c r="H543" s="80" t="s">
        <v>2275</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2278</v>
      </c>
      <c r="B544" s="80">
        <v>72</v>
      </c>
      <c r="C544" s="80">
        <v>4</v>
      </c>
      <c r="D544" s="80">
        <v>5</v>
      </c>
      <c r="E544" s="80">
        <v>2007</v>
      </c>
      <c r="F544" s="80" t="s">
        <v>567</v>
      </c>
      <c r="G544" s="80" t="s">
        <v>2274</v>
      </c>
      <c r="H544" s="80" t="s">
        <v>2275</v>
      </c>
      <c r="I544" s="177"/>
      <c r="J544" s="81">
        <v>9.3484144709063717</v>
      </c>
      <c r="K544" s="81">
        <v>1.4003096454595063</v>
      </c>
      <c r="L544" s="81">
        <v>0.3368653938822464</v>
      </c>
      <c r="M544" s="81">
        <v>9.8714121548358502</v>
      </c>
      <c r="N544" s="81">
        <v>11.970827682980293</v>
      </c>
      <c r="O544" s="81">
        <v>12.261735899891521</v>
      </c>
      <c r="P544" s="81">
        <v>14.681191554864881</v>
      </c>
      <c r="Q544" s="81">
        <v>0.61993011325614833</v>
      </c>
      <c r="R544" s="81">
        <v>0</v>
      </c>
      <c r="S544" s="81">
        <v>0.69454458929893392</v>
      </c>
      <c r="T544" s="82"/>
      <c r="U544" s="81">
        <v>1674531</v>
      </c>
      <c r="V544" s="81">
        <v>598</v>
      </c>
      <c r="W544" s="81">
        <v>8</v>
      </c>
      <c r="X544" s="81">
        <v>2302</v>
      </c>
      <c r="Y544" s="81">
        <v>3559</v>
      </c>
      <c r="Z544" s="81">
        <v>6067</v>
      </c>
      <c r="AA544" s="81">
        <v>2875</v>
      </c>
      <c r="AB544" s="81">
        <v>9966</v>
      </c>
      <c r="AC544" s="81">
        <v>0</v>
      </c>
      <c r="AD544" s="81">
        <v>0.69454458929893392</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2279</v>
      </c>
      <c r="B545" s="80">
        <v>73</v>
      </c>
      <c r="C545" s="80">
        <v>5</v>
      </c>
      <c r="D545" s="80">
        <v>5</v>
      </c>
      <c r="E545" s="80">
        <v>2008</v>
      </c>
      <c r="F545" s="80" t="s">
        <v>84</v>
      </c>
      <c r="G545" s="80" t="s">
        <v>2274</v>
      </c>
      <c r="H545" s="80" t="s">
        <v>2275</v>
      </c>
      <c r="I545" s="177"/>
      <c r="J545" s="81">
        <v>10.229124037401903</v>
      </c>
      <c r="K545" s="81">
        <v>1.0461333795261745</v>
      </c>
      <c r="L545" s="81">
        <v>0.29688567552303735</v>
      </c>
      <c r="M545" s="81">
        <v>10.465248830695995</v>
      </c>
      <c r="N545" s="81">
        <v>12.359866175054611</v>
      </c>
      <c r="O545" s="81">
        <v>11.605802889449798</v>
      </c>
      <c r="P545" s="81">
        <v>14.271707665660143</v>
      </c>
      <c r="Q545" s="81">
        <v>0.59399629648702446</v>
      </c>
      <c r="R545" s="81">
        <v>0</v>
      </c>
      <c r="S545" s="81">
        <v>0.63820412028057938</v>
      </c>
      <c r="T545" s="82"/>
      <c r="U545" s="81">
        <v>1921448</v>
      </c>
      <c r="V545" s="81">
        <v>598</v>
      </c>
      <c r="W545" s="81">
        <v>8</v>
      </c>
      <c r="X545" s="81">
        <v>2302</v>
      </c>
      <c r="Y545" s="81">
        <v>3556</v>
      </c>
      <c r="Z545" s="81">
        <v>5944</v>
      </c>
      <c r="AA545" s="81">
        <v>2798</v>
      </c>
      <c r="AB545" s="81">
        <v>9706</v>
      </c>
      <c r="AC545" s="81">
        <v>0</v>
      </c>
      <c r="AD545" s="81">
        <v>0.63820412028057938</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2280</v>
      </c>
      <c r="B546" s="80">
        <v>74</v>
      </c>
      <c r="C546" s="80">
        <v>6</v>
      </c>
      <c r="D546" s="80">
        <v>5</v>
      </c>
      <c r="E546" s="80">
        <v>2009</v>
      </c>
      <c r="F546" s="80" t="s">
        <v>85</v>
      </c>
      <c r="G546" s="80" t="s">
        <v>2274</v>
      </c>
      <c r="H546" s="80" t="s">
        <v>2275</v>
      </c>
      <c r="I546" s="177"/>
      <c r="J546" s="81">
        <v>10.015665307128605</v>
      </c>
      <c r="K546" s="81">
        <v>0.93834605355203826</v>
      </c>
      <c r="L546" s="81">
        <v>2.3326131028001265</v>
      </c>
      <c r="M546" s="81">
        <v>9.1309305673824461</v>
      </c>
      <c r="N546" s="81">
        <v>10.948127523460297</v>
      </c>
      <c r="O546" s="81">
        <v>11.66511392726383</v>
      </c>
      <c r="P546" s="81">
        <v>13.658287958663797</v>
      </c>
      <c r="Q546" s="81">
        <v>0.55290029626604709</v>
      </c>
      <c r="R546" s="81">
        <v>0</v>
      </c>
      <c r="S546" s="81">
        <v>1.1594245832621675</v>
      </c>
      <c r="T546" s="82"/>
      <c r="U546" s="81">
        <v>1694397</v>
      </c>
      <c r="V546" s="81">
        <v>567</v>
      </c>
      <c r="W546" s="81">
        <v>91</v>
      </c>
      <c r="X546" s="81">
        <v>2149</v>
      </c>
      <c r="Y546" s="81">
        <v>3552</v>
      </c>
      <c r="Z546" s="81">
        <v>5897</v>
      </c>
      <c r="AA546" s="81">
        <v>2749</v>
      </c>
      <c r="AB546" s="81">
        <v>9484</v>
      </c>
      <c r="AC546" s="81">
        <v>0</v>
      </c>
      <c r="AD546" s="81">
        <v>1.1594245832621675</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14.1</v>
      </c>
      <c r="BJ546" s="81">
        <v>0</v>
      </c>
      <c r="BK546" s="81">
        <v>0</v>
      </c>
      <c r="BL546" s="81">
        <v>0</v>
      </c>
      <c r="BM546" s="82"/>
      <c r="BN546" s="81">
        <v>0</v>
      </c>
      <c r="BO546" s="81">
        <v>0</v>
      </c>
      <c r="BP546" s="81">
        <v>1</v>
      </c>
      <c r="BQ546" s="81">
        <v>0</v>
      </c>
      <c r="BR546" s="81">
        <v>0</v>
      </c>
      <c r="BS546" s="81">
        <v>0</v>
      </c>
      <c r="BT546"/>
      <c r="BU546" s="80"/>
      <c r="BV546" s="80"/>
      <c r="BW546" s="80"/>
      <c r="BX546" s="80"/>
      <c r="BY546" s="80"/>
      <c r="BZ546" s="80"/>
      <c r="CA546" s="80"/>
      <c r="CB546" s="80"/>
      <c r="CC546" s="80"/>
    </row>
    <row r="547" spans="1:81">
      <c r="A547" s="80" t="s">
        <v>2281</v>
      </c>
      <c r="B547" s="80">
        <v>75</v>
      </c>
      <c r="C547" s="80">
        <v>7</v>
      </c>
      <c r="D547" s="80">
        <v>5</v>
      </c>
      <c r="E547" s="80">
        <v>2010</v>
      </c>
      <c r="F547" s="80" t="s">
        <v>86</v>
      </c>
      <c r="G547" s="80" t="s">
        <v>2274</v>
      </c>
      <c r="H547" s="80" t="s">
        <v>2275</v>
      </c>
      <c r="I547" s="177"/>
      <c r="J547" s="81">
        <v>8.6618072705079214</v>
      </c>
      <c r="K547" s="81">
        <v>1.0006082267053766</v>
      </c>
      <c r="L547" s="81">
        <v>2.2417475563711102</v>
      </c>
      <c r="M547" s="81">
        <v>9.4525502394976701</v>
      </c>
      <c r="N547" s="81">
        <v>11.604860084588903</v>
      </c>
      <c r="O547" s="81">
        <v>11.463484628028375</v>
      </c>
      <c r="P547" s="81">
        <v>13.748240958823018</v>
      </c>
      <c r="Q547" s="81">
        <v>0.56405944736484304</v>
      </c>
      <c r="R547" s="81">
        <v>0</v>
      </c>
      <c r="S547" s="81">
        <v>0.86390623781535469</v>
      </c>
      <c r="T547" s="82"/>
      <c r="U547" s="81">
        <v>1575797</v>
      </c>
      <c r="V547" s="81">
        <v>567</v>
      </c>
      <c r="W547" s="81">
        <v>91</v>
      </c>
      <c r="X547" s="81">
        <v>2149</v>
      </c>
      <c r="Y547" s="81">
        <v>3538</v>
      </c>
      <c r="Z547" s="81">
        <v>5822</v>
      </c>
      <c r="AA547" s="81">
        <v>2698</v>
      </c>
      <c r="AB547" s="81">
        <v>9271</v>
      </c>
      <c r="AC547" s="81">
        <v>0</v>
      </c>
      <c r="AD547" s="81">
        <v>0.86390623781535469</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15.074999999999999</v>
      </c>
      <c r="BJ547" s="81">
        <v>0</v>
      </c>
      <c r="BK547" s="81">
        <v>0</v>
      </c>
      <c r="BL547" s="81">
        <v>0</v>
      </c>
      <c r="BM547" s="82"/>
      <c r="BN547" s="81">
        <v>0</v>
      </c>
      <c r="BO547" s="81">
        <v>0</v>
      </c>
      <c r="BP547" s="81">
        <v>1</v>
      </c>
      <c r="BQ547" s="81">
        <v>0</v>
      </c>
      <c r="BR547" s="81">
        <v>0</v>
      </c>
      <c r="BS547" s="81">
        <v>0</v>
      </c>
      <c r="BT547"/>
      <c r="BU547" s="80">
        <v>15.074999999999999</v>
      </c>
      <c r="BV547" s="80">
        <v>0</v>
      </c>
      <c r="BW547" s="80">
        <v>0</v>
      </c>
      <c r="BX547" s="80">
        <v>0</v>
      </c>
      <c r="BY547" s="80">
        <v>0</v>
      </c>
      <c r="BZ547" s="80">
        <v>0</v>
      </c>
      <c r="CA547" s="80">
        <v>0</v>
      </c>
      <c r="CB547" s="80">
        <v>0</v>
      </c>
      <c r="CC547" s="80">
        <v>0</v>
      </c>
    </row>
    <row r="548" spans="1:81">
      <c r="A548" s="80" t="s">
        <v>2282</v>
      </c>
      <c r="B548" s="80">
        <v>76</v>
      </c>
      <c r="C548" s="80">
        <v>8</v>
      </c>
      <c r="D548" s="80">
        <v>5</v>
      </c>
      <c r="E548" s="80">
        <v>2011</v>
      </c>
      <c r="F548" s="80" t="s">
        <v>87</v>
      </c>
      <c r="G548" s="80" t="s">
        <v>2274</v>
      </c>
      <c r="H548" s="80" t="s">
        <v>2275</v>
      </c>
      <c r="I548" s="177"/>
      <c r="J548" s="81">
        <v>9.8447244926283428</v>
      </c>
      <c r="K548" s="81">
        <v>1.3078056758764709</v>
      </c>
      <c r="L548" s="81">
        <v>3.5299613129679948</v>
      </c>
      <c r="M548" s="81">
        <v>11.156521114351234</v>
      </c>
      <c r="N548" s="81">
        <v>12.277175788032176</v>
      </c>
      <c r="O548" s="81">
        <v>11.18504753058369</v>
      </c>
      <c r="P548" s="81">
        <v>13.167845363532221</v>
      </c>
      <c r="Q548" s="81">
        <v>0.63265751667640346</v>
      </c>
      <c r="R548" s="81">
        <v>0</v>
      </c>
      <c r="S548" s="81">
        <v>0.84445888640308564</v>
      </c>
      <c r="T548" s="82"/>
      <c r="U548" s="81">
        <v>1590085</v>
      </c>
      <c r="V548" s="81">
        <v>567</v>
      </c>
      <c r="W548" s="81">
        <v>91</v>
      </c>
      <c r="X548" s="81">
        <v>2149</v>
      </c>
      <c r="Y548" s="81">
        <v>3527</v>
      </c>
      <c r="Z548" s="81">
        <v>5804</v>
      </c>
      <c r="AA548" s="81">
        <v>2661</v>
      </c>
      <c r="AB548" s="81">
        <v>9015</v>
      </c>
      <c r="AC548" s="81">
        <v>0</v>
      </c>
      <c r="AD548" s="81">
        <v>0.84445888640308564</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13.587999999999999</v>
      </c>
      <c r="BJ548" s="81">
        <v>0</v>
      </c>
      <c r="BK548" s="81">
        <v>0</v>
      </c>
      <c r="BL548" s="81">
        <v>0</v>
      </c>
      <c r="BM548" s="82"/>
      <c r="BN548" s="81">
        <v>0</v>
      </c>
      <c r="BO548" s="81">
        <v>0</v>
      </c>
      <c r="BP548" s="81">
        <v>1</v>
      </c>
      <c r="BQ548" s="81">
        <v>0</v>
      </c>
      <c r="BR548" s="81">
        <v>0</v>
      </c>
      <c r="BS548" s="81">
        <v>0</v>
      </c>
      <c r="BT548"/>
      <c r="BU548" s="80">
        <v>13.587999999999999</v>
      </c>
      <c r="BV548" s="80">
        <v>0</v>
      </c>
      <c r="BW548" s="80">
        <v>0</v>
      </c>
      <c r="BX548" s="80">
        <v>0</v>
      </c>
      <c r="BY548" s="80">
        <v>0</v>
      </c>
      <c r="BZ548" s="80">
        <v>0</v>
      </c>
      <c r="CA548" s="80">
        <v>0</v>
      </c>
      <c r="CB548" s="80">
        <v>0</v>
      </c>
      <c r="CC548" s="80">
        <v>0</v>
      </c>
    </row>
    <row r="549" spans="1:81">
      <c r="A549" s="80" t="s">
        <v>2283</v>
      </c>
      <c r="B549" s="80">
        <v>77</v>
      </c>
      <c r="C549" s="80">
        <v>9</v>
      </c>
      <c r="D549" s="80">
        <v>5</v>
      </c>
      <c r="E549" s="80">
        <v>2012</v>
      </c>
      <c r="F549" s="80" t="s">
        <v>88</v>
      </c>
      <c r="G549" s="80" t="s">
        <v>2274</v>
      </c>
      <c r="H549" s="80" t="s">
        <v>2275</v>
      </c>
      <c r="I549" s="177"/>
      <c r="J549" s="81">
        <v>8.8685663083432669</v>
      </c>
      <c r="K549" s="81">
        <v>1.2443369994273872</v>
      </c>
      <c r="L549" s="81">
        <v>3.4947262193385495</v>
      </c>
      <c r="M549" s="81">
        <v>11.372403727198856</v>
      </c>
      <c r="N549" s="81">
        <v>14.336011501409795</v>
      </c>
      <c r="O549" s="81">
        <v>11.089382392768851</v>
      </c>
      <c r="P549" s="81">
        <v>12.66547843097643</v>
      </c>
      <c r="Q549" s="81">
        <v>0.6721178576125032</v>
      </c>
      <c r="R549" s="81">
        <v>0</v>
      </c>
      <c r="S549" s="81">
        <v>0.76015465266350557</v>
      </c>
      <c r="T549" s="82"/>
      <c r="U549" s="81">
        <v>1354941</v>
      </c>
      <c r="V549" s="81">
        <v>567</v>
      </c>
      <c r="W549" s="81">
        <v>91</v>
      </c>
      <c r="X549" s="81">
        <v>2149</v>
      </c>
      <c r="Y549" s="81">
        <v>3509</v>
      </c>
      <c r="Z549" s="81">
        <v>5800</v>
      </c>
      <c r="AA549" s="81">
        <v>2545</v>
      </c>
      <c r="AB549" s="81">
        <v>8815</v>
      </c>
      <c r="AC549" s="81">
        <v>0</v>
      </c>
      <c r="AD549" s="81">
        <v>0.76015465266350557</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15.116</v>
      </c>
      <c r="BJ549" s="81">
        <v>0</v>
      </c>
      <c r="BK549" s="81">
        <v>0</v>
      </c>
      <c r="BL549" s="81">
        <v>0</v>
      </c>
      <c r="BM549" s="82"/>
      <c r="BN549" s="81">
        <v>0</v>
      </c>
      <c r="BO549" s="81">
        <v>0</v>
      </c>
      <c r="BP549" s="81">
        <v>1</v>
      </c>
      <c r="BQ549" s="81">
        <v>0</v>
      </c>
      <c r="BR549" s="81">
        <v>0</v>
      </c>
      <c r="BS549" s="81">
        <v>0</v>
      </c>
      <c r="BT549"/>
      <c r="BU549" s="80">
        <v>15.116</v>
      </c>
      <c r="BV549" s="80">
        <v>0</v>
      </c>
      <c r="BW549" s="80">
        <v>0</v>
      </c>
      <c r="BX549" s="80">
        <v>0</v>
      </c>
      <c r="BY549" s="80">
        <v>0</v>
      </c>
      <c r="BZ549" s="80">
        <v>0</v>
      </c>
      <c r="CA549" s="80">
        <v>0</v>
      </c>
      <c r="CB549" s="80">
        <v>0</v>
      </c>
      <c r="CC549" s="80">
        <v>0</v>
      </c>
    </row>
    <row r="550" spans="1:81">
      <c r="A550" s="80" t="s">
        <v>2284</v>
      </c>
      <c r="B550" s="80">
        <v>78</v>
      </c>
      <c r="C550" s="80">
        <v>10</v>
      </c>
      <c r="D550" s="80">
        <v>5</v>
      </c>
      <c r="E550" s="80">
        <v>2013</v>
      </c>
      <c r="F550" s="80" t="s">
        <v>89</v>
      </c>
      <c r="G550" s="80" t="s">
        <v>2274</v>
      </c>
      <c r="H550" s="80" t="s">
        <v>2275</v>
      </c>
      <c r="I550" s="177"/>
      <c r="J550" s="81">
        <v>9.169278793529557</v>
      </c>
      <c r="K550" s="81">
        <v>1.0716405251316208</v>
      </c>
      <c r="L550" s="81">
        <v>3.3777082964132603</v>
      </c>
      <c r="M550" s="81">
        <v>10.810503289059877</v>
      </c>
      <c r="N550" s="81">
        <v>11.758820926447202</v>
      </c>
      <c r="O550" s="81">
        <v>10.518420260763767</v>
      </c>
      <c r="P550" s="81">
        <v>12.578325771804233</v>
      </c>
      <c r="Q550" s="81">
        <v>0.66835770305038977</v>
      </c>
      <c r="R550" s="81">
        <v>0</v>
      </c>
      <c r="S550" s="81">
        <v>1.0254789432134475</v>
      </c>
      <c r="T550" s="82"/>
      <c r="U550" s="81">
        <v>1348740</v>
      </c>
      <c r="V550" s="81">
        <v>567</v>
      </c>
      <c r="W550" s="81">
        <v>91</v>
      </c>
      <c r="X550" s="81">
        <v>2149</v>
      </c>
      <c r="Y550" s="81">
        <v>3486</v>
      </c>
      <c r="Z550" s="81">
        <v>5747</v>
      </c>
      <c r="AA550" s="81">
        <v>2518</v>
      </c>
      <c r="AB550" s="81">
        <v>8640</v>
      </c>
      <c r="AC550" s="81">
        <v>0</v>
      </c>
      <c r="AD550" s="81">
        <v>1.0254789432134475</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27.62</v>
      </c>
      <c r="BJ550" s="81">
        <v>0</v>
      </c>
      <c r="BK550" s="81">
        <v>0</v>
      </c>
      <c r="BL550" s="81">
        <v>0</v>
      </c>
      <c r="BM550" s="82"/>
      <c r="BN550" s="81">
        <v>0</v>
      </c>
      <c r="BO550" s="81">
        <v>0</v>
      </c>
      <c r="BP550" s="81">
        <v>1</v>
      </c>
      <c r="BQ550" s="81">
        <v>0</v>
      </c>
      <c r="BR550" s="81">
        <v>0</v>
      </c>
      <c r="BS550" s="81">
        <v>0</v>
      </c>
      <c r="BT550"/>
      <c r="BU550" s="80">
        <v>15.913</v>
      </c>
      <c r="BV550" s="80">
        <v>11.707000000000001</v>
      </c>
      <c r="BW550" s="80">
        <v>0</v>
      </c>
      <c r="BX550" s="80">
        <v>0</v>
      </c>
      <c r="BY550" s="80">
        <v>0</v>
      </c>
      <c r="BZ550" s="80">
        <v>0</v>
      </c>
      <c r="CA550" s="80">
        <v>0</v>
      </c>
      <c r="CB550" s="80">
        <v>0</v>
      </c>
      <c r="CC550" s="80">
        <v>0</v>
      </c>
    </row>
    <row r="551" spans="1:81">
      <c r="A551" s="80" t="s">
        <v>2285</v>
      </c>
      <c r="B551" s="80">
        <v>79</v>
      </c>
      <c r="C551" s="80">
        <v>11</v>
      </c>
      <c r="D551" s="80">
        <v>5</v>
      </c>
      <c r="E551" s="80">
        <v>2014</v>
      </c>
      <c r="F551" s="80" t="s">
        <v>90</v>
      </c>
      <c r="G551" s="80" t="s">
        <v>2274</v>
      </c>
      <c r="H551" s="80" t="s">
        <v>2275</v>
      </c>
      <c r="I551" s="177"/>
      <c r="J551" s="81">
        <v>7.7872049638290841</v>
      </c>
      <c r="K551" s="81">
        <v>0.93480493899285655</v>
      </c>
      <c r="L551" s="81">
        <v>1.2479335267528606</v>
      </c>
      <c r="M551" s="81">
        <v>9.8872050409730026</v>
      </c>
      <c r="N551" s="81">
        <v>12.039093298415187</v>
      </c>
      <c r="O551" s="81">
        <v>9.9001109976770802</v>
      </c>
      <c r="P551" s="81">
        <v>12.613618641647941</v>
      </c>
      <c r="Q551" s="81">
        <v>0.62381738385462204</v>
      </c>
      <c r="R551" s="81">
        <v>0</v>
      </c>
      <c r="S551" s="81">
        <v>0.75274462006832288</v>
      </c>
      <c r="T551" s="82"/>
      <c r="U551" s="81">
        <v>1371311</v>
      </c>
      <c r="V551" s="81">
        <v>440</v>
      </c>
      <c r="W551" s="81">
        <v>53</v>
      </c>
      <c r="X551" s="81">
        <v>2027</v>
      </c>
      <c r="Y551" s="81">
        <v>3452</v>
      </c>
      <c r="Z551" s="81">
        <v>5697</v>
      </c>
      <c r="AA551" s="81">
        <v>2512</v>
      </c>
      <c r="AB551" s="81">
        <v>8405</v>
      </c>
      <c r="AC551" s="81">
        <v>0</v>
      </c>
      <c r="AD551" s="81">
        <v>0.75274462006832288</v>
      </c>
      <c r="AE551" s="82"/>
      <c r="AF551" s="81">
        <v>10356395.464391515</v>
      </c>
      <c r="AG551" s="81">
        <v>801995.46419722633</v>
      </c>
      <c r="AH551" s="81">
        <v>312929.71704188973</v>
      </c>
      <c r="AI551" s="81">
        <v>13111818.312268076</v>
      </c>
      <c r="AJ551" s="81">
        <v>15542934.045445537</v>
      </c>
      <c r="AK551" s="81">
        <v>0</v>
      </c>
      <c r="AL551" s="81">
        <v>0</v>
      </c>
      <c r="AM551" s="81">
        <v>1153880.9022781979</v>
      </c>
      <c r="AN551" s="81">
        <v>0</v>
      </c>
      <c r="AO551" s="81">
        <v>0</v>
      </c>
      <c r="AP551" s="82"/>
      <c r="AQ551" s="81">
        <v>41</v>
      </c>
      <c r="AR551" s="81">
        <v>13</v>
      </c>
      <c r="AS551" s="81">
        <v>0</v>
      </c>
      <c r="AT551" s="81">
        <v>1</v>
      </c>
      <c r="AU551" s="81">
        <v>0</v>
      </c>
      <c r="AV551" s="81">
        <v>0</v>
      </c>
      <c r="AW551" s="81" t="s">
        <v>564</v>
      </c>
      <c r="AX551" s="82"/>
      <c r="AY551" s="81">
        <v>199.39999999999998</v>
      </c>
      <c r="AZ551" s="81">
        <v>272.2</v>
      </c>
      <c r="BA551" s="81">
        <v>0</v>
      </c>
      <c r="BB551" s="81">
        <v>24</v>
      </c>
      <c r="BC551" s="81">
        <v>0</v>
      </c>
      <c r="BD551" s="81">
        <v>0</v>
      </c>
      <c r="BE551" s="81" t="s">
        <v>564</v>
      </c>
      <c r="BF551" s="82"/>
      <c r="BG551" s="81">
        <v>0</v>
      </c>
      <c r="BH551" s="81">
        <v>0</v>
      </c>
      <c r="BI551" s="81">
        <v>16.981999999999999</v>
      </c>
      <c r="BJ551" s="81">
        <v>0</v>
      </c>
      <c r="BK551" s="81">
        <v>0</v>
      </c>
      <c r="BL551" s="81">
        <v>0</v>
      </c>
      <c r="BM551" s="82"/>
      <c r="BN551" s="81">
        <v>0</v>
      </c>
      <c r="BO551" s="81">
        <v>0</v>
      </c>
      <c r="BP551" s="81">
        <v>1</v>
      </c>
      <c r="BQ551" s="81">
        <v>0</v>
      </c>
      <c r="BR551" s="81">
        <v>0</v>
      </c>
      <c r="BS551" s="81">
        <v>0</v>
      </c>
      <c r="BT551"/>
      <c r="BU551" s="80">
        <v>16.981999999999999</v>
      </c>
      <c r="BV551" s="80">
        <v>0</v>
      </c>
      <c r="BW551" s="80">
        <v>0</v>
      </c>
      <c r="BX551" s="80">
        <v>0</v>
      </c>
      <c r="BY551" s="80">
        <v>0</v>
      </c>
      <c r="BZ551" s="80">
        <v>0</v>
      </c>
      <c r="CA551" s="80">
        <v>0</v>
      </c>
      <c r="CB551" s="80">
        <v>0</v>
      </c>
      <c r="CC551" s="80">
        <v>0</v>
      </c>
    </row>
    <row r="552" spans="1:81">
      <c r="A552" s="80" t="s">
        <v>2286</v>
      </c>
      <c r="B552" s="80">
        <v>80</v>
      </c>
      <c r="C552" s="80">
        <v>12</v>
      </c>
      <c r="D552" s="80">
        <v>5</v>
      </c>
      <c r="E552" s="80">
        <v>2015</v>
      </c>
      <c r="F552" s="80" t="s">
        <v>91</v>
      </c>
      <c r="G552" s="80" t="s">
        <v>2274</v>
      </c>
      <c r="H552" s="80" t="s">
        <v>2275</v>
      </c>
      <c r="I552" s="177"/>
      <c r="J552" s="81">
        <v>7.4705872356872494</v>
      </c>
      <c r="K552" s="81">
        <v>0.93856058202627113</v>
      </c>
      <c r="L552" s="81">
        <v>1.3418267895194107</v>
      </c>
      <c r="M552" s="81">
        <v>9.8295912575257365</v>
      </c>
      <c r="N552" s="81">
        <v>10.94813645510699</v>
      </c>
      <c r="O552" s="81">
        <v>9.7350671311526984</v>
      </c>
      <c r="P552" s="81">
        <v>12.311974903967393</v>
      </c>
      <c r="Q552" s="81">
        <v>0.59157732900588766</v>
      </c>
      <c r="R552" s="81">
        <v>0</v>
      </c>
      <c r="S552" s="81">
        <v>0.85599522856724364</v>
      </c>
      <c r="T552" s="82"/>
      <c r="U552" s="81">
        <v>1511690</v>
      </c>
      <c r="V552" s="81">
        <v>440</v>
      </c>
      <c r="W552" s="81">
        <v>53</v>
      </c>
      <c r="X552" s="81">
        <v>2027</v>
      </c>
      <c r="Y552" s="81">
        <v>3407</v>
      </c>
      <c r="Z552" s="81">
        <v>5656</v>
      </c>
      <c r="AA552" s="81">
        <v>2450</v>
      </c>
      <c r="AB552" s="81">
        <v>8142</v>
      </c>
      <c r="AC552" s="81">
        <v>0</v>
      </c>
      <c r="AD552" s="81">
        <v>0.85599522856724364</v>
      </c>
      <c r="AE552" s="82"/>
      <c r="AF552" s="81">
        <v>10311681.943345252</v>
      </c>
      <c r="AG552" s="81">
        <v>732464.57801644236</v>
      </c>
      <c r="AH552" s="81">
        <v>283326.40808082308</v>
      </c>
      <c r="AI552" s="81">
        <v>12918021.756453738</v>
      </c>
      <c r="AJ552" s="81">
        <v>15234805.242807267</v>
      </c>
      <c r="AK552" s="81">
        <v>0</v>
      </c>
      <c r="AL552" s="81">
        <v>0</v>
      </c>
      <c r="AM552" s="81">
        <v>1115826.9455945718</v>
      </c>
      <c r="AN552" s="81">
        <v>0</v>
      </c>
      <c r="AO552" s="81">
        <v>0</v>
      </c>
      <c r="AP552" s="82"/>
      <c r="AQ552" s="81">
        <v>48</v>
      </c>
      <c r="AR552" s="81">
        <v>24</v>
      </c>
      <c r="AS552" s="81">
        <v>0</v>
      </c>
      <c r="AT552" s="81">
        <v>1</v>
      </c>
      <c r="AU552" s="81">
        <v>0</v>
      </c>
      <c r="AV552" s="81">
        <v>0</v>
      </c>
      <c r="AW552" s="81" t="s">
        <v>564</v>
      </c>
      <c r="AX552" s="82"/>
      <c r="AY552" s="81">
        <v>228.60000000000002</v>
      </c>
      <c r="AZ552" s="81">
        <v>629.5</v>
      </c>
      <c r="BA552" s="81">
        <v>0</v>
      </c>
      <c r="BB552" s="81">
        <v>24</v>
      </c>
      <c r="BC552" s="81">
        <v>0</v>
      </c>
      <c r="BD552" s="81">
        <v>0</v>
      </c>
      <c r="BE552" s="81" t="s">
        <v>564</v>
      </c>
      <c r="BF552" s="82"/>
      <c r="BG552" s="81">
        <v>0</v>
      </c>
      <c r="BH552" s="81">
        <v>0</v>
      </c>
      <c r="BI552" s="81">
        <v>16.161000000000001</v>
      </c>
      <c r="BJ552" s="81">
        <v>0</v>
      </c>
      <c r="BK552" s="81">
        <v>0</v>
      </c>
      <c r="BL552" s="81">
        <v>0</v>
      </c>
      <c r="BM552" s="82"/>
      <c r="BN552" s="81">
        <v>0</v>
      </c>
      <c r="BO552" s="81">
        <v>0</v>
      </c>
      <c r="BP552" s="81">
        <v>1</v>
      </c>
      <c r="BQ552" s="81">
        <v>0</v>
      </c>
      <c r="BR552" s="81">
        <v>0</v>
      </c>
      <c r="BS552" s="81">
        <v>0</v>
      </c>
      <c r="BT552"/>
      <c r="BU552" s="80">
        <v>16.161000000000001</v>
      </c>
      <c r="BV552" s="80">
        <v>0</v>
      </c>
      <c r="BW552" s="80">
        <v>0</v>
      </c>
      <c r="BX552" s="80">
        <v>0</v>
      </c>
      <c r="BY552" s="80">
        <v>0</v>
      </c>
      <c r="BZ552" s="80">
        <v>0</v>
      </c>
      <c r="CA552" s="80">
        <v>0</v>
      </c>
      <c r="CB552" s="80">
        <v>0</v>
      </c>
      <c r="CC552" s="80">
        <v>0</v>
      </c>
    </row>
    <row r="553" spans="1:81">
      <c r="A553" s="80" t="s">
        <v>2287</v>
      </c>
      <c r="B553" s="80">
        <v>81</v>
      </c>
      <c r="C553" s="80">
        <v>13</v>
      </c>
      <c r="D553" s="80">
        <v>5</v>
      </c>
      <c r="E553" s="80">
        <v>2016</v>
      </c>
      <c r="F553" s="80" t="s">
        <v>92</v>
      </c>
      <c r="G553" s="80" t="s">
        <v>2274</v>
      </c>
      <c r="H553" s="80" t="s">
        <v>2275</v>
      </c>
      <c r="I553" s="177"/>
      <c r="J553" s="81">
        <v>7.3909502017757696</v>
      </c>
      <c r="K553" s="81">
        <v>0.93726065433393257</v>
      </c>
      <c r="L553" s="81">
        <v>1.4494591130289682</v>
      </c>
      <c r="M553" s="81">
        <v>8.2321124053345756</v>
      </c>
      <c r="N553" s="81">
        <v>10.636121477743162</v>
      </c>
      <c r="O553" s="81">
        <v>9.4978294424456351</v>
      </c>
      <c r="P553" s="81">
        <v>11.942738513921245</v>
      </c>
      <c r="Q553" s="81">
        <v>0.55763985988606146</v>
      </c>
      <c r="R553" s="81">
        <v>0</v>
      </c>
      <c r="S553" s="81">
        <v>1.0508966962611228</v>
      </c>
      <c r="T553" s="82"/>
      <c r="U553" s="81">
        <v>1456001</v>
      </c>
      <c r="V553" s="81">
        <v>440</v>
      </c>
      <c r="W553" s="81">
        <v>53</v>
      </c>
      <c r="X553" s="81">
        <v>2027</v>
      </c>
      <c r="Y553" s="81">
        <v>3353</v>
      </c>
      <c r="Z553" s="81">
        <v>5586</v>
      </c>
      <c r="AA553" s="81">
        <v>2458</v>
      </c>
      <c r="AB553" s="81">
        <v>7895</v>
      </c>
      <c r="AC553" s="81">
        <v>0</v>
      </c>
      <c r="AD553" s="81">
        <v>1.050896696261123</v>
      </c>
      <c r="AE553" s="82"/>
      <c r="AF553" s="81">
        <v>10141640.335246971</v>
      </c>
      <c r="AG553" s="81">
        <v>704322.54275371472</v>
      </c>
      <c r="AH553" s="81">
        <v>235279.5568005681</v>
      </c>
      <c r="AI553" s="81">
        <v>12754963.489407251</v>
      </c>
      <c r="AJ553" s="81">
        <v>15036474.538547119</v>
      </c>
      <c r="AK553" s="81">
        <v>0</v>
      </c>
      <c r="AL553" s="81">
        <v>0</v>
      </c>
      <c r="AM553" s="81">
        <v>1082817.2214008539</v>
      </c>
      <c r="AN553" s="81">
        <v>0</v>
      </c>
      <c r="AO553" s="81">
        <v>0</v>
      </c>
      <c r="AP553" s="82"/>
      <c r="AQ553" s="81">
        <v>51</v>
      </c>
      <c r="AR553" s="81">
        <v>30</v>
      </c>
      <c r="AS553" s="81">
        <v>0</v>
      </c>
      <c r="AT553" s="81">
        <v>1</v>
      </c>
      <c r="AU553" s="81">
        <v>0</v>
      </c>
      <c r="AV553" s="81">
        <v>0</v>
      </c>
      <c r="AW553" s="81" t="s">
        <v>564</v>
      </c>
      <c r="AX553" s="82"/>
      <c r="AY553" s="81">
        <v>244.5</v>
      </c>
      <c r="AZ553" s="81">
        <v>2748</v>
      </c>
      <c r="BA553" s="81">
        <v>0</v>
      </c>
      <c r="BB553" s="81">
        <v>24</v>
      </c>
      <c r="BC553" s="81">
        <v>0</v>
      </c>
      <c r="BD553" s="81">
        <v>0</v>
      </c>
      <c r="BE553" s="81" t="s">
        <v>564</v>
      </c>
      <c r="BF553" s="82"/>
      <c r="BG553" s="81">
        <v>0</v>
      </c>
      <c r="BH553" s="81">
        <v>0</v>
      </c>
      <c r="BI553" s="81">
        <v>16.193999999999999</v>
      </c>
      <c r="BJ553" s="81">
        <v>0</v>
      </c>
      <c r="BK553" s="81">
        <v>0</v>
      </c>
      <c r="BL553" s="81">
        <v>0</v>
      </c>
      <c r="BM553" s="82"/>
      <c r="BN553" s="81">
        <v>0</v>
      </c>
      <c r="BO553" s="81">
        <v>0</v>
      </c>
      <c r="BP553" s="81">
        <v>1</v>
      </c>
      <c r="BQ553" s="81">
        <v>0</v>
      </c>
      <c r="BR553" s="81">
        <v>0</v>
      </c>
      <c r="BS553" s="81">
        <v>0</v>
      </c>
      <c r="BT553"/>
      <c r="BU553" s="80">
        <v>16.193999999999999</v>
      </c>
      <c r="BV553" s="80">
        <v>0</v>
      </c>
      <c r="BW553" s="80">
        <v>0</v>
      </c>
      <c r="BX553" s="80">
        <v>0</v>
      </c>
      <c r="BY553" s="80">
        <v>0</v>
      </c>
      <c r="BZ553" s="80">
        <v>0</v>
      </c>
      <c r="CA553" s="80">
        <v>0</v>
      </c>
      <c r="CB553" s="80">
        <v>0</v>
      </c>
      <c r="CC553" s="80">
        <v>0</v>
      </c>
    </row>
    <row r="554" spans="1:81">
      <c r="A554" s="80" t="s">
        <v>2288</v>
      </c>
      <c r="B554" s="80">
        <v>82</v>
      </c>
      <c r="C554" s="80">
        <v>14</v>
      </c>
      <c r="D554" s="80">
        <v>5</v>
      </c>
      <c r="E554" s="80">
        <v>2017</v>
      </c>
      <c r="F554" s="80" t="s">
        <v>71</v>
      </c>
      <c r="G554" s="80" t="s">
        <v>2274</v>
      </c>
      <c r="H554" s="80" t="s">
        <v>2275</v>
      </c>
      <c r="I554" s="177"/>
      <c r="J554" s="81">
        <v>7.1500645429254579</v>
      </c>
      <c r="K554" s="81">
        <v>0.94479864987833717</v>
      </c>
      <c r="L554" s="81">
        <v>1.2787419019115311</v>
      </c>
      <c r="M554" s="81">
        <v>7.7731141841833828</v>
      </c>
      <c r="N554" s="81">
        <v>10.156782163562712</v>
      </c>
      <c r="O554" s="81">
        <v>9.2943436340738064</v>
      </c>
      <c r="P554" s="81">
        <v>11.490505924116924</v>
      </c>
      <c r="Q554" s="81">
        <v>0.51997291594266848</v>
      </c>
      <c r="R554" s="81">
        <v>0</v>
      </c>
      <c r="S554" s="81">
        <v>0.5966082962420578</v>
      </c>
      <c r="T554" s="82"/>
      <c r="U554" s="81">
        <v>1481798</v>
      </c>
      <c r="V554" s="81">
        <v>440</v>
      </c>
      <c r="W554" s="81">
        <v>53</v>
      </c>
      <c r="X554" s="81">
        <v>2027</v>
      </c>
      <c r="Y554" s="81">
        <v>3330</v>
      </c>
      <c r="Z554" s="81">
        <v>5557</v>
      </c>
      <c r="AA554" s="81">
        <v>2380</v>
      </c>
      <c r="AB554" s="81">
        <v>7613</v>
      </c>
      <c r="AC554" s="81">
        <v>0</v>
      </c>
      <c r="AD554" s="81">
        <v>0.5966082962420578</v>
      </c>
      <c r="AE554" s="82"/>
      <c r="AF554" s="81">
        <v>10245979.612219591</v>
      </c>
      <c r="AG554" s="81">
        <v>714231.56316901953</v>
      </c>
      <c r="AH554" s="81">
        <v>273734.90414083499</v>
      </c>
      <c r="AI554" s="81">
        <v>12536792.939765859</v>
      </c>
      <c r="AJ554" s="81">
        <v>14345109.10567333</v>
      </c>
      <c r="AK554" s="81">
        <v>0</v>
      </c>
      <c r="AL554" s="81">
        <v>0</v>
      </c>
      <c r="AM554" s="81">
        <v>1045774.074001541</v>
      </c>
      <c r="AN554" s="81">
        <v>0</v>
      </c>
      <c r="AO554" s="81">
        <v>0</v>
      </c>
      <c r="AP554" s="82"/>
      <c r="AQ554" s="81">
        <v>56</v>
      </c>
      <c r="AR554" s="81">
        <v>35</v>
      </c>
      <c r="AS554" s="81">
        <v>0</v>
      </c>
      <c r="AT554" s="81">
        <v>1</v>
      </c>
      <c r="AU554" s="81">
        <v>0</v>
      </c>
      <c r="AV554" s="81">
        <v>0</v>
      </c>
      <c r="AW554" s="81" t="s">
        <v>564</v>
      </c>
      <c r="AX554" s="82"/>
      <c r="AY554" s="81">
        <v>268.39999999999998</v>
      </c>
      <c r="AZ554" s="81">
        <v>2928.8</v>
      </c>
      <c r="BA554" s="81">
        <v>0</v>
      </c>
      <c r="BB554" s="81">
        <v>24</v>
      </c>
      <c r="BC554" s="81">
        <v>0</v>
      </c>
      <c r="BD554" s="81">
        <v>0</v>
      </c>
      <c r="BE554" s="81" t="s">
        <v>564</v>
      </c>
      <c r="BF554" s="82"/>
      <c r="BG554" s="81">
        <v>0</v>
      </c>
      <c r="BH554" s="81">
        <v>0</v>
      </c>
      <c r="BI554" s="81">
        <v>16.18</v>
      </c>
      <c r="BJ554" s="81">
        <v>0</v>
      </c>
      <c r="BK554" s="81">
        <v>0</v>
      </c>
      <c r="BL554" s="81">
        <v>0</v>
      </c>
      <c r="BM554" s="82"/>
      <c r="BN554" s="81">
        <v>0</v>
      </c>
      <c r="BO554" s="81">
        <v>0</v>
      </c>
      <c r="BP554" s="81">
        <v>1</v>
      </c>
      <c r="BQ554" s="81">
        <v>0</v>
      </c>
      <c r="BR554" s="81">
        <v>0</v>
      </c>
      <c r="BS554" s="81">
        <v>0</v>
      </c>
      <c r="BT554"/>
      <c r="BU554" s="80">
        <v>16.18</v>
      </c>
      <c r="BV554" s="80">
        <v>0</v>
      </c>
      <c r="BW554" s="80">
        <v>0</v>
      </c>
      <c r="BX554" s="80">
        <v>0</v>
      </c>
      <c r="BY554" s="80">
        <v>0</v>
      </c>
      <c r="BZ554" s="80">
        <v>0</v>
      </c>
      <c r="CA554" s="80">
        <v>0</v>
      </c>
      <c r="CB554" s="80">
        <v>0</v>
      </c>
      <c r="CC554" s="80">
        <v>0</v>
      </c>
    </row>
    <row r="555" spans="1:81">
      <c r="A555" s="80" t="s">
        <v>2289</v>
      </c>
      <c r="B555" s="80">
        <v>83</v>
      </c>
      <c r="C555" s="80">
        <v>15</v>
      </c>
      <c r="D555" s="80">
        <v>5</v>
      </c>
      <c r="E555" s="80">
        <v>2018</v>
      </c>
      <c r="F555" s="80" t="s">
        <v>93</v>
      </c>
      <c r="G555" s="80" t="s">
        <v>2274</v>
      </c>
      <c r="H555" s="80" t="s">
        <v>2275</v>
      </c>
      <c r="I555" s="177"/>
      <c r="J555" s="81">
        <v>7.264589134154356</v>
      </c>
      <c r="K555" s="81">
        <v>0.88796481488043733</v>
      </c>
      <c r="L555" s="81">
        <v>1.1523562231786972</v>
      </c>
      <c r="M555" s="81">
        <v>7.6652474867413316</v>
      </c>
      <c r="N555" s="81">
        <v>10.497690263064896</v>
      </c>
      <c r="O555" s="81">
        <v>8.9260706304362554</v>
      </c>
      <c r="P555" s="81">
        <v>11.232730145745363</v>
      </c>
      <c r="Q555" s="81">
        <v>0.46938905523680641</v>
      </c>
      <c r="R555" s="81">
        <v>0</v>
      </c>
      <c r="S555" s="81">
        <v>0.9750059017146524</v>
      </c>
      <c r="T555" s="82"/>
      <c r="U555" s="81">
        <v>1487675</v>
      </c>
      <c r="V555" s="81">
        <v>440</v>
      </c>
      <c r="W555" s="81">
        <v>53</v>
      </c>
      <c r="X555" s="81">
        <v>2027</v>
      </c>
      <c r="Y555" s="81">
        <v>3313</v>
      </c>
      <c r="Z555" s="81">
        <v>5439</v>
      </c>
      <c r="AA555" s="81">
        <v>2350</v>
      </c>
      <c r="AB555" s="81">
        <v>7406</v>
      </c>
      <c r="AC555" s="81">
        <v>0</v>
      </c>
      <c r="AD555" s="81">
        <v>0.9750059017146524</v>
      </c>
      <c r="AE555" s="82"/>
      <c r="AF555" s="81">
        <v>10483175.21944662</v>
      </c>
      <c r="AG555" s="81">
        <v>631570.44542334403</v>
      </c>
      <c r="AH555" s="81">
        <v>259004.39015584151</v>
      </c>
      <c r="AI555" s="81">
        <v>12016410.02950442</v>
      </c>
      <c r="AJ555" s="81">
        <v>14842344.687582631</v>
      </c>
      <c r="AK555" s="81">
        <v>0</v>
      </c>
      <c r="AL555" s="81">
        <v>0</v>
      </c>
      <c r="AM555" s="81">
        <v>1019444.125930471</v>
      </c>
      <c r="AN555" s="81">
        <v>0</v>
      </c>
      <c r="AO555" s="81">
        <v>0</v>
      </c>
      <c r="AP555" s="82"/>
      <c r="AQ555" s="81">
        <v>59</v>
      </c>
      <c r="AR555" s="81">
        <v>46</v>
      </c>
      <c r="AS555" s="81">
        <v>0</v>
      </c>
      <c r="AT555" s="81">
        <v>1</v>
      </c>
      <c r="AU555" s="81">
        <v>0</v>
      </c>
      <c r="AV555" s="81">
        <v>0</v>
      </c>
      <c r="AW555" s="81" t="s">
        <v>564</v>
      </c>
      <c r="AX555" s="82"/>
      <c r="AY555" s="81">
        <v>281.8</v>
      </c>
      <c r="AZ555" s="81">
        <v>3458</v>
      </c>
      <c r="BA555" s="81">
        <v>0</v>
      </c>
      <c r="BB555" s="81">
        <v>24</v>
      </c>
      <c r="BC555" s="81">
        <v>0</v>
      </c>
      <c r="BD555" s="81">
        <v>0</v>
      </c>
      <c r="BE555" s="81" t="s">
        <v>564</v>
      </c>
      <c r="BF555" s="82"/>
      <c r="BG555" s="81">
        <v>0</v>
      </c>
      <c r="BH555" s="81">
        <v>0</v>
      </c>
      <c r="BI555" s="81">
        <v>15.667</v>
      </c>
      <c r="BJ555" s="81">
        <v>0</v>
      </c>
      <c r="BK555" s="81">
        <v>0</v>
      </c>
      <c r="BL555" s="81">
        <v>0</v>
      </c>
      <c r="BM555" s="82"/>
      <c r="BN555" s="81">
        <v>0</v>
      </c>
      <c r="BO555" s="81">
        <v>0</v>
      </c>
      <c r="BP555" s="81">
        <v>1</v>
      </c>
      <c r="BQ555" s="81">
        <v>0</v>
      </c>
      <c r="BR555" s="81">
        <v>0</v>
      </c>
      <c r="BS555" s="81">
        <v>0</v>
      </c>
      <c r="BT555"/>
      <c r="BU555" s="80">
        <v>15.667</v>
      </c>
      <c r="BV555" s="80">
        <v>0</v>
      </c>
      <c r="BW555" s="80">
        <v>0</v>
      </c>
      <c r="BX555" s="80">
        <v>0</v>
      </c>
      <c r="BY555" s="80">
        <v>0</v>
      </c>
      <c r="BZ555" s="80">
        <v>0</v>
      </c>
      <c r="CA555" s="80">
        <v>0</v>
      </c>
      <c r="CB555" s="80">
        <v>0</v>
      </c>
      <c r="CC555" s="80">
        <v>0</v>
      </c>
    </row>
    <row r="556" spans="1:81">
      <c r="A556" s="80" t="s">
        <v>2290</v>
      </c>
      <c r="B556" s="80">
        <v>84</v>
      </c>
      <c r="C556" s="80">
        <v>16</v>
      </c>
      <c r="D556" s="80">
        <v>5</v>
      </c>
      <c r="E556" s="80">
        <v>2019</v>
      </c>
      <c r="F556" s="80" t="s">
        <v>73</v>
      </c>
      <c r="G556" s="80" t="s">
        <v>2274</v>
      </c>
      <c r="H556" s="80" t="s">
        <v>2275</v>
      </c>
      <c r="I556" s="177"/>
      <c r="J556" s="81">
        <v>5.8037574010488688</v>
      </c>
      <c r="K556" s="81">
        <v>0.81348338861477287</v>
      </c>
      <c r="L556" s="81">
        <v>1.161574098991121</v>
      </c>
      <c r="M556" s="81">
        <v>7.2458662488148926</v>
      </c>
      <c r="N556" s="81">
        <v>9.1979480276337799</v>
      </c>
      <c r="O556" s="81">
        <v>8.5374041509672516</v>
      </c>
      <c r="P556" s="81">
        <v>10.773234841899889</v>
      </c>
      <c r="Q556" s="81">
        <v>0.44584600717771966</v>
      </c>
      <c r="R556" s="81">
        <v>0</v>
      </c>
      <c r="S556" s="81">
        <v>0.87112505644741267</v>
      </c>
      <c r="T556" s="82"/>
      <c r="U556" s="81">
        <v>1240926</v>
      </c>
      <c r="V556" s="81">
        <v>440</v>
      </c>
      <c r="W556" s="81">
        <v>53</v>
      </c>
      <c r="X556" s="81">
        <v>2027</v>
      </c>
      <c r="Y556" s="81">
        <v>3316</v>
      </c>
      <c r="Z556" s="81">
        <v>5345</v>
      </c>
      <c r="AA556" s="81">
        <v>2237</v>
      </c>
      <c r="AB556" s="81">
        <v>7225</v>
      </c>
      <c r="AC556" s="81">
        <v>0</v>
      </c>
      <c r="AD556" s="81">
        <v>0.87112505644741267</v>
      </c>
      <c r="AE556" s="82"/>
      <c r="AF556" s="81">
        <v>8559759.5777349956</v>
      </c>
      <c r="AG556" s="81">
        <v>610668.78920683637</v>
      </c>
      <c r="AH556" s="81">
        <v>273558.5750056844</v>
      </c>
      <c r="AI556" s="81">
        <v>11794736.38639087</v>
      </c>
      <c r="AJ556" s="81">
        <v>12986883.431414738</v>
      </c>
      <c r="AK556" s="81">
        <v>0</v>
      </c>
      <c r="AL556" s="81">
        <v>0</v>
      </c>
      <c r="AM556" s="81">
        <v>983990.61022912012</v>
      </c>
      <c r="AN556" s="81">
        <v>0</v>
      </c>
      <c r="AO556" s="81">
        <v>0</v>
      </c>
      <c r="AP556" s="82"/>
      <c r="AQ556" s="81">
        <v>68</v>
      </c>
      <c r="AR556" s="81">
        <v>51</v>
      </c>
      <c r="AS556" s="81">
        <v>0</v>
      </c>
      <c r="AT556" s="81">
        <v>1</v>
      </c>
      <c r="AU556" s="81">
        <v>0</v>
      </c>
      <c r="AV556" s="81">
        <v>0</v>
      </c>
      <c r="AW556" s="81" t="s">
        <v>564</v>
      </c>
      <c r="AX556" s="82"/>
      <c r="AY556" s="81">
        <v>330.00000000000011</v>
      </c>
      <c r="AZ556" s="81">
        <v>3705.400000000001</v>
      </c>
      <c r="BA556" s="81">
        <v>0</v>
      </c>
      <c r="BB556" s="81">
        <v>24</v>
      </c>
      <c r="BC556" s="81">
        <v>0</v>
      </c>
      <c r="BD556" s="81">
        <v>0</v>
      </c>
      <c r="BE556" s="81" t="s">
        <v>564</v>
      </c>
      <c r="BF556" s="82"/>
      <c r="BG556" s="81">
        <v>0</v>
      </c>
      <c r="BH556" s="81">
        <v>0</v>
      </c>
      <c r="BI556" s="81">
        <v>15.101000000000001</v>
      </c>
      <c r="BJ556" s="81">
        <v>0</v>
      </c>
      <c r="BK556" s="81">
        <v>0</v>
      </c>
      <c r="BL556" s="81">
        <v>0</v>
      </c>
      <c r="BM556" s="82"/>
      <c r="BN556" s="81">
        <v>0</v>
      </c>
      <c r="BO556" s="81">
        <v>0</v>
      </c>
      <c r="BP556" s="81">
        <v>1</v>
      </c>
      <c r="BQ556" s="81">
        <v>0</v>
      </c>
      <c r="BR556" s="81">
        <v>0</v>
      </c>
      <c r="BS556" s="81">
        <v>0</v>
      </c>
      <c r="BT556"/>
      <c r="BU556" s="80">
        <v>15.101000000000001</v>
      </c>
      <c r="BV556" s="80">
        <v>0</v>
      </c>
      <c r="BW556" s="80">
        <v>0</v>
      </c>
      <c r="BX556" s="80">
        <v>0</v>
      </c>
      <c r="BY556" s="80">
        <v>0</v>
      </c>
      <c r="BZ556" s="80">
        <v>0</v>
      </c>
      <c r="CA556" s="80">
        <v>0</v>
      </c>
      <c r="CB556" s="80">
        <v>0</v>
      </c>
      <c r="CC556" s="80">
        <v>0</v>
      </c>
    </row>
    <row r="557" spans="1:81">
      <c r="A557" s="80" t="s">
        <v>2291</v>
      </c>
      <c r="B557" s="80">
        <v>85</v>
      </c>
      <c r="C557" s="80">
        <v>17</v>
      </c>
      <c r="D557" s="80">
        <v>5</v>
      </c>
      <c r="E557" s="80">
        <v>2020</v>
      </c>
      <c r="F557" s="80" t="s">
        <v>218</v>
      </c>
      <c r="G557" s="80" t="s">
        <v>2274</v>
      </c>
      <c r="H557" s="80" t="s">
        <v>2275</v>
      </c>
      <c r="I557" s="177"/>
      <c r="J557" s="81">
        <v>7.9629157165921098</v>
      </c>
      <c r="K557" s="81">
        <v>0.68561025664875852</v>
      </c>
      <c r="L557" s="81">
        <v>1.2505424350758916</v>
      </c>
      <c r="M557" s="81">
        <v>5.9841469885334071</v>
      </c>
      <c r="N557" s="81">
        <v>8.5653938590152663</v>
      </c>
      <c r="O557" s="81">
        <v>7.3456284393319491</v>
      </c>
      <c r="P557" s="81">
        <v>10.110728728174504</v>
      </c>
      <c r="Q557" s="81">
        <v>0.41315493956275168</v>
      </c>
      <c r="R557" s="81">
        <v>0</v>
      </c>
      <c r="S557" s="81">
        <v>0.88173942413725848</v>
      </c>
      <c r="T557" s="82"/>
      <c r="U557" s="81">
        <v>1531280</v>
      </c>
      <c r="V557" s="81">
        <v>320</v>
      </c>
      <c r="W557" s="81">
        <v>70</v>
      </c>
      <c r="X557" s="81">
        <v>1752</v>
      </c>
      <c r="Y557" s="81">
        <v>3276</v>
      </c>
      <c r="Z557" s="81">
        <v>5249</v>
      </c>
      <c r="AA557" s="81">
        <v>2281</v>
      </c>
      <c r="AB557" s="81">
        <v>7007</v>
      </c>
      <c r="AC557" s="81">
        <v>0</v>
      </c>
      <c r="AD557" s="81">
        <v>0.88173942413725848</v>
      </c>
      <c r="AE557" s="82"/>
      <c r="AF557" s="81">
        <v>11916892.76553164</v>
      </c>
      <c r="AG557" s="81">
        <v>484212.24392695876</v>
      </c>
      <c r="AH557" s="81">
        <v>314401.68756824936</v>
      </c>
      <c r="AI557" s="81">
        <v>9913365.3516107928</v>
      </c>
      <c r="AJ557" s="81">
        <v>12668166.421029352</v>
      </c>
      <c r="AK557" s="81"/>
      <c r="AL557" s="81"/>
      <c r="AM557" s="81">
        <v>914491.3493937084</v>
      </c>
      <c r="AN557" s="81"/>
      <c r="AO557" s="81"/>
      <c r="AP557" s="82"/>
      <c r="AQ557" s="81">
        <v>78</v>
      </c>
      <c r="AR557" s="81">
        <v>61</v>
      </c>
      <c r="AS557" s="81">
        <v>0</v>
      </c>
      <c r="AT557" s="81">
        <v>1</v>
      </c>
      <c r="AU557" s="81">
        <v>0</v>
      </c>
      <c r="AV557" s="81">
        <v>0</v>
      </c>
      <c r="AW557" s="81">
        <v>0</v>
      </c>
      <c r="AX557" s="82"/>
      <c r="AY557" s="81">
        <v>378.90000000000009</v>
      </c>
      <c r="AZ557" s="81">
        <v>4167.3999999999987</v>
      </c>
      <c r="BA557" s="81">
        <v>0</v>
      </c>
      <c r="BB557" s="81">
        <v>24</v>
      </c>
      <c r="BC557" s="81">
        <v>0</v>
      </c>
      <c r="BD557" s="81">
        <v>0</v>
      </c>
      <c r="BE557" s="81">
        <v>0</v>
      </c>
      <c r="BF557" s="82"/>
      <c r="BG557" s="81">
        <v>0</v>
      </c>
      <c r="BH557" s="81">
        <v>0</v>
      </c>
      <c r="BI557" s="81">
        <v>11.584</v>
      </c>
      <c r="BJ557" s="81">
        <v>0</v>
      </c>
      <c r="BK557" s="81">
        <v>0</v>
      </c>
      <c r="BL557" s="81">
        <v>0</v>
      </c>
      <c r="BM557" s="82"/>
      <c r="BN557" s="81">
        <v>0</v>
      </c>
      <c r="BO557" s="81">
        <v>0</v>
      </c>
      <c r="BP557" s="81">
        <v>1</v>
      </c>
      <c r="BQ557" s="81">
        <v>0</v>
      </c>
      <c r="BR557" s="81">
        <v>0</v>
      </c>
      <c r="BS557" s="81">
        <v>0</v>
      </c>
      <c r="BT557"/>
      <c r="BU557" s="80">
        <v>11.584</v>
      </c>
      <c r="BV557" s="80">
        <v>0</v>
      </c>
      <c r="BW557" s="80">
        <v>0</v>
      </c>
      <c r="BX557" s="80">
        <v>0</v>
      </c>
      <c r="BY557" s="80">
        <v>0</v>
      </c>
      <c r="BZ557" s="80">
        <v>0</v>
      </c>
      <c r="CA557" s="80">
        <v>0</v>
      </c>
      <c r="CB557" s="80">
        <v>0</v>
      </c>
      <c r="CC557" s="80">
        <v>0</v>
      </c>
    </row>
    <row r="558" spans="1:81">
      <c r="A558" s="80" t="s">
        <v>2292</v>
      </c>
      <c r="B558" s="80">
        <v>85</v>
      </c>
      <c r="C558" s="80">
        <v>18</v>
      </c>
      <c r="D558" s="80">
        <v>5</v>
      </c>
      <c r="E558" s="80">
        <v>2021</v>
      </c>
      <c r="F558" s="80" t="s">
        <v>75</v>
      </c>
      <c r="G558" s="174" t="s">
        <v>2274</v>
      </c>
      <c r="H558" s="80" t="s">
        <v>2275</v>
      </c>
      <c r="I558" s="177"/>
      <c r="J558" s="81">
        <v>8.7880260827600836</v>
      </c>
      <c r="K558" s="81">
        <v>0.75253613539794906</v>
      </c>
      <c r="L558" s="81">
        <v>1.2247972130956604</v>
      </c>
      <c r="M558" s="81">
        <v>6.6239466992482505</v>
      </c>
      <c r="N558" s="81">
        <v>8.9440421317702494</v>
      </c>
      <c r="O558" s="81">
        <v>7.0088215722334102</v>
      </c>
      <c r="P558" s="81">
        <v>10.331448515477339</v>
      </c>
      <c r="Q558" s="81">
        <v>0.40468720905736982</v>
      </c>
      <c r="R558" s="81">
        <v>0</v>
      </c>
      <c r="S558" s="81">
        <v>0.82446619221899742</v>
      </c>
      <c r="T558" s="82"/>
      <c r="U558" s="81">
        <v>1794857</v>
      </c>
      <c r="V558" s="81">
        <v>320</v>
      </c>
      <c r="W558" s="81">
        <v>70</v>
      </c>
      <c r="X558" s="81">
        <v>1752</v>
      </c>
      <c r="Y558" s="81">
        <v>3253</v>
      </c>
      <c r="Z558" s="81">
        <v>5157</v>
      </c>
      <c r="AA558" s="81">
        <v>2273</v>
      </c>
      <c r="AB558" s="81">
        <v>6782</v>
      </c>
      <c r="AC558" s="81">
        <v>0</v>
      </c>
      <c r="AD558" s="81">
        <v>0.82446619221899742</v>
      </c>
      <c r="AE558" s="82"/>
      <c r="AF558" s="81">
        <v>12930409.800164392</v>
      </c>
      <c r="AG558" s="81">
        <v>523285.67379845405</v>
      </c>
      <c r="AH558" s="81">
        <v>293887.80876255309</v>
      </c>
      <c r="AI558" s="81">
        <v>10852009.722244106</v>
      </c>
      <c r="AJ558" s="81">
        <v>12963039.943487074</v>
      </c>
      <c r="AK558" s="81">
        <v>0</v>
      </c>
      <c r="AL558" s="81">
        <v>0</v>
      </c>
      <c r="AM558" s="81">
        <v>890231.6871125194</v>
      </c>
      <c r="AN558" s="81">
        <v>0</v>
      </c>
      <c r="AO558" s="81">
        <v>0</v>
      </c>
      <c r="AP558" s="82"/>
      <c r="AQ558" s="81">
        <v>80</v>
      </c>
      <c r="AR558" s="81">
        <v>73</v>
      </c>
      <c r="AS558" s="81">
        <v>0</v>
      </c>
      <c r="AT558" s="81">
        <v>1</v>
      </c>
      <c r="AU558" s="81">
        <v>0</v>
      </c>
      <c r="AV558" s="81">
        <v>0</v>
      </c>
      <c r="AW558" s="81"/>
      <c r="AX558" s="82"/>
      <c r="AY558" s="81">
        <v>386.20000000000022</v>
      </c>
      <c r="AZ558" s="81">
        <v>5111.4999999999991</v>
      </c>
      <c r="BA558" s="81">
        <v>0</v>
      </c>
      <c r="BB558" s="81">
        <v>24</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2293</v>
      </c>
      <c r="B559" s="80">
        <v>85</v>
      </c>
      <c r="C559" s="80">
        <v>19</v>
      </c>
      <c r="D559" s="80">
        <v>5</v>
      </c>
      <c r="E559" s="80">
        <v>2022</v>
      </c>
      <c r="F559" s="80" t="s">
        <v>568</v>
      </c>
      <c r="G559" s="174" t="s">
        <v>2274</v>
      </c>
      <c r="H559" s="80" t="s">
        <v>2275</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83</v>
      </c>
      <c r="AR559" s="81">
        <v>84</v>
      </c>
      <c r="AS559" s="81">
        <v>0</v>
      </c>
      <c r="AT559" s="81">
        <v>1</v>
      </c>
      <c r="AU559" s="81">
        <v>0</v>
      </c>
      <c r="AV559" s="81">
        <v>0</v>
      </c>
      <c r="AW559" s="81"/>
      <c r="AX559" s="82"/>
      <c r="AY559" s="81">
        <v>400.60000000000014</v>
      </c>
      <c r="AZ559" s="81">
        <v>5634.4999999999991</v>
      </c>
      <c r="BA559" s="81">
        <v>0</v>
      </c>
      <c r="BB559" s="81">
        <v>24</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2466</v>
      </c>
      <c r="B560" s="80">
        <v>511</v>
      </c>
      <c r="C560" s="80">
        <v>1</v>
      </c>
      <c r="D560" s="80">
        <v>31</v>
      </c>
      <c r="E560" s="80">
        <v>1990</v>
      </c>
      <c r="F560" s="80" t="s">
        <v>562</v>
      </c>
      <c r="G560" s="80" t="s">
        <v>2467</v>
      </c>
      <c r="H560" s="80" t="s">
        <v>2468</v>
      </c>
      <c r="I560" s="177"/>
      <c r="J560" s="81">
        <v>50384.887450804941</v>
      </c>
      <c r="K560" s="81">
        <v>546.78874664673685</v>
      </c>
      <c r="L560" s="81">
        <v>594.33487684331101</v>
      </c>
      <c r="M560" s="81">
        <v>4197.6736033838133</v>
      </c>
      <c r="N560" s="81">
        <v>4030.3552095680884</v>
      </c>
      <c r="O560" s="81">
        <v>3973.9594688634675</v>
      </c>
      <c r="P560" s="81">
        <v>3179.850595528967</v>
      </c>
      <c r="Q560" s="81">
        <v>342.15463245616047</v>
      </c>
      <c r="R560" s="81">
        <v>458.06771088505559</v>
      </c>
      <c r="S560" s="81">
        <v>365.2053699999999</v>
      </c>
      <c r="T560" s="82"/>
      <c r="U560" s="81">
        <v>1218716142</v>
      </c>
      <c r="V560" s="81">
        <v>185767</v>
      </c>
      <c r="W560" s="81">
        <v>5748</v>
      </c>
      <c r="X560" s="81">
        <v>1414127</v>
      </c>
      <c r="Y560" s="81">
        <v>1813903</v>
      </c>
      <c r="Z560" s="81">
        <v>1634536</v>
      </c>
      <c r="AA560" s="81">
        <v>772103</v>
      </c>
      <c r="AB560" s="81">
        <v>5555429</v>
      </c>
      <c r="AC560" s="81">
        <v>79338152</v>
      </c>
      <c r="AD560" s="81">
        <v>365.2053699999999</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2469</v>
      </c>
      <c r="B561" s="80">
        <v>512</v>
      </c>
      <c r="C561" s="80">
        <v>2</v>
      </c>
      <c r="D561" s="80">
        <v>31</v>
      </c>
      <c r="E561" s="80">
        <v>2005</v>
      </c>
      <c r="F561" s="80" t="s">
        <v>565</v>
      </c>
      <c r="G561" s="80" t="s">
        <v>2467</v>
      </c>
      <c r="H561" s="80" t="s">
        <v>2468</v>
      </c>
      <c r="I561" s="177"/>
      <c r="J561" s="81">
        <v>47716.415187490093</v>
      </c>
      <c r="K561" s="81">
        <v>351.59162540360188</v>
      </c>
      <c r="L561" s="81">
        <v>653.03339060606515</v>
      </c>
      <c r="M561" s="81">
        <v>7547.9993323928229</v>
      </c>
      <c r="N561" s="81">
        <v>6341.5534050960741</v>
      </c>
      <c r="O561" s="81">
        <v>5577.2653840769226</v>
      </c>
      <c r="P561" s="81">
        <v>3483.0685781953471</v>
      </c>
      <c r="Q561" s="81">
        <v>355.58960140297165</v>
      </c>
      <c r="R561" s="81">
        <v>496.24581401755768</v>
      </c>
      <c r="S561" s="81">
        <v>764.73368501480002</v>
      </c>
      <c r="T561" s="82"/>
      <c r="U561" s="81">
        <v>1211273652</v>
      </c>
      <c r="V561" s="81">
        <v>148608</v>
      </c>
      <c r="W561" s="81">
        <v>6962</v>
      </c>
      <c r="X561" s="81">
        <v>1412854</v>
      </c>
      <c r="Y561" s="81">
        <v>2415289</v>
      </c>
      <c r="Z561" s="81">
        <v>2654589</v>
      </c>
      <c r="AA561" s="81">
        <v>692643</v>
      </c>
      <c r="AB561" s="81">
        <v>6035658</v>
      </c>
      <c r="AC561" s="81">
        <v>87750797</v>
      </c>
      <c r="AD561" s="81">
        <v>764.73368501480002</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2470</v>
      </c>
      <c r="B562" s="80">
        <v>513</v>
      </c>
      <c r="C562" s="80">
        <v>3</v>
      </c>
      <c r="D562" s="80">
        <v>31</v>
      </c>
      <c r="E562" s="80">
        <v>2006</v>
      </c>
      <c r="F562" s="80" t="s">
        <v>566</v>
      </c>
      <c r="G562" s="80" t="s">
        <v>2467</v>
      </c>
      <c r="H562" s="80" t="s">
        <v>2468</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2471</v>
      </c>
      <c r="B563" s="80">
        <v>514</v>
      </c>
      <c r="C563" s="80">
        <v>4</v>
      </c>
      <c r="D563" s="80">
        <v>31</v>
      </c>
      <c r="E563" s="80">
        <v>2007</v>
      </c>
      <c r="F563" s="80" t="s">
        <v>567</v>
      </c>
      <c r="G563" s="80" t="s">
        <v>2467</v>
      </c>
      <c r="H563" s="80" t="s">
        <v>2468</v>
      </c>
      <c r="I563" s="177"/>
      <c r="J563" s="81">
        <v>50201.939311982242</v>
      </c>
      <c r="K563" s="81">
        <v>353.03724110772123</v>
      </c>
      <c r="L563" s="81">
        <v>635.12533051951084</v>
      </c>
      <c r="M563" s="81">
        <v>7322.2046191834088</v>
      </c>
      <c r="N563" s="81">
        <v>7827.3381643272232</v>
      </c>
      <c r="O563" s="81">
        <v>5436.3892597541444</v>
      </c>
      <c r="P563" s="81">
        <v>3516.4747467311095</v>
      </c>
      <c r="Q563" s="81">
        <v>378.87514688846431</v>
      </c>
      <c r="R563" s="81">
        <v>480.94957711115347</v>
      </c>
      <c r="S563" s="81">
        <v>782.19395946936606</v>
      </c>
      <c r="T563" s="82"/>
      <c r="U563" s="81">
        <v>1431841181</v>
      </c>
      <c r="V563" s="81">
        <v>145533</v>
      </c>
      <c r="W563" s="81">
        <v>7794</v>
      </c>
      <c r="X563" s="81">
        <v>1641136</v>
      </c>
      <c r="Y563" s="81">
        <v>2498476</v>
      </c>
      <c r="Z563" s="81">
        <v>2689878</v>
      </c>
      <c r="AA563" s="81">
        <v>688627</v>
      </c>
      <c r="AB563" s="81">
        <v>6090799</v>
      </c>
      <c r="AC563" s="81">
        <v>87486162</v>
      </c>
      <c r="AD563" s="81">
        <v>782.19395946936584</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2472</v>
      </c>
      <c r="B564" s="80">
        <v>515</v>
      </c>
      <c r="C564" s="80">
        <v>5</v>
      </c>
      <c r="D564" s="80">
        <v>31</v>
      </c>
      <c r="E564" s="80">
        <v>2008</v>
      </c>
      <c r="F564" s="80" t="s">
        <v>84</v>
      </c>
      <c r="G564" s="80" t="s">
        <v>2467</v>
      </c>
      <c r="H564" s="80" t="s">
        <v>2468</v>
      </c>
      <c r="I564" s="177"/>
      <c r="J564" s="81">
        <v>46932.675255822855</v>
      </c>
      <c r="K564" s="81">
        <v>277.81746092047223</v>
      </c>
      <c r="L564" s="81">
        <v>557.30879083699188</v>
      </c>
      <c r="M564" s="81">
        <v>8265.9371524164126</v>
      </c>
      <c r="N564" s="81">
        <v>7543.7093142612066</v>
      </c>
      <c r="O564" s="81">
        <v>5274.7104991923807</v>
      </c>
      <c r="P564" s="81">
        <v>3445.3779355804577</v>
      </c>
      <c r="Q564" s="81">
        <v>374.80964352038393</v>
      </c>
      <c r="R564" s="81">
        <v>358.51715647222807</v>
      </c>
      <c r="S564" s="81">
        <v>768.63566949473784</v>
      </c>
      <c r="T564" s="82"/>
      <c r="U564" s="81">
        <v>1546373461</v>
      </c>
      <c r="V564" s="81">
        <v>145533</v>
      </c>
      <c r="W564" s="81">
        <v>7794</v>
      </c>
      <c r="X564" s="81">
        <v>1641136</v>
      </c>
      <c r="Y564" s="81">
        <v>2540337</v>
      </c>
      <c r="Z564" s="81">
        <v>2701483</v>
      </c>
      <c r="AA564" s="81">
        <v>675474</v>
      </c>
      <c r="AB564" s="81">
        <v>6124453</v>
      </c>
      <c r="AC564" s="81">
        <v>67718958</v>
      </c>
      <c r="AD564" s="81">
        <v>768.63566949473818</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2473</v>
      </c>
      <c r="B565" s="80">
        <v>516</v>
      </c>
      <c r="C565" s="80">
        <v>6</v>
      </c>
      <c r="D565" s="80">
        <v>31</v>
      </c>
      <c r="E565" s="80">
        <v>2009</v>
      </c>
      <c r="F565" s="80" t="s">
        <v>85</v>
      </c>
      <c r="G565" s="80" t="s">
        <v>2467</v>
      </c>
      <c r="H565" s="80" t="s">
        <v>2468</v>
      </c>
      <c r="I565" s="177"/>
      <c r="J565" s="81">
        <v>43362.010240343152</v>
      </c>
      <c r="K565" s="81">
        <v>254.70478394750899</v>
      </c>
      <c r="L565" s="81">
        <v>640.52325733126258</v>
      </c>
      <c r="M565" s="81">
        <v>8210.3951209834759</v>
      </c>
      <c r="N565" s="81">
        <v>7042.2088381513286</v>
      </c>
      <c r="O565" s="81">
        <v>5368.3855234025696</v>
      </c>
      <c r="P565" s="81">
        <v>3310.095278427395</v>
      </c>
      <c r="Q565" s="81">
        <v>358.52232065337842</v>
      </c>
      <c r="R565" s="81">
        <v>416.92041379618416</v>
      </c>
      <c r="S565" s="81">
        <v>679.63223487228424</v>
      </c>
      <c r="T565" s="82"/>
      <c r="U565" s="81">
        <v>1234584495</v>
      </c>
      <c r="V565" s="81">
        <v>171499</v>
      </c>
      <c r="W565" s="81">
        <v>11552</v>
      </c>
      <c r="X565" s="81">
        <v>1855391</v>
      </c>
      <c r="Y565" s="81">
        <v>2573718</v>
      </c>
      <c r="Z565" s="81">
        <v>2713850</v>
      </c>
      <c r="AA565" s="81">
        <v>666222</v>
      </c>
      <c r="AB565" s="81">
        <v>6149799</v>
      </c>
      <c r="AC565" s="81">
        <v>76827454</v>
      </c>
      <c r="AD565" s="81">
        <v>679.63223487228413</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12.15</v>
      </c>
      <c r="BH565" s="81">
        <v>27.359000000000002</v>
      </c>
      <c r="BI565" s="81">
        <v>38768.205729999994</v>
      </c>
      <c r="BJ565" s="81">
        <v>6899.235999999999</v>
      </c>
      <c r="BK565" s="81">
        <v>2577.1466119999995</v>
      </c>
      <c r="BL565" s="81">
        <v>2.5190000000000001</v>
      </c>
      <c r="BM565" s="82"/>
      <c r="BN565" s="81">
        <v>3</v>
      </c>
      <c r="BO565" s="81">
        <v>4</v>
      </c>
      <c r="BP565" s="81">
        <v>317</v>
      </c>
      <c r="BQ565" s="81">
        <v>27</v>
      </c>
      <c r="BR565" s="81">
        <v>271</v>
      </c>
      <c r="BS565" s="81">
        <v>1</v>
      </c>
      <c r="BT565"/>
      <c r="BU565" s="80"/>
      <c r="BV565" s="80"/>
      <c r="BW565" s="80"/>
      <c r="BX565" s="80"/>
      <c r="BY565" s="80"/>
      <c r="BZ565" s="80"/>
      <c r="CA565" s="80"/>
      <c r="CB565" s="80"/>
      <c r="CC565" s="80"/>
    </row>
    <row r="566" spans="1:81">
      <c r="A566" s="80" t="s">
        <v>2474</v>
      </c>
      <c r="B566" s="80">
        <v>517</v>
      </c>
      <c r="C566" s="80">
        <v>7</v>
      </c>
      <c r="D566" s="80">
        <v>31</v>
      </c>
      <c r="E566" s="80">
        <v>2010</v>
      </c>
      <c r="F566" s="80" t="s">
        <v>86</v>
      </c>
      <c r="G566" s="80" t="s">
        <v>2467</v>
      </c>
      <c r="H566" s="80" t="s">
        <v>2468</v>
      </c>
      <c r="I566" s="177"/>
      <c r="J566" s="81">
        <v>47918.397460108987</v>
      </c>
      <c r="K566" s="81">
        <v>271.44531293448756</v>
      </c>
      <c r="L566" s="81">
        <v>606.41966330081493</v>
      </c>
      <c r="M566" s="81">
        <v>8195.6427858908828</v>
      </c>
      <c r="N566" s="81">
        <v>7266.922449714194</v>
      </c>
      <c r="O566" s="81">
        <v>5369.1500505761851</v>
      </c>
      <c r="P566" s="81">
        <v>3370.3318426131718</v>
      </c>
      <c r="Q566" s="81">
        <v>374.89912134244639</v>
      </c>
      <c r="R566" s="81">
        <v>443.92638514711723</v>
      </c>
      <c r="S566" s="81">
        <v>728.43288245903648</v>
      </c>
      <c r="T566" s="82"/>
      <c r="U566" s="81">
        <v>1238052899</v>
      </c>
      <c r="V566" s="81">
        <v>171499</v>
      </c>
      <c r="W566" s="81">
        <v>11552</v>
      </c>
      <c r="X566" s="81">
        <v>1855391</v>
      </c>
      <c r="Y566" s="81">
        <v>2599887</v>
      </c>
      <c r="Z566" s="81">
        <v>2726849</v>
      </c>
      <c r="AA566" s="81">
        <v>661405</v>
      </c>
      <c r="AB566" s="81">
        <v>6161921</v>
      </c>
      <c r="AC566" s="81">
        <v>77522228</v>
      </c>
      <c r="AD566" s="81">
        <v>728.43288245903636</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17.4954</v>
      </c>
      <c r="BH566" s="81">
        <v>27.484000000000002</v>
      </c>
      <c r="BI566" s="81">
        <v>43852.257400000002</v>
      </c>
      <c r="BJ566" s="81">
        <v>7188.4780000000001</v>
      </c>
      <c r="BK566" s="81">
        <v>2672.7008899999996</v>
      </c>
      <c r="BL566" s="81">
        <v>2.7269999999999999</v>
      </c>
      <c r="BM566" s="82"/>
      <c r="BN566" s="81">
        <v>5</v>
      </c>
      <c r="BO566" s="81">
        <v>4</v>
      </c>
      <c r="BP566" s="81">
        <v>334</v>
      </c>
      <c r="BQ566" s="81">
        <v>27</v>
      </c>
      <c r="BR566" s="81">
        <v>282</v>
      </c>
      <c r="BS566" s="81">
        <v>1</v>
      </c>
      <c r="BT566"/>
      <c r="BU566" s="80">
        <v>50482.698799999998</v>
      </c>
      <c r="BV566" s="80">
        <v>2392.9398900000001</v>
      </c>
      <c r="BW566" s="80">
        <v>425.58100000000002</v>
      </c>
      <c r="BX566" s="80">
        <v>41.110999999999997</v>
      </c>
      <c r="BY566" s="80">
        <v>254.76599999999999</v>
      </c>
      <c r="BZ566" s="80">
        <v>59.616</v>
      </c>
      <c r="CA566" s="80">
        <v>5.1020000000000003</v>
      </c>
      <c r="CB566" s="80">
        <v>99.328000000000003</v>
      </c>
      <c r="CC566" s="80">
        <v>0</v>
      </c>
    </row>
    <row r="567" spans="1:81">
      <c r="A567" s="80" t="s">
        <v>2475</v>
      </c>
      <c r="B567" s="80">
        <v>518</v>
      </c>
      <c r="C567" s="80">
        <v>8</v>
      </c>
      <c r="D567" s="80">
        <v>31</v>
      </c>
      <c r="E567" s="80">
        <v>2011</v>
      </c>
      <c r="F567" s="80" t="s">
        <v>87</v>
      </c>
      <c r="G567" s="80" t="s">
        <v>2467</v>
      </c>
      <c r="H567" s="80" t="s">
        <v>2468</v>
      </c>
      <c r="I567" s="177"/>
      <c r="J567" s="81">
        <v>43944.463123897105</v>
      </c>
      <c r="K567" s="81">
        <v>428.5025758831415</v>
      </c>
      <c r="L567" s="81">
        <v>591.22390022642628</v>
      </c>
      <c r="M567" s="81">
        <v>9495.0594718681496</v>
      </c>
      <c r="N567" s="81">
        <v>7685.6309507005735</v>
      </c>
      <c r="O567" s="81">
        <v>5308.2339286771485</v>
      </c>
      <c r="P567" s="81">
        <v>3276.2994729478505</v>
      </c>
      <c r="Q567" s="81">
        <v>431.42954742237117</v>
      </c>
      <c r="R567" s="81">
        <v>426.89189455979852</v>
      </c>
      <c r="S567" s="81">
        <v>699.83120229027702</v>
      </c>
      <c r="T567" s="82"/>
      <c r="U567" s="81">
        <v>1188671804</v>
      </c>
      <c r="V567" s="81">
        <v>171499</v>
      </c>
      <c r="W567" s="81">
        <v>11552</v>
      </c>
      <c r="X567" s="81">
        <v>1855391</v>
      </c>
      <c r="Y567" s="81">
        <v>2616794</v>
      </c>
      <c r="Z567" s="81">
        <v>2754480</v>
      </c>
      <c r="AA567" s="81">
        <v>662085</v>
      </c>
      <c r="AB567" s="81">
        <v>6147619</v>
      </c>
      <c r="AC567" s="81">
        <v>74424227</v>
      </c>
      <c r="AD567" s="81">
        <v>699.83120229027679</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15.686999999999999</v>
      </c>
      <c r="BH567" s="81">
        <v>26.017999999999997</v>
      </c>
      <c r="BI567" s="81">
        <v>39699.875</v>
      </c>
      <c r="BJ567" s="81">
        <v>6280.0590000000002</v>
      </c>
      <c r="BK567" s="81">
        <v>2173.7340000000004</v>
      </c>
      <c r="BL567" s="81">
        <v>2.5539999999999998</v>
      </c>
      <c r="BM567" s="82"/>
      <c r="BN567" s="81">
        <v>5</v>
      </c>
      <c r="BO567" s="81">
        <v>4</v>
      </c>
      <c r="BP567" s="81">
        <v>337</v>
      </c>
      <c r="BQ567" s="81">
        <v>26</v>
      </c>
      <c r="BR567" s="81">
        <v>266</v>
      </c>
      <c r="BS567" s="81">
        <v>1</v>
      </c>
      <c r="BT567"/>
      <c r="BU567" s="80">
        <v>45375.142999999996</v>
      </c>
      <c r="BV567" s="80">
        <v>2009.152</v>
      </c>
      <c r="BW567" s="80">
        <v>410.71899999999999</v>
      </c>
      <c r="BX567" s="80">
        <v>36.753</v>
      </c>
      <c r="BY567" s="80">
        <v>237.60400000000001</v>
      </c>
      <c r="BZ567" s="80">
        <v>26.619</v>
      </c>
      <c r="CA567" s="80">
        <v>35.116</v>
      </c>
      <c r="CB567" s="80">
        <v>66.820999999999998</v>
      </c>
      <c r="CC567" s="80">
        <v>0</v>
      </c>
    </row>
    <row r="568" spans="1:81">
      <c r="A568" s="80" t="s">
        <v>2476</v>
      </c>
      <c r="B568" s="80">
        <v>519</v>
      </c>
      <c r="C568" s="80">
        <v>9</v>
      </c>
      <c r="D568" s="80">
        <v>31</v>
      </c>
      <c r="E568" s="80">
        <v>2012</v>
      </c>
      <c r="F568" s="80" t="s">
        <v>88</v>
      </c>
      <c r="G568" s="80" t="s">
        <v>2467</v>
      </c>
      <c r="H568" s="80" t="s">
        <v>2468</v>
      </c>
      <c r="I568" s="177"/>
      <c r="J568" s="81">
        <v>45580.192502742895</v>
      </c>
      <c r="K568" s="81">
        <v>425.14915814245285</v>
      </c>
      <c r="L568" s="81">
        <v>593.5833225409126</v>
      </c>
      <c r="M568" s="81">
        <v>10610.755631983793</v>
      </c>
      <c r="N568" s="81">
        <v>8666.2703710945843</v>
      </c>
      <c r="O568" s="81">
        <v>5320.8252453116447</v>
      </c>
      <c r="P568" s="81">
        <v>3292.93978964392</v>
      </c>
      <c r="Q568" s="81">
        <v>475.81636359923232</v>
      </c>
      <c r="R568" s="81">
        <v>451.57189543455644</v>
      </c>
      <c r="S568" s="81">
        <v>742.47402816514591</v>
      </c>
      <c r="T568" s="82"/>
      <c r="U568" s="81">
        <v>1238848267</v>
      </c>
      <c r="V568" s="81">
        <v>171499</v>
      </c>
      <c r="W568" s="81">
        <v>11552</v>
      </c>
      <c r="X568" s="81">
        <v>1855391</v>
      </c>
      <c r="Y568" s="81">
        <v>2684067</v>
      </c>
      <c r="Z568" s="81">
        <v>2782913</v>
      </c>
      <c r="AA568" s="81">
        <v>661683</v>
      </c>
      <c r="AB568" s="81">
        <v>6240455</v>
      </c>
      <c r="AC568" s="81">
        <v>76687841</v>
      </c>
      <c r="AD568" s="81">
        <v>742.47402816514602</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20.638000000000002</v>
      </c>
      <c r="BH568" s="81">
        <v>30.542000000000002</v>
      </c>
      <c r="BI568" s="81">
        <v>41265.190999999999</v>
      </c>
      <c r="BJ568" s="81">
        <v>6345.1580000000004</v>
      </c>
      <c r="BK568" s="81">
        <v>2720.6509999999998</v>
      </c>
      <c r="BL568" s="81">
        <v>0</v>
      </c>
      <c r="BM568" s="82"/>
      <c r="BN568" s="81">
        <v>5</v>
      </c>
      <c r="BO568" s="81">
        <v>4</v>
      </c>
      <c r="BP568" s="81">
        <v>351</v>
      </c>
      <c r="BQ568" s="81">
        <v>27</v>
      </c>
      <c r="BR568" s="81">
        <v>290</v>
      </c>
      <c r="BS568" s="81">
        <v>0</v>
      </c>
      <c r="BT568"/>
      <c r="BU568" s="80">
        <v>47452.885000000002</v>
      </c>
      <c r="BV568" s="80">
        <v>2154.7950000000001</v>
      </c>
      <c r="BW568" s="80">
        <v>407.67099999999999</v>
      </c>
      <c r="BX568" s="80">
        <v>43.768000000000001</v>
      </c>
      <c r="BY568" s="80">
        <v>219.667</v>
      </c>
      <c r="BZ568" s="80">
        <v>32</v>
      </c>
      <c r="CA568" s="80">
        <v>30.364999999999998</v>
      </c>
      <c r="CB568" s="80">
        <v>41.029000000000003</v>
      </c>
      <c r="CC568" s="80">
        <v>0</v>
      </c>
    </row>
    <row r="569" spans="1:81">
      <c r="A569" s="80" t="s">
        <v>2477</v>
      </c>
      <c r="B569" s="80">
        <v>520</v>
      </c>
      <c r="C569" s="80">
        <v>10</v>
      </c>
      <c r="D569" s="80">
        <v>31</v>
      </c>
      <c r="E569" s="80">
        <v>2013</v>
      </c>
      <c r="F569" s="80" t="s">
        <v>89</v>
      </c>
      <c r="G569" s="80" t="s">
        <v>2467</v>
      </c>
      <c r="H569" s="80" t="s">
        <v>2468</v>
      </c>
      <c r="I569" s="177"/>
      <c r="J569" s="81">
        <v>49113.749436727972</v>
      </c>
      <c r="K569" s="81">
        <v>378.92995093416044</v>
      </c>
      <c r="L569" s="81">
        <v>593.73405482565124</v>
      </c>
      <c r="M569" s="81">
        <v>10520.421872490568</v>
      </c>
      <c r="N569" s="81">
        <v>9175.8326335447582</v>
      </c>
      <c r="O569" s="81">
        <v>5151.6136643492073</v>
      </c>
      <c r="P569" s="81">
        <v>3307.1555542470755</v>
      </c>
      <c r="Q569" s="81">
        <v>483.31080539125094</v>
      </c>
      <c r="R569" s="81">
        <v>441.49634440429372</v>
      </c>
      <c r="S569" s="81">
        <v>697.04892065078866</v>
      </c>
      <c r="T569" s="82"/>
      <c r="U569" s="81">
        <v>1300329740</v>
      </c>
      <c r="V569" s="81">
        <v>171499</v>
      </c>
      <c r="W569" s="81">
        <v>11552</v>
      </c>
      <c r="X569" s="81">
        <v>1855391</v>
      </c>
      <c r="Y569" s="81">
        <v>2704016</v>
      </c>
      <c r="Z569" s="81">
        <v>2814712</v>
      </c>
      <c r="AA569" s="81">
        <v>662045</v>
      </c>
      <c r="AB569" s="81">
        <v>6247860</v>
      </c>
      <c r="AC569" s="81">
        <v>73187648</v>
      </c>
      <c r="AD569" s="81">
        <v>697.04892065078866</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23.021999999999998</v>
      </c>
      <c r="BH569" s="81">
        <v>30.974</v>
      </c>
      <c r="BI569" s="81">
        <v>44222.076000000001</v>
      </c>
      <c r="BJ569" s="81">
        <v>6249.0379999999996</v>
      </c>
      <c r="BK569" s="81">
        <v>2849.0185019999999</v>
      </c>
      <c r="BL569" s="81">
        <v>0</v>
      </c>
      <c r="BM569" s="82"/>
      <c r="BN569" s="81">
        <v>5</v>
      </c>
      <c r="BO569" s="81">
        <v>4</v>
      </c>
      <c r="BP569" s="81">
        <v>344</v>
      </c>
      <c r="BQ569" s="81">
        <v>27</v>
      </c>
      <c r="BR569" s="81">
        <v>282</v>
      </c>
      <c r="BS569" s="81">
        <v>0</v>
      </c>
      <c r="BT569"/>
      <c r="BU569" s="80">
        <v>50279.875999999997</v>
      </c>
      <c r="BV569" s="80">
        <v>2334.4789999999998</v>
      </c>
      <c r="BW569" s="80">
        <v>382.178</v>
      </c>
      <c r="BX569" s="80">
        <v>42.552723</v>
      </c>
      <c r="BY569" s="80">
        <v>241.50577899999999</v>
      </c>
      <c r="BZ569" s="80">
        <v>37.343000000000004</v>
      </c>
      <c r="CA569" s="80">
        <v>9.8000000000000007</v>
      </c>
      <c r="CB569" s="80">
        <v>46.393999999999998</v>
      </c>
      <c r="CC569" s="80">
        <v>0</v>
      </c>
    </row>
    <row r="570" spans="1:81">
      <c r="A570" s="80" t="s">
        <v>2478</v>
      </c>
      <c r="B570" s="80">
        <v>521</v>
      </c>
      <c r="C570" s="80">
        <v>11</v>
      </c>
      <c r="D570" s="80">
        <v>31</v>
      </c>
      <c r="E570" s="80">
        <v>2014</v>
      </c>
      <c r="F570" s="80" t="s">
        <v>90</v>
      </c>
      <c r="G570" s="80" t="s">
        <v>2467</v>
      </c>
      <c r="H570" s="80" t="s">
        <v>2468</v>
      </c>
      <c r="I570" s="177"/>
      <c r="J570" s="81">
        <v>47603.087887397276</v>
      </c>
      <c r="K570" s="81">
        <v>360.22649955336504</v>
      </c>
      <c r="L570" s="81">
        <v>632.32100614440742</v>
      </c>
      <c r="M570" s="81">
        <v>9773.6204262621013</v>
      </c>
      <c r="N570" s="81">
        <v>7637.7589373891151</v>
      </c>
      <c r="O570" s="81">
        <v>4928.4566784786803</v>
      </c>
      <c r="P570" s="81">
        <v>3333.5303482755185</v>
      </c>
      <c r="Q570" s="81">
        <v>464.17847034735206</v>
      </c>
      <c r="R570" s="81">
        <v>448.83397839915909</v>
      </c>
      <c r="S570" s="81">
        <v>705.92509553373645</v>
      </c>
      <c r="T570" s="82"/>
      <c r="U570" s="81">
        <v>1387432982</v>
      </c>
      <c r="V570" s="81">
        <v>150664</v>
      </c>
      <c r="W570" s="81">
        <v>11034</v>
      </c>
      <c r="X570" s="81">
        <v>1874275</v>
      </c>
      <c r="Y570" s="81">
        <v>2735874</v>
      </c>
      <c r="Z570" s="81">
        <v>2836071</v>
      </c>
      <c r="AA570" s="81">
        <v>663872</v>
      </c>
      <c r="AB570" s="81">
        <v>6254106</v>
      </c>
      <c r="AC570" s="81">
        <v>74637975</v>
      </c>
      <c r="AD570" s="81">
        <v>705.92509553373668</v>
      </c>
      <c r="AE570" s="82"/>
      <c r="AF570" s="81">
        <v>14973267131.258183</v>
      </c>
      <c r="AG570" s="81">
        <v>347182966.76601022</v>
      </c>
      <c r="AH570" s="81">
        <v>157173029.17053834</v>
      </c>
      <c r="AI570" s="81">
        <v>13588839685.31905</v>
      </c>
      <c r="AJ570" s="81">
        <v>10514852775.984917</v>
      </c>
      <c r="AK570" s="81">
        <v>0</v>
      </c>
      <c r="AL570" s="81">
        <v>0</v>
      </c>
      <c r="AM570" s="81">
        <v>858595297.34961224</v>
      </c>
      <c r="AN570" s="81">
        <v>0</v>
      </c>
      <c r="AO570" s="81">
        <v>0</v>
      </c>
      <c r="AP570" s="82"/>
      <c r="AQ570" s="81">
        <v>72585</v>
      </c>
      <c r="AR570" s="81">
        <v>10264</v>
      </c>
      <c r="AS570" s="81">
        <v>18</v>
      </c>
      <c r="AT570" s="81">
        <v>4</v>
      </c>
      <c r="AU570" s="81">
        <v>0</v>
      </c>
      <c r="AV570" s="81">
        <v>11</v>
      </c>
      <c r="AW570" s="81" t="s">
        <v>564</v>
      </c>
      <c r="AX570" s="82"/>
      <c r="AY570" s="81">
        <v>277954.90000000002</v>
      </c>
      <c r="AZ570" s="81">
        <v>693982.3</v>
      </c>
      <c r="BA570" s="81">
        <v>66963</v>
      </c>
      <c r="BB570" s="81">
        <v>980</v>
      </c>
      <c r="BC570" s="81">
        <v>0</v>
      </c>
      <c r="BD570" s="81">
        <v>56488.3</v>
      </c>
      <c r="BE570" s="81" t="s">
        <v>564</v>
      </c>
      <c r="BF570" s="82"/>
      <c r="BG570" s="81">
        <v>21.643999999999998</v>
      </c>
      <c r="BH570" s="81">
        <v>34.097999999999999</v>
      </c>
      <c r="BI570" s="81">
        <v>43814.904000000002</v>
      </c>
      <c r="BJ570" s="81">
        <v>7325.2569999999996</v>
      </c>
      <c r="BK570" s="81">
        <v>2921.4659999999999</v>
      </c>
      <c r="BL570" s="81">
        <v>0</v>
      </c>
      <c r="BM570" s="82"/>
      <c r="BN570" s="81">
        <v>5</v>
      </c>
      <c r="BO570" s="81">
        <v>4</v>
      </c>
      <c r="BP570" s="81">
        <v>344</v>
      </c>
      <c r="BQ570" s="81">
        <v>28</v>
      </c>
      <c r="BR570" s="81">
        <v>295</v>
      </c>
      <c r="BS570" s="81">
        <v>0</v>
      </c>
      <c r="BT570"/>
      <c r="BU570" s="80">
        <v>51069.317999999999</v>
      </c>
      <c r="BV570" s="80">
        <v>2221.721</v>
      </c>
      <c r="BW570" s="80">
        <v>410.82299999999998</v>
      </c>
      <c r="BX570" s="80">
        <v>99.861999999999995</v>
      </c>
      <c r="BY570" s="80">
        <v>241.99199999999999</v>
      </c>
      <c r="BZ570" s="80">
        <v>31.03</v>
      </c>
      <c r="CA570" s="80">
        <v>0</v>
      </c>
      <c r="CB570" s="80">
        <v>42.622999999999998</v>
      </c>
      <c r="CC570" s="80">
        <v>0</v>
      </c>
    </row>
    <row r="571" spans="1:81">
      <c r="A571" s="80" t="s">
        <v>2479</v>
      </c>
      <c r="B571" s="80">
        <v>522</v>
      </c>
      <c r="C571" s="80">
        <v>12</v>
      </c>
      <c r="D571" s="80">
        <v>31</v>
      </c>
      <c r="E571" s="80">
        <v>2015</v>
      </c>
      <c r="F571" s="80" t="s">
        <v>91</v>
      </c>
      <c r="G571" s="80" t="s">
        <v>2467</v>
      </c>
      <c r="H571" s="80" t="s">
        <v>2468</v>
      </c>
      <c r="I571" s="177"/>
      <c r="J571" s="81">
        <v>43964.597108582573</v>
      </c>
      <c r="K571" s="81">
        <v>357.73485118917682</v>
      </c>
      <c r="L571" s="81">
        <v>664.20084414439987</v>
      </c>
      <c r="M571" s="81">
        <v>9929.6470802058466</v>
      </c>
      <c r="N571" s="81">
        <v>7195.2859271171737</v>
      </c>
      <c r="O571" s="81">
        <v>4913.0573970034793</v>
      </c>
      <c r="P571" s="81">
        <v>3330.7761593058754</v>
      </c>
      <c r="Q571" s="81">
        <v>455.26452889224544</v>
      </c>
      <c r="R571" s="81">
        <v>429.50410192289633</v>
      </c>
      <c r="S571" s="81">
        <v>730.60735378092966</v>
      </c>
      <c r="T571" s="82"/>
      <c r="U571" s="81">
        <v>1266882431</v>
      </c>
      <c r="V571" s="81">
        <v>150664</v>
      </c>
      <c r="W571" s="81">
        <v>11034</v>
      </c>
      <c r="X571" s="81">
        <v>1874275</v>
      </c>
      <c r="Y571" s="81">
        <v>2773070</v>
      </c>
      <c r="Z571" s="81">
        <v>2854449</v>
      </c>
      <c r="AA571" s="81">
        <v>662802</v>
      </c>
      <c r="AB571" s="81">
        <v>6265899</v>
      </c>
      <c r="AC571" s="81">
        <v>73575253</v>
      </c>
      <c r="AD571" s="81">
        <v>730.6073537809292</v>
      </c>
      <c r="AE571" s="82"/>
      <c r="AF571" s="81">
        <v>13606317802.405779</v>
      </c>
      <c r="AG571" s="81">
        <v>307846796.78004247</v>
      </c>
      <c r="AH571" s="81">
        <v>138799842.49942389</v>
      </c>
      <c r="AI571" s="81">
        <v>14088425786.788963</v>
      </c>
      <c r="AJ571" s="81">
        <v>9656313704.0429153</v>
      </c>
      <c r="AK571" s="81">
        <v>0</v>
      </c>
      <c r="AL571" s="81">
        <v>0</v>
      </c>
      <c r="AM571" s="81">
        <v>858715173.49227214</v>
      </c>
      <c r="AN571" s="81">
        <v>0</v>
      </c>
      <c r="AO571" s="81">
        <v>0</v>
      </c>
      <c r="AP571" s="82"/>
      <c r="AQ571" s="81">
        <v>81015</v>
      </c>
      <c r="AR571" s="81">
        <v>16638</v>
      </c>
      <c r="AS571" s="81">
        <v>18</v>
      </c>
      <c r="AT571" s="81">
        <v>4</v>
      </c>
      <c r="AU571" s="81">
        <v>0</v>
      </c>
      <c r="AV571" s="81">
        <v>11</v>
      </c>
      <c r="AW571" s="81" t="s">
        <v>564</v>
      </c>
      <c r="AX571" s="82"/>
      <c r="AY571" s="81">
        <v>315689.89999999991</v>
      </c>
      <c r="AZ571" s="81">
        <v>1195496.1000000001</v>
      </c>
      <c r="BA571" s="81">
        <v>66963</v>
      </c>
      <c r="BB571" s="81">
        <v>980</v>
      </c>
      <c r="BC571" s="81">
        <v>0</v>
      </c>
      <c r="BD571" s="81">
        <v>56488.3</v>
      </c>
      <c r="BE571" s="81" t="s">
        <v>564</v>
      </c>
      <c r="BF571" s="82"/>
      <c r="BG571" s="81">
        <v>20.632000000000001</v>
      </c>
      <c r="BH571" s="81">
        <v>34.771999999999998</v>
      </c>
      <c r="BI571" s="81">
        <v>40630.673000000003</v>
      </c>
      <c r="BJ571" s="81">
        <v>5997.6769999999997</v>
      </c>
      <c r="BK571" s="81">
        <v>3062.2596900000003</v>
      </c>
      <c r="BL571" s="81">
        <v>0</v>
      </c>
      <c r="BM571" s="82"/>
      <c r="BN571" s="81">
        <v>5</v>
      </c>
      <c r="BO571" s="81">
        <v>4</v>
      </c>
      <c r="BP571" s="81">
        <v>342</v>
      </c>
      <c r="BQ571" s="81">
        <v>30</v>
      </c>
      <c r="BR571" s="81">
        <v>301</v>
      </c>
      <c r="BS571" s="81">
        <v>0</v>
      </c>
      <c r="BT571"/>
      <c r="BU571" s="80">
        <v>46574.142999999996</v>
      </c>
      <c r="BV571" s="80">
        <v>2321.7920899999999</v>
      </c>
      <c r="BW571" s="80">
        <v>362.14499999999998</v>
      </c>
      <c r="BX571" s="80">
        <v>139.851</v>
      </c>
      <c r="BY571" s="80">
        <v>249.0496</v>
      </c>
      <c r="BZ571" s="80">
        <v>42.061</v>
      </c>
      <c r="CA571" s="80">
        <v>6.4850000000000003</v>
      </c>
      <c r="CB571" s="80">
        <v>50.487000000000002</v>
      </c>
      <c r="CC571" s="80">
        <v>0</v>
      </c>
    </row>
    <row r="572" spans="1:81">
      <c r="A572" s="80" t="s">
        <v>2480</v>
      </c>
      <c r="B572" s="80">
        <v>523</v>
      </c>
      <c r="C572" s="80">
        <v>13</v>
      </c>
      <c r="D572" s="80">
        <v>31</v>
      </c>
      <c r="E572" s="80">
        <v>2016</v>
      </c>
      <c r="F572" s="80" t="s">
        <v>92</v>
      </c>
      <c r="G572" s="80" t="s">
        <v>2467</v>
      </c>
      <c r="H572" s="80" t="s">
        <v>2468</v>
      </c>
      <c r="I572" s="177"/>
      <c r="J572" s="81">
        <v>41881.124193220261</v>
      </c>
      <c r="K572" s="81">
        <v>344.7508863063822</v>
      </c>
      <c r="L572" s="81">
        <v>772.58280668986345</v>
      </c>
      <c r="M572" s="81">
        <v>8539.7391525754701</v>
      </c>
      <c r="N572" s="81">
        <v>7645.980139990731</v>
      </c>
      <c r="O572" s="81">
        <v>4891.7307226582316</v>
      </c>
      <c r="P572" s="81">
        <v>3277.8541545411854</v>
      </c>
      <c r="Q572" s="81">
        <v>443.82355147052266</v>
      </c>
      <c r="R572" s="81">
        <v>436.03962478601824</v>
      </c>
      <c r="S572" s="81">
        <v>725.13887980230015</v>
      </c>
      <c r="T572" s="82"/>
      <c r="U572" s="81">
        <v>1140197595</v>
      </c>
      <c r="V572" s="81">
        <v>150664</v>
      </c>
      <c r="W572" s="81">
        <v>11034</v>
      </c>
      <c r="X572" s="81">
        <v>1874275</v>
      </c>
      <c r="Y572" s="81">
        <v>2811702</v>
      </c>
      <c r="Z572" s="81">
        <v>2876995</v>
      </c>
      <c r="AA572" s="81">
        <v>674633</v>
      </c>
      <c r="AB572" s="81">
        <v>6283602</v>
      </c>
      <c r="AC572" s="81">
        <v>74471275.766105443</v>
      </c>
      <c r="AD572" s="81">
        <v>725.13887980230015</v>
      </c>
      <c r="AE572" s="82"/>
      <c r="AF572" s="81">
        <v>13451019482.473419</v>
      </c>
      <c r="AG572" s="81">
        <v>293329417.34335548</v>
      </c>
      <c r="AH572" s="81">
        <v>127810477.7865817</v>
      </c>
      <c r="AI572" s="81">
        <v>13110035342.311211</v>
      </c>
      <c r="AJ572" s="81">
        <v>10406615952.370001</v>
      </c>
      <c r="AK572" s="81"/>
      <c r="AL572" s="81"/>
      <c r="AM572" s="81">
        <v>861810317.67306495</v>
      </c>
      <c r="AN572" s="81"/>
      <c r="AO572" s="81"/>
      <c r="AP572" s="82"/>
      <c r="AQ572" s="81">
        <v>88529</v>
      </c>
      <c r="AR572" s="81">
        <v>20705</v>
      </c>
      <c r="AS572" s="81">
        <v>21</v>
      </c>
      <c r="AT572" s="81">
        <v>4</v>
      </c>
      <c r="AU572" s="81">
        <v>0</v>
      </c>
      <c r="AV572" s="81">
        <v>12</v>
      </c>
      <c r="AW572" s="81" t="s">
        <v>564</v>
      </c>
      <c r="AX572" s="82"/>
      <c r="AY572" s="81">
        <v>350860.9</v>
      </c>
      <c r="AZ572" s="81">
        <v>1488140.4</v>
      </c>
      <c r="BA572" s="81">
        <v>67011.5</v>
      </c>
      <c r="BB572" s="81">
        <v>980</v>
      </c>
      <c r="BC572" s="81">
        <v>0</v>
      </c>
      <c r="BD572" s="81">
        <v>56788.3</v>
      </c>
      <c r="BE572" s="81" t="s">
        <v>564</v>
      </c>
      <c r="BF572" s="82"/>
      <c r="BG572" s="81">
        <v>21.396999999999998</v>
      </c>
      <c r="BH572" s="81">
        <v>39.010999999999996</v>
      </c>
      <c r="BI572" s="81">
        <v>38064.983</v>
      </c>
      <c r="BJ572" s="81">
        <v>6391.0280000000002</v>
      </c>
      <c r="BK572" s="81">
        <v>3143.6790000000001</v>
      </c>
      <c r="BL572" s="81">
        <v>0</v>
      </c>
      <c r="BM572" s="82"/>
      <c r="BN572" s="81">
        <v>5</v>
      </c>
      <c r="BO572" s="81">
        <v>4</v>
      </c>
      <c r="BP572" s="81">
        <v>351</v>
      </c>
      <c r="BQ572" s="81">
        <v>27</v>
      </c>
      <c r="BR572" s="81">
        <v>305</v>
      </c>
      <c r="BS572" s="81">
        <v>0</v>
      </c>
      <c r="BT572"/>
      <c r="BU572" s="80">
        <v>44561.743999999999</v>
      </c>
      <c r="BV572" s="80">
        <v>2288.395</v>
      </c>
      <c r="BW572" s="80">
        <v>380.06299999999999</v>
      </c>
      <c r="BX572" s="80">
        <v>100.61499999999999</v>
      </c>
      <c r="BY572" s="80">
        <v>225.30699999999999</v>
      </c>
      <c r="BZ572" s="80">
        <v>49.234000000000002</v>
      </c>
      <c r="CA572" s="80">
        <v>5.6790000000000003</v>
      </c>
      <c r="CB572" s="80">
        <v>49.061</v>
      </c>
      <c r="CC572" s="80">
        <v>0</v>
      </c>
    </row>
    <row r="573" spans="1:81">
      <c r="A573" s="80" t="s">
        <v>2481</v>
      </c>
      <c r="B573" s="80">
        <v>524</v>
      </c>
      <c r="C573" s="80">
        <v>14</v>
      </c>
      <c r="D573" s="80">
        <v>31</v>
      </c>
      <c r="E573" s="80">
        <v>2017</v>
      </c>
      <c r="F573" s="80" t="s">
        <v>71</v>
      </c>
      <c r="G573" s="80" t="s">
        <v>2467</v>
      </c>
      <c r="H573" s="80" t="s">
        <v>2468</v>
      </c>
      <c r="I573" s="177"/>
      <c r="J573" s="81">
        <v>41809.921218359428</v>
      </c>
      <c r="K573" s="81">
        <v>345.08620715627922</v>
      </c>
      <c r="L573" s="81">
        <v>708.66706386298165</v>
      </c>
      <c r="M573" s="81">
        <v>8664.5500797114237</v>
      </c>
      <c r="N573" s="81">
        <v>8579.1384162625891</v>
      </c>
      <c r="O573" s="81">
        <v>4845.624535268641</v>
      </c>
      <c r="P573" s="81">
        <v>3266.2294163105589</v>
      </c>
      <c r="Q573" s="81">
        <v>430.22530378819675</v>
      </c>
      <c r="R573" s="81">
        <v>423.63846232269503</v>
      </c>
      <c r="S573" s="81">
        <v>741.5987107482033</v>
      </c>
      <c r="T573" s="82"/>
      <c r="U573" s="81">
        <v>1212626962</v>
      </c>
      <c r="V573" s="81">
        <v>150664</v>
      </c>
      <c r="W573" s="81">
        <v>11034</v>
      </c>
      <c r="X573" s="81">
        <v>1874275</v>
      </c>
      <c r="Y573" s="81">
        <v>2851491</v>
      </c>
      <c r="Z573" s="81">
        <v>2897153</v>
      </c>
      <c r="AA573" s="81">
        <v>676526</v>
      </c>
      <c r="AB573" s="81">
        <v>6298992</v>
      </c>
      <c r="AC573" s="81">
        <v>73788918.999999985</v>
      </c>
      <c r="AD573" s="81">
        <v>741.5987107482033</v>
      </c>
      <c r="AE573" s="82"/>
      <c r="AF573" s="81">
        <v>13412649041.51079</v>
      </c>
      <c r="AG573" s="81">
        <v>296411212.00285047</v>
      </c>
      <c r="AH573" s="81">
        <v>157158880.98037449</v>
      </c>
      <c r="AI573" s="81">
        <v>13943527094.202591</v>
      </c>
      <c r="AJ573" s="81">
        <v>11933263376.409719</v>
      </c>
      <c r="AK573" s="81"/>
      <c r="AL573" s="81"/>
      <c r="AM573" s="81">
        <v>865272891.88797033</v>
      </c>
      <c r="AN573" s="81"/>
      <c r="AO573" s="81"/>
      <c r="AP573" s="82"/>
      <c r="AQ573" s="81">
        <v>95136</v>
      </c>
      <c r="AR573" s="81">
        <v>23682</v>
      </c>
      <c r="AS573" s="81">
        <v>27</v>
      </c>
      <c r="AT573" s="81">
        <v>4</v>
      </c>
      <c r="AU573" s="81">
        <v>0</v>
      </c>
      <c r="AV573" s="81">
        <v>13</v>
      </c>
      <c r="AW573" s="81" t="s">
        <v>564</v>
      </c>
      <c r="AX573" s="82"/>
      <c r="AY573" s="81">
        <v>382682.29999999981</v>
      </c>
      <c r="AZ573" s="81">
        <v>1727704.9000000011</v>
      </c>
      <c r="BA573" s="81">
        <v>67118.5</v>
      </c>
      <c r="BB573" s="81">
        <v>980</v>
      </c>
      <c r="BC573" s="81">
        <v>0</v>
      </c>
      <c r="BD573" s="81">
        <v>60604.3</v>
      </c>
      <c r="BE573" s="81" t="s">
        <v>564</v>
      </c>
      <c r="BF573" s="82"/>
      <c r="BG573" s="81">
        <v>21.536000000000001</v>
      </c>
      <c r="BH573" s="81">
        <v>36.5</v>
      </c>
      <c r="BI573" s="81">
        <v>37506.659</v>
      </c>
      <c r="BJ573" s="81">
        <v>6743.7380000000003</v>
      </c>
      <c r="BK573" s="81">
        <v>3035.0839999999998</v>
      </c>
      <c r="BL573" s="81">
        <v>0</v>
      </c>
      <c r="BM573" s="82"/>
      <c r="BN573" s="81">
        <v>5</v>
      </c>
      <c r="BO573" s="81">
        <v>4</v>
      </c>
      <c r="BP573" s="81">
        <v>336</v>
      </c>
      <c r="BQ573" s="81">
        <v>26</v>
      </c>
      <c r="BR573" s="81">
        <v>289</v>
      </c>
      <c r="BS573" s="81">
        <v>0</v>
      </c>
      <c r="BT573"/>
      <c r="BU573" s="80">
        <v>44119.483999999997</v>
      </c>
      <c r="BV573" s="80">
        <v>2296.1370000000002</v>
      </c>
      <c r="BW573" s="80">
        <v>459.03699999999998</v>
      </c>
      <c r="BX573" s="80">
        <v>43.228999999999999</v>
      </c>
      <c r="BY573" s="80">
        <v>208.77600000000001</v>
      </c>
      <c r="BZ573" s="80">
        <v>71.941999999999993</v>
      </c>
      <c r="CA573" s="80">
        <v>0</v>
      </c>
      <c r="CB573" s="80">
        <v>144.91200000000001</v>
      </c>
      <c r="CC573" s="80">
        <v>0</v>
      </c>
    </row>
    <row r="574" spans="1:81">
      <c r="A574" s="80" t="s">
        <v>2482</v>
      </c>
      <c r="B574" s="80">
        <v>525</v>
      </c>
      <c r="C574" s="80">
        <v>15</v>
      </c>
      <c r="D574" s="80">
        <v>31</v>
      </c>
      <c r="E574" s="80">
        <v>2018</v>
      </c>
      <c r="F574" s="80" t="s">
        <v>93</v>
      </c>
      <c r="G574" s="80" t="s">
        <v>2467</v>
      </c>
      <c r="H574" s="80" t="s">
        <v>2468</v>
      </c>
      <c r="I574" s="177"/>
      <c r="J574" s="81">
        <v>40848.600156321096</v>
      </c>
      <c r="K574" s="81">
        <v>325.8498613408251</v>
      </c>
      <c r="L574" s="81">
        <v>662.74239864830804</v>
      </c>
      <c r="M574" s="81">
        <v>8840.0675952271831</v>
      </c>
      <c r="N574" s="81">
        <v>7282.5309989621564</v>
      </c>
      <c r="O574" s="81">
        <v>4776.2732723959371</v>
      </c>
      <c r="P574" s="81">
        <v>3249.4758748387444</v>
      </c>
      <c r="Q574" s="81">
        <v>400.00047414528512</v>
      </c>
      <c r="R574" s="81">
        <v>428.17444810989986</v>
      </c>
      <c r="S574" s="81">
        <v>774.26620898403121</v>
      </c>
      <c r="T574" s="82"/>
      <c r="U574" s="81">
        <v>1314316661</v>
      </c>
      <c r="V574" s="81">
        <v>150664</v>
      </c>
      <c r="W574" s="81">
        <v>11034</v>
      </c>
      <c r="X574" s="81">
        <v>1874275</v>
      </c>
      <c r="Y574" s="81">
        <v>2890519</v>
      </c>
      <c r="Z574" s="81">
        <v>2910368</v>
      </c>
      <c r="AA574" s="81">
        <v>679823</v>
      </c>
      <c r="AB574" s="81">
        <v>6311190</v>
      </c>
      <c r="AC574" s="81">
        <v>74286707</v>
      </c>
      <c r="AD574" s="81">
        <v>774.26620898403121</v>
      </c>
      <c r="AE574" s="82"/>
      <c r="AF574" s="81">
        <v>13530560577.689171</v>
      </c>
      <c r="AG574" s="81">
        <v>270278600.7794311</v>
      </c>
      <c r="AH574" s="81">
        <v>148419510.42541641</v>
      </c>
      <c r="AI574" s="81">
        <v>13906633243.90263</v>
      </c>
      <c r="AJ574" s="81">
        <v>10662611298.018641</v>
      </c>
      <c r="AK574" s="81"/>
      <c r="AL574" s="81"/>
      <c r="AM574" s="81">
        <v>868742313.41225088</v>
      </c>
      <c r="AN574" s="81"/>
      <c r="AO574" s="81"/>
      <c r="AP574" s="82"/>
      <c r="AQ574" s="81">
        <v>102084</v>
      </c>
      <c r="AR574" s="81">
        <v>26511</v>
      </c>
      <c r="AS574" s="81">
        <v>31</v>
      </c>
      <c r="AT574" s="81">
        <v>4</v>
      </c>
      <c r="AU574" s="81">
        <v>0</v>
      </c>
      <c r="AV574" s="81">
        <v>13</v>
      </c>
      <c r="AW574" s="81" t="s">
        <v>564</v>
      </c>
      <c r="AX574" s="82"/>
      <c r="AY574" s="81">
        <v>416725.3</v>
      </c>
      <c r="AZ574" s="81">
        <v>1982293.7</v>
      </c>
      <c r="BA574" s="81">
        <v>69578</v>
      </c>
      <c r="BB574" s="81">
        <v>980</v>
      </c>
      <c r="BC574" s="81">
        <v>0</v>
      </c>
      <c r="BD574" s="81">
        <v>60604.3</v>
      </c>
      <c r="BE574" s="81" t="s">
        <v>564</v>
      </c>
      <c r="BF574" s="82"/>
      <c r="BG574" s="81">
        <v>20.196999999999999</v>
      </c>
      <c r="BH574" s="81">
        <v>37.473999999999997</v>
      </c>
      <c r="BI574" s="81">
        <v>37300.392999999996</v>
      </c>
      <c r="BJ574" s="81">
        <v>6855.2443700000003</v>
      </c>
      <c r="BK574" s="81">
        <v>3068.44</v>
      </c>
      <c r="BL574" s="81">
        <v>0</v>
      </c>
      <c r="BM574" s="82"/>
      <c r="BN574" s="81">
        <v>5</v>
      </c>
      <c r="BO574" s="81">
        <v>4</v>
      </c>
      <c r="BP574" s="81">
        <v>338</v>
      </c>
      <c r="BQ574" s="81">
        <v>27</v>
      </c>
      <c r="BR574" s="81">
        <v>281</v>
      </c>
      <c r="BS574" s="81">
        <v>0</v>
      </c>
      <c r="BT574"/>
      <c r="BU574" s="80">
        <v>44124.178999999996</v>
      </c>
      <c r="BV574" s="80">
        <v>2333.768</v>
      </c>
      <c r="BW574" s="80">
        <v>384.16</v>
      </c>
      <c r="BX574" s="80">
        <v>98.924000000000007</v>
      </c>
      <c r="BY574" s="80">
        <v>181.244</v>
      </c>
      <c r="BZ574" s="80">
        <v>55.328000000000003</v>
      </c>
      <c r="CA574" s="80">
        <v>4.49</v>
      </c>
      <c r="CB574" s="80">
        <v>99.655370000000005</v>
      </c>
      <c r="CC574" s="80">
        <v>0</v>
      </c>
    </row>
    <row r="575" spans="1:81">
      <c r="A575" s="80" t="s">
        <v>2483</v>
      </c>
      <c r="B575" s="80">
        <v>526</v>
      </c>
      <c r="C575" s="80">
        <v>16</v>
      </c>
      <c r="D575" s="80">
        <v>31</v>
      </c>
      <c r="E575" s="80">
        <v>2019</v>
      </c>
      <c r="F575" s="80" t="s">
        <v>73</v>
      </c>
      <c r="G575" s="80" t="s">
        <v>2467</v>
      </c>
      <c r="H575" s="80" t="s">
        <v>2468</v>
      </c>
      <c r="I575" s="177"/>
      <c r="J575" s="81">
        <v>38754.608926732602</v>
      </c>
      <c r="K575" s="81">
        <v>296.94263695983449</v>
      </c>
      <c r="L575" s="81">
        <v>668.25116696367695</v>
      </c>
      <c r="M575" s="81">
        <v>8069.7824797372559</v>
      </c>
      <c r="N575" s="81">
        <v>7015.8900725829626</v>
      </c>
      <c r="O575" s="81">
        <v>4661.2741203877003</v>
      </c>
      <c r="P575" s="81">
        <v>3239.6470445851619</v>
      </c>
      <c r="Q575" s="81">
        <v>389.9854826953013</v>
      </c>
      <c r="R575" s="81">
        <v>402.68346436148204</v>
      </c>
      <c r="S575" s="81">
        <v>773.34113865840527</v>
      </c>
      <c r="T575" s="82"/>
      <c r="U575" s="81">
        <v>1251831564</v>
      </c>
      <c r="V575" s="81">
        <v>150664</v>
      </c>
      <c r="W575" s="81">
        <v>11034</v>
      </c>
      <c r="X575" s="81">
        <v>1874275</v>
      </c>
      <c r="Y575" s="81">
        <v>2927908</v>
      </c>
      <c r="Z575" s="81">
        <v>2918277</v>
      </c>
      <c r="AA575" s="81">
        <v>672694</v>
      </c>
      <c r="AB575" s="81">
        <v>6319772</v>
      </c>
      <c r="AC575" s="81">
        <v>71008405.000000015</v>
      </c>
      <c r="AD575" s="81">
        <v>773.34113865840527</v>
      </c>
      <c r="AE575" s="82"/>
      <c r="AF575" s="81">
        <v>12990998302.337629</v>
      </c>
      <c r="AG575" s="81">
        <v>261049100.82760397</v>
      </c>
      <c r="AH575" s="81">
        <v>154672285.04402807</v>
      </c>
      <c r="AI575" s="81">
        <v>13210489317.775579</v>
      </c>
      <c r="AJ575" s="81">
        <v>10202424142.183599</v>
      </c>
      <c r="AK575" s="81">
        <v>0</v>
      </c>
      <c r="AL575" s="81">
        <v>0</v>
      </c>
      <c r="AM575" s="81">
        <v>860705371.18185556</v>
      </c>
      <c r="AN575" s="81">
        <v>0</v>
      </c>
      <c r="AO575" s="81">
        <v>0</v>
      </c>
      <c r="AP575" s="82"/>
      <c r="AQ575" s="81">
        <v>109463</v>
      </c>
      <c r="AR575" s="81">
        <v>28776</v>
      </c>
      <c r="AS575" s="81">
        <v>32</v>
      </c>
      <c r="AT575" s="81">
        <v>5</v>
      </c>
      <c r="AU575" s="81">
        <v>0</v>
      </c>
      <c r="AV575" s="81">
        <v>15</v>
      </c>
      <c r="AW575" s="81" t="s">
        <v>564</v>
      </c>
      <c r="AX575" s="82"/>
      <c r="AY575" s="81">
        <v>452998.20000000013</v>
      </c>
      <c r="AZ575" s="81">
        <v>2240186.5</v>
      </c>
      <c r="BA575" s="81">
        <v>69596.800000000003</v>
      </c>
      <c r="BB575" s="81">
        <v>999.9</v>
      </c>
      <c r="BC575" s="81">
        <v>0</v>
      </c>
      <c r="BD575" s="81">
        <v>68604.989000000001</v>
      </c>
      <c r="BE575" s="81" t="s">
        <v>564</v>
      </c>
      <c r="BF575" s="82"/>
      <c r="BG575" s="81">
        <v>7.2709999999999999</v>
      </c>
      <c r="BH575" s="81">
        <v>20.597000000000001</v>
      </c>
      <c r="BI575" s="81">
        <v>33804.681360000002</v>
      </c>
      <c r="BJ575" s="81">
        <v>7584.8119999999999</v>
      </c>
      <c r="BK575" s="81">
        <v>3259.4387120000001</v>
      </c>
      <c r="BL575" s="81">
        <v>0</v>
      </c>
      <c r="BM575" s="82"/>
      <c r="BN575" s="81">
        <v>2</v>
      </c>
      <c r="BO575" s="81">
        <v>5</v>
      </c>
      <c r="BP575" s="81">
        <v>330</v>
      </c>
      <c r="BQ575" s="81">
        <v>28</v>
      </c>
      <c r="BR575" s="81">
        <v>288</v>
      </c>
      <c r="BS575" s="81">
        <v>0</v>
      </c>
      <c r="BT575"/>
      <c r="BU575" s="80">
        <v>42185.197999999997</v>
      </c>
      <c r="BV575" s="80">
        <v>1856.962712</v>
      </c>
      <c r="BW575" s="80">
        <v>296.29300000000001</v>
      </c>
      <c r="BX575" s="80">
        <v>59.647820000000003</v>
      </c>
      <c r="BY575" s="80">
        <v>171.30054000000001</v>
      </c>
      <c r="BZ575" s="80">
        <v>35.561</v>
      </c>
      <c r="CA575" s="80">
        <v>0</v>
      </c>
      <c r="CB575" s="80">
        <v>71.837000000000003</v>
      </c>
      <c r="CC575" s="80">
        <v>0</v>
      </c>
    </row>
    <row r="576" spans="1:81">
      <c r="A576" s="80" t="s">
        <v>2484</v>
      </c>
      <c r="B576" s="80">
        <v>527</v>
      </c>
      <c r="C576" s="80">
        <v>17</v>
      </c>
      <c r="D576" s="80">
        <v>31</v>
      </c>
      <c r="E576" s="80">
        <v>2020</v>
      </c>
      <c r="F576" s="80" t="s">
        <v>218</v>
      </c>
      <c r="G576" s="80" t="s">
        <v>2467</v>
      </c>
      <c r="H576" s="80" t="s">
        <v>2468</v>
      </c>
      <c r="I576" s="177"/>
      <c r="J576" s="81">
        <v>34758.761738023655</v>
      </c>
      <c r="K576" s="81">
        <v>309.20471413901709</v>
      </c>
      <c r="L576" s="81">
        <v>775.27549347302818</v>
      </c>
      <c r="M576" s="81">
        <v>7938.2548657061061</v>
      </c>
      <c r="N576" s="81">
        <v>6943.3971130802847</v>
      </c>
      <c r="O576" s="81">
        <v>4102.9190274010007</v>
      </c>
      <c r="P576" s="81">
        <v>3056.7999761173619</v>
      </c>
      <c r="Q576" s="81">
        <v>372.81805735643002</v>
      </c>
      <c r="R576" s="81">
        <v>391.64950164719983</v>
      </c>
      <c r="S576" s="81">
        <v>776.23723604706288</v>
      </c>
      <c r="T576" s="82"/>
      <c r="U576" s="81">
        <v>1192643062</v>
      </c>
      <c r="V576" s="81">
        <v>147246</v>
      </c>
      <c r="W576" s="81">
        <v>13605</v>
      </c>
      <c r="X576" s="81">
        <v>1934632</v>
      </c>
      <c r="Y576" s="81">
        <v>2964119</v>
      </c>
      <c r="Z576" s="81">
        <v>2931842</v>
      </c>
      <c r="AA576" s="81">
        <v>689620</v>
      </c>
      <c r="AB576" s="81">
        <v>6322897</v>
      </c>
      <c r="AC576" s="81">
        <v>69422992.999999985</v>
      </c>
      <c r="AD576" s="81">
        <v>776.23723604706288</v>
      </c>
      <c r="AE576" s="82"/>
      <c r="AF576" s="81">
        <v>12112193263.318901</v>
      </c>
      <c r="AG576" s="81">
        <v>248596026.59446499</v>
      </c>
      <c r="AH576" s="81">
        <v>189845831.9002811</v>
      </c>
      <c r="AI576" s="81">
        <v>13290169834.35038</v>
      </c>
      <c r="AJ576" s="81">
        <v>10129946761.569319</v>
      </c>
      <c r="AK576" s="81">
        <v>0</v>
      </c>
      <c r="AL576" s="81">
        <v>0</v>
      </c>
      <c r="AM576" s="81">
        <v>825208307.35085309</v>
      </c>
      <c r="AN576" s="81">
        <v>0</v>
      </c>
      <c r="AO576" s="81">
        <v>0</v>
      </c>
      <c r="AP576" s="82"/>
      <c r="AQ576" s="81">
        <v>116910</v>
      </c>
      <c r="AR576" s="81">
        <v>30471</v>
      </c>
      <c r="AS576" s="81">
        <v>31</v>
      </c>
      <c r="AT576" s="81">
        <v>5</v>
      </c>
      <c r="AU576" s="81">
        <v>0</v>
      </c>
      <c r="AV576" s="81">
        <v>18</v>
      </c>
      <c r="AW576" s="81">
        <v>30</v>
      </c>
      <c r="AX576" s="82"/>
      <c r="AY576" s="81">
        <v>490841.90000000008</v>
      </c>
      <c r="AZ576" s="81">
        <v>2424148.1</v>
      </c>
      <c r="BA576" s="81">
        <v>69577.3</v>
      </c>
      <c r="BB576" s="81">
        <v>999.9</v>
      </c>
      <c r="BC576" s="81">
        <v>0</v>
      </c>
      <c r="BD576" s="81">
        <v>123598.961</v>
      </c>
      <c r="BE576" s="81">
        <v>67177.3</v>
      </c>
      <c r="BF576" s="82"/>
      <c r="BG576" s="81">
        <v>15.414</v>
      </c>
      <c r="BH576" s="81">
        <v>36.762</v>
      </c>
      <c r="BI576" s="81">
        <v>31588.46456</v>
      </c>
      <c r="BJ576" s="81">
        <v>6367.6409999999996</v>
      </c>
      <c r="BK576" s="81">
        <v>2828.7580000000003</v>
      </c>
      <c r="BL576" s="81">
        <v>0</v>
      </c>
      <c r="BM576" s="82"/>
      <c r="BN576" s="81">
        <v>5</v>
      </c>
      <c r="BO576" s="81">
        <v>4</v>
      </c>
      <c r="BP576" s="81">
        <v>340</v>
      </c>
      <c r="BQ576" s="81">
        <v>25</v>
      </c>
      <c r="BR576" s="81">
        <v>280</v>
      </c>
      <c r="BS576" s="81">
        <v>0</v>
      </c>
      <c r="BT576"/>
      <c r="BU576" s="80">
        <v>38292.248</v>
      </c>
      <c r="BV576" s="80">
        <v>1730.5609999999999</v>
      </c>
      <c r="BW576" s="80">
        <v>289.02499999999998</v>
      </c>
      <c r="BX576" s="80">
        <v>67.761259999999993</v>
      </c>
      <c r="BY576" s="80">
        <v>215.16929999999999</v>
      </c>
      <c r="BZ576" s="80">
        <v>157.37700000000001</v>
      </c>
      <c r="CA576" s="80">
        <v>4.8630000000000004</v>
      </c>
      <c r="CB576" s="80">
        <v>80.034999999999997</v>
      </c>
      <c r="CC576" s="80">
        <v>0</v>
      </c>
    </row>
    <row r="577" spans="1:81">
      <c r="A577" s="80" t="s">
        <v>2485</v>
      </c>
      <c r="B577" s="80">
        <v>527</v>
      </c>
      <c r="C577" s="80">
        <v>18</v>
      </c>
      <c r="D577" s="80">
        <v>31</v>
      </c>
      <c r="E577" s="80">
        <v>2021</v>
      </c>
      <c r="F577" s="80" t="s">
        <v>75</v>
      </c>
      <c r="G577" s="174" t="s">
        <v>2467</v>
      </c>
      <c r="H577" s="80" t="s">
        <v>2468</v>
      </c>
      <c r="I577" s="177"/>
      <c r="J577" s="81">
        <v>39386.34165899855</v>
      </c>
      <c r="K577" s="81">
        <v>336.43983535306648</v>
      </c>
      <c r="L577" s="81">
        <v>720.24891262332949</v>
      </c>
      <c r="M577" s="81">
        <v>8711.1694506110125</v>
      </c>
      <c r="N577" s="81">
        <v>6736.1776105909557</v>
      </c>
      <c r="O577" s="81">
        <v>3994.1462474624773</v>
      </c>
      <c r="P577" s="81">
        <v>3150.3281881794096</v>
      </c>
      <c r="Q577" s="81">
        <v>376.57481428191215</v>
      </c>
      <c r="R577" s="81">
        <v>408.75150342630235</v>
      </c>
      <c r="S577" s="81">
        <v>738.65963300716294</v>
      </c>
      <c r="T577" s="82"/>
      <c r="U577" s="81">
        <v>1309678874</v>
      </c>
      <c r="V577" s="81">
        <v>147246</v>
      </c>
      <c r="W577" s="81">
        <v>13605</v>
      </c>
      <c r="X577" s="81">
        <v>1934632</v>
      </c>
      <c r="Y577" s="81">
        <v>2986528</v>
      </c>
      <c r="Z577" s="81">
        <v>2938841</v>
      </c>
      <c r="AA577" s="81">
        <v>693097</v>
      </c>
      <c r="AB577" s="81">
        <v>6310875</v>
      </c>
      <c r="AC577" s="81">
        <v>70227482.999999985</v>
      </c>
      <c r="AD577" s="81">
        <v>738.65963300716294</v>
      </c>
      <c r="AE577" s="82"/>
      <c r="AF577" s="81">
        <v>13094534753.52319</v>
      </c>
      <c r="AG577" s="81">
        <v>269762944.47443163</v>
      </c>
      <c r="AH577" s="81">
        <v>154807157.220433</v>
      </c>
      <c r="AI577" s="81">
        <v>14457740680.60561</v>
      </c>
      <c r="AJ577" s="81">
        <v>9786918148.9580746</v>
      </c>
      <c r="AK577" s="81">
        <v>0</v>
      </c>
      <c r="AL577" s="81">
        <v>0</v>
      </c>
      <c r="AM577" s="81">
        <v>828389987.96906865</v>
      </c>
      <c r="AN577" s="81">
        <v>0</v>
      </c>
      <c r="AO577" s="81">
        <v>0</v>
      </c>
      <c r="AP577" s="82"/>
      <c r="AQ577" s="81">
        <v>131981</v>
      </c>
      <c r="AR577" s="81">
        <v>31763</v>
      </c>
      <c r="AS577" s="81">
        <v>30</v>
      </c>
      <c r="AT577" s="81">
        <v>5</v>
      </c>
      <c r="AU577" s="81">
        <v>0</v>
      </c>
      <c r="AV577" s="81">
        <v>19</v>
      </c>
      <c r="AW577" s="81"/>
      <c r="AX577" s="82"/>
      <c r="AY577" s="81">
        <v>559412.10000002466</v>
      </c>
      <c r="AZ577" s="81">
        <v>2536460.6000000439</v>
      </c>
      <c r="BA577" s="81">
        <v>65327.3</v>
      </c>
      <c r="BB577" s="81">
        <v>999.9</v>
      </c>
      <c r="BC577" s="81">
        <v>0</v>
      </c>
      <c r="BD577" s="81">
        <v>126189.341</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2486</v>
      </c>
      <c r="B578" s="80">
        <v>527</v>
      </c>
      <c r="C578" s="80">
        <v>19</v>
      </c>
      <c r="D578" s="80">
        <v>31</v>
      </c>
      <c r="E578" s="80">
        <v>2022</v>
      </c>
      <c r="F578" s="80" t="s">
        <v>568</v>
      </c>
      <c r="G578" s="174" t="s">
        <v>2467</v>
      </c>
      <c r="H578" s="80" t="s">
        <v>2468</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141662</v>
      </c>
      <c r="AR578" s="81">
        <v>32603</v>
      </c>
      <c r="AS578" s="81">
        <v>30</v>
      </c>
      <c r="AT578" s="81">
        <v>5</v>
      </c>
      <c r="AU578" s="81">
        <v>0</v>
      </c>
      <c r="AV578" s="81">
        <v>20</v>
      </c>
      <c r="AW578" s="81"/>
      <c r="AX578" s="82"/>
      <c r="AY578" s="81">
        <v>610247.70000006526</v>
      </c>
      <c r="AZ578" s="81">
        <v>2706562.6000000634</v>
      </c>
      <c r="BA578" s="81">
        <v>65327.3</v>
      </c>
      <c r="BB578" s="81">
        <v>999.9</v>
      </c>
      <c r="BC578" s="81">
        <v>0</v>
      </c>
      <c r="BD578" s="81">
        <v>127359.34099999999</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1908</v>
      </c>
      <c r="B9" s="80">
        <v>1</v>
      </c>
      <c r="C9" s="80">
        <v>1</v>
      </c>
      <c r="D9" s="80">
        <v>1</v>
      </c>
      <c r="E9" s="80">
        <v>1990</v>
      </c>
      <c r="F9" s="80" t="s">
        <v>562</v>
      </c>
      <c r="G9" s="182" t="s">
        <v>1909</v>
      </c>
      <c r="H9" s="80" t="s">
        <v>1910</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1911</v>
      </c>
      <c r="B10" s="80">
        <v>2</v>
      </c>
      <c r="C10" s="80">
        <v>2</v>
      </c>
      <c r="D10" s="80">
        <v>1</v>
      </c>
      <c r="E10" s="80">
        <v>2005</v>
      </c>
      <c r="F10" s="80" t="s">
        <v>565</v>
      </c>
      <c r="G10" s="182" t="s">
        <v>1909</v>
      </c>
      <c r="H10" s="80" t="s">
        <v>1910</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1912</v>
      </c>
      <c r="B11" s="80">
        <v>3</v>
      </c>
      <c r="C11" s="80">
        <v>3</v>
      </c>
      <c r="D11" s="80">
        <v>1</v>
      </c>
      <c r="E11" s="80">
        <v>2006</v>
      </c>
      <c r="F11" s="80" t="s">
        <v>566</v>
      </c>
      <c r="G11" s="182" t="s">
        <v>1909</v>
      </c>
      <c r="H11" s="80" t="s">
        <v>1910</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1913</v>
      </c>
      <c r="B12" s="80">
        <v>4</v>
      </c>
      <c r="C12" s="80">
        <v>4</v>
      </c>
      <c r="D12" s="80">
        <v>1</v>
      </c>
      <c r="E12" s="80">
        <v>2007</v>
      </c>
      <c r="F12" s="80" t="s">
        <v>567</v>
      </c>
      <c r="G12" s="182" t="s">
        <v>1909</v>
      </c>
      <c r="H12" s="80" t="s">
        <v>1910</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1914</v>
      </c>
      <c r="B13" s="80">
        <v>5</v>
      </c>
      <c r="C13" s="80">
        <v>5</v>
      </c>
      <c r="D13" s="80">
        <v>1</v>
      </c>
      <c r="E13" s="80">
        <v>2008</v>
      </c>
      <c r="F13" s="80" t="s">
        <v>84</v>
      </c>
      <c r="G13" s="182" t="s">
        <v>1909</v>
      </c>
      <c r="H13" s="80" t="s">
        <v>1910</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1915</v>
      </c>
      <c r="B14" s="80">
        <v>6</v>
      </c>
      <c r="C14" s="80">
        <v>6</v>
      </c>
      <c r="D14" s="80">
        <v>1</v>
      </c>
      <c r="E14" s="80">
        <v>2009</v>
      </c>
      <c r="F14" s="80" t="s">
        <v>85</v>
      </c>
      <c r="G14" s="182" t="s">
        <v>1909</v>
      </c>
      <c r="H14" s="80" t="s">
        <v>1910</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0</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0</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0</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0</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1916</v>
      </c>
      <c r="B15" s="80">
        <v>7</v>
      </c>
      <c r="C15" s="80">
        <v>7</v>
      </c>
      <c r="D15" s="80">
        <v>1</v>
      </c>
      <c r="E15" s="80">
        <v>2010</v>
      </c>
      <c r="F15" s="80" t="s">
        <v>86</v>
      </c>
      <c r="G15" s="182" t="s">
        <v>1909</v>
      </c>
      <c r="H15" s="80" t="s">
        <v>1910</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0</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0</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0</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0</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1917</v>
      </c>
      <c r="B16" s="80">
        <v>8</v>
      </c>
      <c r="C16" s="80">
        <v>8</v>
      </c>
      <c r="D16" s="80">
        <v>1</v>
      </c>
      <c r="E16" s="80">
        <v>2011</v>
      </c>
      <c r="F16" s="80" t="s">
        <v>87</v>
      </c>
      <c r="G16" s="182" t="s">
        <v>1909</v>
      </c>
      <c r="H16" s="80" t="s">
        <v>1910</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0</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0</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0</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0</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1918</v>
      </c>
      <c r="B17" s="80">
        <v>9</v>
      </c>
      <c r="C17" s="80">
        <v>9</v>
      </c>
      <c r="D17" s="80">
        <v>1</v>
      </c>
      <c r="E17" s="80">
        <v>2012</v>
      </c>
      <c r="F17" s="80" t="s">
        <v>88</v>
      </c>
      <c r="G17" s="182" t="s">
        <v>1909</v>
      </c>
      <c r="H17" s="80" t="s">
        <v>1910</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0</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0</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0</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0</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1919</v>
      </c>
      <c r="B18" s="80">
        <v>10</v>
      </c>
      <c r="C18" s="80">
        <v>10</v>
      </c>
      <c r="D18" s="80">
        <v>1</v>
      </c>
      <c r="E18" s="80">
        <v>2013</v>
      </c>
      <c r="F18" s="80" t="s">
        <v>89</v>
      </c>
      <c r="G18" s="182" t="s">
        <v>1909</v>
      </c>
      <c r="H18" s="80" t="s">
        <v>1910</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0</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0</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0</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0</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1920</v>
      </c>
      <c r="B19" s="80">
        <v>11</v>
      </c>
      <c r="C19" s="80">
        <v>11</v>
      </c>
      <c r="D19" s="80">
        <v>1</v>
      </c>
      <c r="E19" s="80">
        <v>2014</v>
      </c>
      <c r="F19" s="80" t="s">
        <v>90</v>
      </c>
      <c r="G19" s="182" t="s">
        <v>1909</v>
      </c>
      <c r="H19" s="80" t="s">
        <v>1910</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0</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0</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0</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0</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1921</v>
      </c>
      <c r="B20" s="80">
        <v>12</v>
      </c>
      <c r="C20" s="80">
        <v>12</v>
      </c>
      <c r="D20" s="80">
        <v>1</v>
      </c>
      <c r="E20" s="80">
        <v>2015</v>
      </c>
      <c r="F20" s="80" t="s">
        <v>91</v>
      </c>
      <c r="G20" s="182" t="s">
        <v>1909</v>
      </c>
      <c r="H20" s="80" t="s">
        <v>1910</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0</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0</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0</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0</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1922</v>
      </c>
      <c r="B21" s="80">
        <v>13</v>
      </c>
      <c r="C21" s="80">
        <v>13</v>
      </c>
      <c r="D21" s="80">
        <v>1</v>
      </c>
      <c r="E21" s="80">
        <v>2016</v>
      </c>
      <c r="F21" s="80" t="s">
        <v>92</v>
      </c>
      <c r="G21" s="182" t="s">
        <v>1909</v>
      </c>
      <c r="H21" s="80" t="s">
        <v>1910</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0</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0</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0</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0</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1923</v>
      </c>
      <c r="B22" s="80">
        <v>14</v>
      </c>
      <c r="C22" s="80">
        <v>14</v>
      </c>
      <c r="D22" s="80">
        <v>1</v>
      </c>
      <c r="E22" s="80">
        <v>2017</v>
      </c>
      <c r="F22" s="80" t="s">
        <v>71</v>
      </c>
      <c r="G22" s="182" t="s">
        <v>1909</v>
      </c>
      <c r="H22" s="80" t="s">
        <v>1910</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0</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0</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0</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0</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1924</v>
      </c>
      <c r="B23" s="80">
        <v>15</v>
      </c>
      <c r="C23" s="80">
        <v>15</v>
      </c>
      <c r="D23" s="80">
        <v>1</v>
      </c>
      <c r="E23" s="80">
        <v>2018</v>
      </c>
      <c r="F23" s="80" t="s">
        <v>93</v>
      </c>
      <c r="G23" s="182" t="s">
        <v>1909</v>
      </c>
      <c r="H23" s="80" t="s">
        <v>1910</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0</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0</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0</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0</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1925</v>
      </c>
      <c r="B24" s="80">
        <v>16</v>
      </c>
      <c r="C24" s="80">
        <v>16</v>
      </c>
      <c r="D24" s="80">
        <v>1</v>
      </c>
      <c r="E24" s="80">
        <v>2019</v>
      </c>
      <c r="F24" s="80" t="s">
        <v>73</v>
      </c>
      <c r="G24" s="182" t="s">
        <v>1909</v>
      </c>
      <c r="H24" s="80" t="s">
        <v>1910</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0</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0</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0</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0</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1926</v>
      </c>
      <c r="B25" s="80">
        <v>17</v>
      </c>
      <c r="C25" s="80">
        <v>17</v>
      </c>
      <c r="D25" s="80">
        <v>1</v>
      </c>
      <c r="E25" s="80">
        <v>2020</v>
      </c>
      <c r="F25" s="80" t="s">
        <v>218</v>
      </c>
      <c r="G25" s="182" t="s">
        <v>1909</v>
      </c>
      <c r="H25" s="80" t="s">
        <v>1910</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0</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0</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0</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0</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2441</v>
      </c>
      <c r="B10" s="80">
        <v>2</v>
      </c>
      <c r="C10" s="80">
        <v>18</v>
      </c>
      <c r="D10" s="80">
        <v>2</v>
      </c>
      <c r="E10" s="80">
        <v>2022</v>
      </c>
      <c r="F10" s="80" t="s">
        <v>568</v>
      </c>
      <c r="G10" s="182" t="s">
        <v>2438</v>
      </c>
      <c r="H10" s="80" t="s">
        <v>2439</v>
      </c>
      <c r="I10" s="173"/>
      <c r="J10" s="83">
        <v>412337</v>
      </c>
      <c r="K10" s="81">
        <v>567891799</v>
      </c>
      <c r="L10" s="81">
        <v>2065826</v>
      </c>
      <c r="M10" s="81">
        <v>2831462434</v>
      </c>
      <c r="N10" s="81">
        <v>200</v>
      </c>
      <c r="O10" s="81">
        <v>388266</v>
      </c>
      <c r="P10" s="81">
        <v>0</v>
      </c>
      <c r="Q10" s="81">
        <v>0</v>
      </c>
      <c r="R10" s="81">
        <v>44.74512</v>
      </c>
      <c r="S10" s="81">
        <v>372637.37497</v>
      </c>
      <c r="T10" s="81">
        <v>0</v>
      </c>
      <c r="U10" s="81">
        <v>0</v>
      </c>
      <c r="V10" s="81">
        <v>0</v>
      </c>
      <c r="W10" s="81">
        <v>0</v>
      </c>
      <c r="X10" s="81">
        <v>0</v>
      </c>
      <c r="Y10" s="81">
        <v>0</v>
      </c>
      <c r="Z10" s="81">
        <v>3400115136.37497</v>
      </c>
      <c r="AA10" s="81">
        <v>1039947718</v>
      </c>
      <c r="AB10" s="81">
        <v>3820936795</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2305</v>
      </c>
      <c r="B11" s="80">
        <v>3</v>
      </c>
      <c r="C11" s="80">
        <v>18</v>
      </c>
      <c r="D11" s="80">
        <v>3</v>
      </c>
      <c r="E11" s="80">
        <v>2022</v>
      </c>
      <c r="F11" s="80" t="s">
        <v>568</v>
      </c>
      <c r="G11" s="182" t="s">
        <v>2302</v>
      </c>
      <c r="H11" s="80" t="s">
        <v>2303</v>
      </c>
      <c r="I11" s="173"/>
      <c r="J11" s="83">
        <v>304675</v>
      </c>
      <c r="K11" s="81">
        <v>419382161</v>
      </c>
      <c r="L11" s="81">
        <v>196409</v>
      </c>
      <c r="M11" s="81">
        <v>267899280.00000003</v>
      </c>
      <c r="N11" s="81">
        <v>0</v>
      </c>
      <c r="O11" s="81">
        <v>0</v>
      </c>
      <c r="P11" s="81">
        <v>0</v>
      </c>
      <c r="Q11" s="81">
        <v>0</v>
      </c>
      <c r="R11" s="81">
        <v>0</v>
      </c>
      <c r="S11" s="81">
        <v>0</v>
      </c>
      <c r="T11" s="81">
        <v>0</v>
      </c>
      <c r="U11" s="81">
        <v>0</v>
      </c>
      <c r="V11" s="81">
        <v>37</v>
      </c>
      <c r="W11" s="81">
        <v>0</v>
      </c>
      <c r="X11" s="81">
        <v>0</v>
      </c>
      <c r="Y11" s="81">
        <v>229827</v>
      </c>
      <c r="Z11" s="81">
        <v>687511268</v>
      </c>
      <c r="AA11" s="81">
        <v>665260039</v>
      </c>
      <c r="AB11" s="81">
        <v>2832492348</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2409</v>
      </c>
      <c r="B12" s="80">
        <v>4</v>
      </c>
      <c r="C12" s="80">
        <v>18</v>
      </c>
      <c r="D12" s="80">
        <v>4</v>
      </c>
      <c r="E12" s="80">
        <v>2022</v>
      </c>
      <c r="F12" s="80" t="s">
        <v>568</v>
      </c>
      <c r="G12" s="182" t="s">
        <v>2406</v>
      </c>
      <c r="H12" s="80" t="s">
        <v>2407</v>
      </c>
      <c r="I12" s="173"/>
      <c r="J12" s="83">
        <v>287346</v>
      </c>
      <c r="K12" s="81">
        <v>376769620</v>
      </c>
      <c r="L12" s="81">
        <v>919849</v>
      </c>
      <c r="M12" s="81">
        <v>1201402598</v>
      </c>
      <c r="N12" s="81">
        <v>9900</v>
      </c>
      <c r="O12" s="81">
        <v>31210585</v>
      </c>
      <c r="P12" s="81">
        <v>0</v>
      </c>
      <c r="Q12" s="81">
        <v>0</v>
      </c>
      <c r="R12" s="81">
        <v>0</v>
      </c>
      <c r="S12" s="81">
        <v>0</v>
      </c>
      <c r="T12" s="81">
        <v>0</v>
      </c>
      <c r="U12" s="81">
        <v>0</v>
      </c>
      <c r="V12" s="81">
        <v>78</v>
      </c>
      <c r="W12" s="81">
        <v>0</v>
      </c>
      <c r="X12" s="81">
        <v>0</v>
      </c>
      <c r="Y12" s="81">
        <v>478786.99999999994</v>
      </c>
      <c r="Z12" s="81">
        <v>1609861590</v>
      </c>
      <c r="AA12" s="81">
        <v>699245400</v>
      </c>
      <c r="AB12" s="81">
        <v>2558904676</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2461</v>
      </c>
      <c r="B13" s="80">
        <v>5</v>
      </c>
      <c r="C13" s="80">
        <v>18</v>
      </c>
      <c r="D13" s="80">
        <v>5</v>
      </c>
      <c r="E13" s="80">
        <v>2022</v>
      </c>
      <c r="F13" s="80" t="s">
        <v>568</v>
      </c>
      <c r="G13" s="182" t="s">
        <v>2458</v>
      </c>
      <c r="H13" s="80" t="s">
        <v>2459</v>
      </c>
      <c r="I13" s="173"/>
      <c r="J13" s="83">
        <v>840042</v>
      </c>
      <c r="K13" s="81">
        <v>1140161104</v>
      </c>
      <c r="L13" s="81">
        <v>146411</v>
      </c>
      <c r="M13" s="81">
        <v>197190367</v>
      </c>
      <c r="N13" s="81">
        <v>0</v>
      </c>
      <c r="O13" s="81">
        <v>0</v>
      </c>
      <c r="P13" s="81">
        <v>0</v>
      </c>
      <c r="Q13" s="81">
        <v>0</v>
      </c>
      <c r="R13" s="81">
        <v>0</v>
      </c>
      <c r="S13" s="81">
        <v>0</v>
      </c>
      <c r="T13" s="81">
        <v>0</v>
      </c>
      <c r="U13" s="81">
        <v>0</v>
      </c>
      <c r="V13" s="81">
        <v>289</v>
      </c>
      <c r="W13" s="81">
        <v>0</v>
      </c>
      <c r="X13" s="81">
        <v>0</v>
      </c>
      <c r="Y13" s="81">
        <v>1770676</v>
      </c>
      <c r="Z13" s="81">
        <v>1339122147</v>
      </c>
      <c r="AA13" s="81">
        <v>2085411130</v>
      </c>
      <c r="AB13" s="81">
        <v>9166523982</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2389</v>
      </c>
      <c r="B14" s="80">
        <v>6</v>
      </c>
      <c r="C14" s="80">
        <v>18</v>
      </c>
      <c r="D14" s="80">
        <v>6</v>
      </c>
      <c r="E14" s="80">
        <v>2022</v>
      </c>
      <c r="F14" s="80" t="s">
        <v>568</v>
      </c>
      <c r="G14" s="182" t="s">
        <v>2386</v>
      </c>
      <c r="H14" s="80" t="s">
        <v>2387</v>
      </c>
      <c r="I14" s="173"/>
      <c r="J14" s="83">
        <v>71663</v>
      </c>
      <c r="K14" s="81">
        <v>94309851.999999985</v>
      </c>
      <c r="L14" s="81">
        <v>167544</v>
      </c>
      <c r="M14" s="81">
        <v>219609217</v>
      </c>
      <c r="N14" s="81">
        <v>0</v>
      </c>
      <c r="O14" s="81">
        <v>0</v>
      </c>
      <c r="P14" s="81">
        <v>0</v>
      </c>
      <c r="Q14" s="81">
        <v>0</v>
      </c>
      <c r="R14" s="81">
        <v>0</v>
      </c>
      <c r="S14" s="81">
        <v>0</v>
      </c>
      <c r="T14" s="81">
        <v>0</v>
      </c>
      <c r="U14" s="81">
        <v>0</v>
      </c>
      <c r="V14" s="81">
        <v>2</v>
      </c>
      <c r="W14" s="81">
        <v>0</v>
      </c>
      <c r="X14" s="81">
        <v>0</v>
      </c>
      <c r="Y14" s="81">
        <v>14717.000000000002</v>
      </c>
      <c r="Z14" s="81">
        <v>313933786</v>
      </c>
      <c r="AA14" s="81">
        <v>169828115</v>
      </c>
      <c r="AB14" s="81">
        <v>706542052</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1640</v>
      </c>
      <c r="B15" s="80">
        <v>7</v>
      </c>
      <c r="C15" s="80">
        <v>18</v>
      </c>
      <c r="D15" s="80">
        <v>7</v>
      </c>
      <c r="E15" s="80">
        <v>2022</v>
      </c>
      <c r="F15" s="80" t="s">
        <v>568</v>
      </c>
      <c r="G15" s="182" t="s">
        <v>1637</v>
      </c>
      <c r="H15" s="80" t="s">
        <v>1638</v>
      </c>
      <c r="I15" s="173"/>
      <c r="J15" s="83">
        <v>1113948</v>
      </c>
      <c r="K15" s="81">
        <v>1487081236.9999998</v>
      </c>
      <c r="L15" s="81">
        <v>1391513</v>
      </c>
      <c r="M15" s="81">
        <v>1846896300</v>
      </c>
      <c r="N15" s="81">
        <v>47300</v>
      </c>
      <c r="O15" s="81">
        <v>131261323</v>
      </c>
      <c r="P15" s="81">
        <v>0</v>
      </c>
      <c r="Q15" s="81">
        <v>0</v>
      </c>
      <c r="R15" s="81">
        <v>0</v>
      </c>
      <c r="S15" s="81">
        <v>0</v>
      </c>
      <c r="T15" s="81">
        <v>0</v>
      </c>
      <c r="U15" s="81">
        <v>0</v>
      </c>
      <c r="V15" s="81">
        <v>168</v>
      </c>
      <c r="W15" s="81">
        <v>0</v>
      </c>
      <c r="X15" s="81">
        <v>0</v>
      </c>
      <c r="Y15" s="81">
        <v>1029440.0000000001</v>
      </c>
      <c r="Z15" s="81">
        <v>3466268300</v>
      </c>
      <c r="AA15" s="81">
        <v>2858524979</v>
      </c>
      <c r="AB15" s="81">
        <v>8800821247</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1701</v>
      </c>
      <c r="B16" s="80">
        <v>8</v>
      </c>
      <c r="C16" s="80">
        <v>18</v>
      </c>
      <c r="D16" s="80">
        <v>8</v>
      </c>
      <c r="E16" s="80">
        <v>2022</v>
      </c>
      <c r="F16" s="80" t="s">
        <v>568</v>
      </c>
      <c r="G16" s="182" t="s">
        <v>1698</v>
      </c>
      <c r="H16" s="80" t="s">
        <v>1699</v>
      </c>
      <c r="I16" s="173"/>
      <c r="J16" s="83">
        <v>337381</v>
      </c>
      <c r="K16" s="81">
        <v>464251355</v>
      </c>
      <c r="L16" s="81">
        <v>602304</v>
      </c>
      <c r="M16" s="81">
        <v>823844866</v>
      </c>
      <c r="N16" s="81">
        <v>600</v>
      </c>
      <c r="O16" s="81">
        <v>1099902</v>
      </c>
      <c r="P16" s="81">
        <v>0</v>
      </c>
      <c r="Q16" s="81">
        <v>0</v>
      </c>
      <c r="R16" s="81">
        <v>0</v>
      </c>
      <c r="S16" s="81">
        <v>0</v>
      </c>
      <c r="T16" s="81">
        <v>0</v>
      </c>
      <c r="U16" s="81">
        <v>0</v>
      </c>
      <c r="V16" s="81">
        <v>48</v>
      </c>
      <c r="W16" s="81">
        <v>0</v>
      </c>
      <c r="X16" s="81">
        <v>0</v>
      </c>
      <c r="Y16" s="81">
        <v>296788.99999999994</v>
      </c>
      <c r="Z16" s="81">
        <v>1289492912</v>
      </c>
      <c r="AA16" s="81">
        <v>736643788</v>
      </c>
      <c r="AB16" s="81">
        <v>2688436687</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1689</v>
      </c>
      <c r="B17" s="80">
        <v>9</v>
      </c>
      <c r="C17" s="80">
        <v>18</v>
      </c>
      <c r="D17" s="80">
        <v>9</v>
      </c>
      <c r="E17" s="80">
        <v>2022</v>
      </c>
      <c r="F17" s="80" t="s">
        <v>568</v>
      </c>
      <c r="G17" s="182" t="s">
        <v>1686</v>
      </c>
      <c r="H17" s="80" t="s">
        <v>1687</v>
      </c>
      <c r="I17" s="173"/>
      <c r="J17" s="83">
        <v>283625</v>
      </c>
      <c r="K17" s="81">
        <v>384811015</v>
      </c>
      <c r="L17" s="81">
        <v>0</v>
      </c>
      <c r="M17" s="81">
        <v>0</v>
      </c>
      <c r="N17" s="81">
        <v>0</v>
      </c>
      <c r="O17" s="81">
        <v>0</v>
      </c>
      <c r="P17" s="81">
        <v>0</v>
      </c>
      <c r="Q17" s="81">
        <v>0</v>
      </c>
      <c r="R17" s="81">
        <v>0</v>
      </c>
      <c r="S17" s="81">
        <v>0</v>
      </c>
      <c r="T17" s="81">
        <v>0</v>
      </c>
      <c r="U17" s="81">
        <v>0</v>
      </c>
      <c r="V17" s="81">
        <v>9</v>
      </c>
      <c r="W17" s="81">
        <v>0</v>
      </c>
      <c r="X17" s="81">
        <v>0</v>
      </c>
      <c r="Y17" s="81">
        <v>56659.999999999993</v>
      </c>
      <c r="Z17" s="81">
        <v>384867675.00000006</v>
      </c>
      <c r="AA17" s="81">
        <v>795341234</v>
      </c>
      <c r="AB17" s="81">
        <v>1286539768</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2405</v>
      </c>
      <c r="B18" s="80">
        <v>10</v>
      </c>
      <c r="C18" s="80">
        <v>18</v>
      </c>
      <c r="D18" s="80">
        <v>10</v>
      </c>
      <c r="E18" s="80">
        <v>2022</v>
      </c>
      <c r="F18" s="80" t="s">
        <v>568</v>
      </c>
      <c r="G18" s="182" t="s">
        <v>2402</v>
      </c>
      <c r="H18" s="80" t="s">
        <v>2403</v>
      </c>
      <c r="I18" s="173"/>
      <c r="J18" s="83">
        <v>216433</v>
      </c>
      <c r="K18" s="81">
        <v>291638995</v>
      </c>
      <c r="L18" s="81">
        <v>667183</v>
      </c>
      <c r="M18" s="81">
        <v>893406828</v>
      </c>
      <c r="N18" s="81">
        <v>0</v>
      </c>
      <c r="O18" s="81">
        <v>0</v>
      </c>
      <c r="P18" s="81">
        <v>0</v>
      </c>
      <c r="Q18" s="81">
        <v>0</v>
      </c>
      <c r="R18" s="81">
        <v>0</v>
      </c>
      <c r="S18" s="81">
        <v>0</v>
      </c>
      <c r="T18" s="81">
        <v>0</v>
      </c>
      <c r="U18" s="81">
        <v>0</v>
      </c>
      <c r="V18" s="81">
        <v>1455</v>
      </c>
      <c r="W18" s="81">
        <v>0</v>
      </c>
      <c r="X18" s="81">
        <v>0</v>
      </c>
      <c r="Y18" s="81">
        <v>8921815</v>
      </c>
      <c r="Z18" s="81">
        <v>1193967637.9999998</v>
      </c>
      <c r="AA18" s="81">
        <v>490067102</v>
      </c>
      <c r="AB18" s="81">
        <v>2384798160</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2361</v>
      </c>
      <c r="B19" s="80">
        <v>11</v>
      </c>
      <c r="C19" s="80">
        <v>18</v>
      </c>
      <c r="D19" s="80">
        <v>11</v>
      </c>
      <c r="E19" s="80">
        <v>2022</v>
      </c>
      <c r="F19" s="80" t="s">
        <v>568</v>
      </c>
      <c r="G19" s="182" t="s">
        <v>2358</v>
      </c>
      <c r="H19" s="80" t="s">
        <v>2359</v>
      </c>
      <c r="I19" s="173"/>
      <c r="J19" s="83">
        <v>86725</v>
      </c>
      <c r="K19" s="81">
        <v>115541164.99999999</v>
      </c>
      <c r="L19" s="81">
        <v>269292</v>
      </c>
      <c r="M19" s="81">
        <v>357427399</v>
      </c>
      <c r="N19" s="81">
        <v>127900</v>
      </c>
      <c r="O19" s="81">
        <v>421957739</v>
      </c>
      <c r="P19" s="81">
        <v>0</v>
      </c>
      <c r="Q19" s="81">
        <v>0</v>
      </c>
      <c r="R19" s="81">
        <v>0</v>
      </c>
      <c r="S19" s="81">
        <v>0</v>
      </c>
      <c r="T19" s="81">
        <v>0</v>
      </c>
      <c r="U19" s="81">
        <v>0</v>
      </c>
      <c r="V19" s="81">
        <v>11</v>
      </c>
      <c r="W19" s="81">
        <v>0</v>
      </c>
      <c r="X19" s="81">
        <v>0</v>
      </c>
      <c r="Y19" s="81">
        <v>65735</v>
      </c>
      <c r="Z19" s="81">
        <v>894992038</v>
      </c>
      <c r="AA19" s="81">
        <v>241538988.00000003</v>
      </c>
      <c r="AB19" s="81">
        <v>857880321.99999988</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2353</v>
      </c>
      <c r="B20" s="80">
        <v>12</v>
      </c>
      <c r="C20" s="80">
        <v>18</v>
      </c>
      <c r="D20" s="80">
        <v>12</v>
      </c>
      <c r="E20" s="80">
        <v>2022</v>
      </c>
      <c r="F20" s="80" t="s">
        <v>568</v>
      </c>
      <c r="G20" s="182" t="s">
        <v>2350</v>
      </c>
      <c r="H20" s="80" t="s">
        <v>2351</v>
      </c>
      <c r="I20" s="173"/>
      <c r="J20" s="83">
        <v>50119</v>
      </c>
      <c r="K20" s="81">
        <v>67217734</v>
      </c>
      <c r="L20" s="81">
        <v>55084</v>
      </c>
      <c r="M20" s="81">
        <v>73608600.000000015</v>
      </c>
      <c r="N20" s="81">
        <v>14200</v>
      </c>
      <c r="O20" s="81">
        <v>46002445</v>
      </c>
      <c r="P20" s="81">
        <v>0</v>
      </c>
      <c r="Q20" s="81">
        <v>0</v>
      </c>
      <c r="R20" s="81">
        <v>0</v>
      </c>
      <c r="S20" s="81">
        <v>0</v>
      </c>
      <c r="T20" s="81">
        <v>0</v>
      </c>
      <c r="U20" s="81">
        <v>0</v>
      </c>
      <c r="V20" s="81">
        <v>10</v>
      </c>
      <c r="W20" s="81">
        <v>0</v>
      </c>
      <c r="X20" s="81">
        <v>0</v>
      </c>
      <c r="Y20" s="81">
        <v>59848</v>
      </c>
      <c r="Z20" s="81">
        <v>186888626.99999997</v>
      </c>
      <c r="AA20" s="81">
        <v>118096014</v>
      </c>
      <c r="AB20" s="81">
        <v>475561729</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2465</v>
      </c>
      <c r="B21" s="80">
        <v>13</v>
      </c>
      <c r="C21" s="80">
        <v>18</v>
      </c>
      <c r="D21" s="80">
        <v>13</v>
      </c>
      <c r="E21" s="80">
        <v>2022</v>
      </c>
      <c r="F21" s="80" t="s">
        <v>568</v>
      </c>
      <c r="G21" s="182" t="s">
        <v>2462</v>
      </c>
      <c r="H21" s="80" t="s">
        <v>2463</v>
      </c>
      <c r="I21" s="173"/>
      <c r="J21" s="83">
        <v>1009393</v>
      </c>
      <c r="K21" s="81">
        <v>1379966097</v>
      </c>
      <c r="L21" s="81">
        <v>623447</v>
      </c>
      <c r="M21" s="81">
        <v>844835519</v>
      </c>
      <c r="N21" s="81">
        <v>0</v>
      </c>
      <c r="O21" s="81">
        <v>0</v>
      </c>
      <c r="P21" s="81">
        <v>0</v>
      </c>
      <c r="Q21" s="81">
        <v>0</v>
      </c>
      <c r="R21" s="81">
        <v>0</v>
      </c>
      <c r="S21" s="81">
        <v>0</v>
      </c>
      <c r="T21" s="81">
        <v>0</v>
      </c>
      <c r="U21" s="81">
        <v>0</v>
      </c>
      <c r="V21" s="81">
        <v>0</v>
      </c>
      <c r="W21" s="81">
        <v>0</v>
      </c>
      <c r="X21" s="81">
        <v>0</v>
      </c>
      <c r="Y21" s="81">
        <v>0</v>
      </c>
      <c r="Z21" s="81">
        <v>2224801616</v>
      </c>
      <c r="AA21" s="81">
        <v>2365485375</v>
      </c>
      <c r="AB21" s="81">
        <v>11646198114</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2393</v>
      </c>
      <c r="B22" s="80">
        <v>14</v>
      </c>
      <c r="C22" s="80">
        <v>18</v>
      </c>
      <c r="D22" s="80">
        <v>14</v>
      </c>
      <c r="E22" s="80">
        <v>2022</v>
      </c>
      <c r="F22" s="80" t="s">
        <v>568</v>
      </c>
      <c r="G22" s="182" t="s">
        <v>2390</v>
      </c>
      <c r="H22" s="80" t="s">
        <v>2391</v>
      </c>
      <c r="I22" s="173"/>
      <c r="J22" s="83">
        <v>116987</v>
      </c>
      <c r="K22" s="81">
        <v>155387894</v>
      </c>
      <c r="L22" s="81">
        <v>230857</v>
      </c>
      <c r="M22" s="81">
        <v>305139331</v>
      </c>
      <c r="N22" s="81">
        <v>47100</v>
      </c>
      <c r="O22" s="81">
        <v>149570353</v>
      </c>
      <c r="P22" s="81">
        <v>0</v>
      </c>
      <c r="Q22" s="81">
        <v>0</v>
      </c>
      <c r="R22" s="81">
        <v>88.159099999999995</v>
      </c>
      <c r="S22" s="81">
        <v>734189.01191</v>
      </c>
      <c r="T22" s="81">
        <v>0</v>
      </c>
      <c r="U22" s="81">
        <v>0</v>
      </c>
      <c r="V22" s="81">
        <v>0</v>
      </c>
      <c r="W22" s="81">
        <v>0</v>
      </c>
      <c r="X22" s="81">
        <v>0</v>
      </c>
      <c r="Y22" s="81">
        <v>0</v>
      </c>
      <c r="Z22" s="81">
        <v>610831767.01191008</v>
      </c>
      <c r="AA22" s="81">
        <v>314288540</v>
      </c>
      <c r="AB22" s="81">
        <v>1113687038</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2321</v>
      </c>
      <c r="B23" s="80">
        <v>15</v>
      </c>
      <c r="C23" s="80">
        <v>18</v>
      </c>
      <c r="D23" s="80">
        <v>15</v>
      </c>
      <c r="E23" s="80">
        <v>2022</v>
      </c>
      <c r="F23" s="80" t="s">
        <v>568</v>
      </c>
      <c r="G23" s="182" t="s">
        <v>2318</v>
      </c>
      <c r="H23" s="80" t="s">
        <v>2319</v>
      </c>
      <c r="I23" s="173"/>
      <c r="J23" s="83">
        <v>532577</v>
      </c>
      <c r="K23" s="81">
        <v>721111458</v>
      </c>
      <c r="L23" s="81">
        <v>2017166</v>
      </c>
      <c r="M23" s="81">
        <v>2715227133</v>
      </c>
      <c r="N23" s="81">
        <v>0</v>
      </c>
      <c r="O23" s="81">
        <v>0</v>
      </c>
      <c r="P23" s="81">
        <v>0</v>
      </c>
      <c r="Q23" s="81">
        <v>0</v>
      </c>
      <c r="R23" s="81">
        <v>0</v>
      </c>
      <c r="S23" s="81">
        <v>0</v>
      </c>
      <c r="T23" s="81">
        <v>0</v>
      </c>
      <c r="U23" s="81">
        <v>0</v>
      </c>
      <c r="V23" s="81">
        <v>0</v>
      </c>
      <c r="W23" s="81">
        <v>0</v>
      </c>
      <c r="X23" s="81">
        <v>0</v>
      </c>
      <c r="Y23" s="81">
        <v>0</v>
      </c>
      <c r="Z23" s="81">
        <v>3436338590.9999995</v>
      </c>
      <c r="AA23" s="81">
        <v>1244709587</v>
      </c>
      <c r="AB23" s="81">
        <v>4643589066</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1705</v>
      </c>
      <c r="B24" s="80">
        <v>16</v>
      </c>
      <c r="C24" s="80">
        <v>18</v>
      </c>
      <c r="D24" s="80">
        <v>16</v>
      </c>
      <c r="E24" s="80">
        <v>2022</v>
      </c>
      <c r="F24" s="80" t="s">
        <v>568</v>
      </c>
      <c r="G24" s="182" t="s">
        <v>1702</v>
      </c>
      <c r="H24" s="80" t="s">
        <v>1703</v>
      </c>
      <c r="I24" s="173"/>
      <c r="J24" s="83">
        <v>244897</v>
      </c>
      <c r="K24" s="81">
        <v>335767326.99999994</v>
      </c>
      <c r="L24" s="81">
        <v>129714</v>
      </c>
      <c r="M24" s="81">
        <v>175979499</v>
      </c>
      <c r="N24" s="81">
        <v>0</v>
      </c>
      <c r="O24" s="81">
        <v>0</v>
      </c>
      <c r="P24" s="81">
        <v>0</v>
      </c>
      <c r="Q24" s="81">
        <v>0</v>
      </c>
      <c r="R24" s="81">
        <v>0</v>
      </c>
      <c r="S24" s="81">
        <v>0</v>
      </c>
      <c r="T24" s="81">
        <v>0</v>
      </c>
      <c r="U24" s="81">
        <v>0</v>
      </c>
      <c r="V24" s="81">
        <v>0</v>
      </c>
      <c r="W24" s="81">
        <v>0</v>
      </c>
      <c r="X24" s="81">
        <v>0</v>
      </c>
      <c r="Y24" s="81">
        <v>0</v>
      </c>
      <c r="Z24" s="81">
        <v>511746825.99999994</v>
      </c>
      <c r="AA24" s="81">
        <v>590108942</v>
      </c>
      <c r="AB24" s="81">
        <v>3733281066</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2297</v>
      </c>
      <c r="B25" s="80">
        <v>17</v>
      </c>
      <c r="C25" s="80">
        <v>18</v>
      </c>
      <c r="D25" s="80">
        <v>17</v>
      </c>
      <c r="E25" s="80">
        <v>2022</v>
      </c>
      <c r="F25" s="80" t="s">
        <v>568</v>
      </c>
      <c r="G25" s="182" t="s">
        <v>2294</v>
      </c>
      <c r="H25" s="80" t="s">
        <v>2295</v>
      </c>
      <c r="I25" s="173"/>
      <c r="J25" s="83">
        <v>205399</v>
      </c>
      <c r="K25" s="81">
        <v>274207503.00000006</v>
      </c>
      <c r="L25" s="81">
        <v>523934.99999999994</v>
      </c>
      <c r="M25" s="81">
        <v>696272470</v>
      </c>
      <c r="N25" s="81">
        <v>183600</v>
      </c>
      <c r="O25" s="81">
        <v>446294159</v>
      </c>
      <c r="P25" s="81">
        <v>0</v>
      </c>
      <c r="Q25" s="81">
        <v>0</v>
      </c>
      <c r="R25" s="81">
        <v>0</v>
      </c>
      <c r="S25" s="81">
        <v>0</v>
      </c>
      <c r="T25" s="81">
        <v>0</v>
      </c>
      <c r="U25" s="81">
        <v>0</v>
      </c>
      <c r="V25" s="81">
        <v>16</v>
      </c>
      <c r="W25" s="81">
        <v>0</v>
      </c>
      <c r="X25" s="81">
        <v>0</v>
      </c>
      <c r="Y25" s="81">
        <v>97621</v>
      </c>
      <c r="Z25" s="81">
        <v>1416871752.9999998</v>
      </c>
      <c r="AA25" s="81">
        <v>529987815.99999994</v>
      </c>
      <c r="AB25" s="81">
        <v>1772270702.0000002</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2301</v>
      </c>
      <c r="B26" s="80">
        <v>18</v>
      </c>
      <c r="C26" s="80">
        <v>18</v>
      </c>
      <c r="D26" s="80">
        <v>18</v>
      </c>
      <c r="E26" s="80">
        <v>2022</v>
      </c>
      <c r="F26" s="80" t="s">
        <v>568</v>
      </c>
      <c r="G26" s="182" t="s">
        <v>2298</v>
      </c>
      <c r="H26" s="80" t="s">
        <v>2299</v>
      </c>
      <c r="I26" s="173"/>
      <c r="J26" s="83">
        <v>533017</v>
      </c>
      <c r="K26" s="81">
        <v>710127665.00000012</v>
      </c>
      <c r="L26" s="81">
        <v>626963</v>
      </c>
      <c r="M26" s="81">
        <v>830583324.00000012</v>
      </c>
      <c r="N26" s="81">
        <v>3900</v>
      </c>
      <c r="O26" s="81">
        <v>10924770</v>
      </c>
      <c r="P26" s="81">
        <v>0</v>
      </c>
      <c r="Q26" s="81">
        <v>0</v>
      </c>
      <c r="R26" s="81">
        <v>0</v>
      </c>
      <c r="S26" s="81">
        <v>0</v>
      </c>
      <c r="T26" s="81">
        <v>0</v>
      </c>
      <c r="U26" s="81">
        <v>0</v>
      </c>
      <c r="V26" s="81">
        <v>689</v>
      </c>
      <c r="W26" s="81">
        <v>0</v>
      </c>
      <c r="X26" s="81">
        <v>0</v>
      </c>
      <c r="Y26" s="81">
        <v>4226174</v>
      </c>
      <c r="Z26" s="81">
        <v>1555861933.0000002</v>
      </c>
      <c r="AA26" s="81">
        <v>1278922162</v>
      </c>
      <c r="AB26" s="81">
        <v>4462407749</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2429</v>
      </c>
      <c r="B27" s="80">
        <v>19</v>
      </c>
      <c r="C27" s="80">
        <v>18</v>
      </c>
      <c r="D27" s="80">
        <v>19</v>
      </c>
      <c r="E27" s="80">
        <v>2022</v>
      </c>
      <c r="F27" s="80" t="s">
        <v>568</v>
      </c>
      <c r="G27" s="182" t="s">
        <v>2426</v>
      </c>
      <c r="H27" s="80" t="s">
        <v>2427</v>
      </c>
      <c r="I27" s="173"/>
      <c r="J27" s="83">
        <v>479893</v>
      </c>
      <c r="K27" s="81">
        <v>647936831</v>
      </c>
      <c r="L27" s="81">
        <v>796780</v>
      </c>
      <c r="M27" s="81">
        <v>1071275821.9999999</v>
      </c>
      <c r="N27" s="81">
        <v>392000</v>
      </c>
      <c r="O27" s="81">
        <v>1185693088.9999998</v>
      </c>
      <c r="P27" s="81">
        <v>0</v>
      </c>
      <c r="Q27" s="81">
        <v>0</v>
      </c>
      <c r="R27" s="81">
        <v>1091.1046200000001</v>
      </c>
      <c r="S27" s="81">
        <v>9086719.1851399988</v>
      </c>
      <c r="T27" s="81">
        <v>0</v>
      </c>
      <c r="U27" s="81">
        <v>0</v>
      </c>
      <c r="V27" s="81">
        <v>361</v>
      </c>
      <c r="W27" s="81">
        <v>0</v>
      </c>
      <c r="X27" s="81">
        <v>0</v>
      </c>
      <c r="Y27" s="81">
        <v>2213897</v>
      </c>
      <c r="Z27" s="81">
        <v>2916206358.1851401</v>
      </c>
      <c r="AA27" s="81">
        <v>989025943</v>
      </c>
      <c r="AB27" s="81">
        <v>3360045934</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1726</v>
      </c>
      <c r="B28" s="80">
        <v>20</v>
      </c>
      <c r="C28" s="80">
        <v>18</v>
      </c>
      <c r="D28" s="80">
        <v>20</v>
      </c>
      <c r="E28" s="80">
        <v>2022</v>
      </c>
      <c r="F28" s="80" t="s">
        <v>568</v>
      </c>
      <c r="G28" s="182" t="s">
        <v>1707</v>
      </c>
      <c r="H28" s="80" t="s">
        <v>1708</v>
      </c>
      <c r="I28" s="173"/>
      <c r="J28" s="83">
        <v>55518</v>
      </c>
      <c r="K28" s="81">
        <v>75342664</v>
      </c>
      <c r="L28" s="81">
        <v>107321</v>
      </c>
      <c r="M28" s="81">
        <v>144869664</v>
      </c>
      <c r="N28" s="81">
        <v>12500</v>
      </c>
      <c r="O28" s="81">
        <v>36574775</v>
      </c>
      <c r="P28" s="81">
        <v>0</v>
      </c>
      <c r="Q28" s="81">
        <v>0</v>
      </c>
      <c r="R28" s="81">
        <v>0</v>
      </c>
      <c r="S28" s="81">
        <v>0</v>
      </c>
      <c r="T28" s="81">
        <v>0</v>
      </c>
      <c r="U28" s="81">
        <v>0</v>
      </c>
      <c r="V28" s="81">
        <v>0</v>
      </c>
      <c r="W28" s="81">
        <v>0</v>
      </c>
      <c r="X28" s="81">
        <v>0</v>
      </c>
      <c r="Y28" s="81">
        <v>0</v>
      </c>
      <c r="Z28" s="81">
        <v>256787103</v>
      </c>
      <c r="AA28" s="81">
        <v>134891999</v>
      </c>
      <c r="AB28" s="81">
        <v>489035322</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2369</v>
      </c>
      <c r="B29" s="80">
        <v>21</v>
      </c>
      <c r="C29" s="80">
        <v>18</v>
      </c>
      <c r="D29" s="80">
        <v>21</v>
      </c>
      <c r="E29" s="80">
        <v>2022</v>
      </c>
      <c r="F29" s="80" t="s">
        <v>568</v>
      </c>
      <c r="G29" s="182" t="s">
        <v>2366</v>
      </c>
      <c r="H29" s="80" t="s">
        <v>2367</v>
      </c>
      <c r="I29" s="173"/>
      <c r="J29" s="83">
        <v>104203</v>
      </c>
      <c r="K29" s="81">
        <v>138803144</v>
      </c>
      <c r="L29" s="81">
        <v>269471</v>
      </c>
      <c r="M29" s="81">
        <v>357084482.00000006</v>
      </c>
      <c r="N29" s="81">
        <v>0</v>
      </c>
      <c r="O29" s="81">
        <v>0</v>
      </c>
      <c r="P29" s="81">
        <v>0</v>
      </c>
      <c r="Q29" s="81">
        <v>0</v>
      </c>
      <c r="R29" s="81">
        <v>0</v>
      </c>
      <c r="S29" s="81">
        <v>0</v>
      </c>
      <c r="T29" s="81">
        <v>0</v>
      </c>
      <c r="U29" s="81">
        <v>0</v>
      </c>
      <c r="V29" s="81">
        <v>79</v>
      </c>
      <c r="W29" s="81">
        <v>0</v>
      </c>
      <c r="X29" s="81">
        <v>0</v>
      </c>
      <c r="Y29" s="81">
        <v>481730</v>
      </c>
      <c r="Z29" s="81">
        <v>496369356.00000006</v>
      </c>
      <c r="AA29" s="81">
        <v>261382368</v>
      </c>
      <c r="AB29" s="81">
        <v>1164117825</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2365</v>
      </c>
      <c r="B30" s="80">
        <v>22</v>
      </c>
      <c r="C30" s="80">
        <v>18</v>
      </c>
      <c r="D30" s="80">
        <v>22</v>
      </c>
      <c r="E30" s="80">
        <v>2022</v>
      </c>
      <c r="F30" s="80" t="s">
        <v>568</v>
      </c>
      <c r="G30" s="182" t="s">
        <v>2362</v>
      </c>
      <c r="H30" s="80" t="s">
        <v>2363</v>
      </c>
      <c r="I30" s="173"/>
      <c r="J30" s="83">
        <v>40940</v>
      </c>
      <c r="K30" s="81">
        <v>55983931</v>
      </c>
      <c r="L30" s="81">
        <v>101245</v>
      </c>
      <c r="M30" s="81">
        <v>137653550</v>
      </c>
      <c r="N30" s="81">
        <v>0</v>
      </c>
      <c r="O30" s="81">
        <v>0</v>
      </c>
      <c r="P30" s="81">
        <v>0</v>
      </c>
      <c r="Q30" s="81">
        <v>0</v>
      </c>
      <c r="R30" s="81">
        <v>0</v>
      </c>
      <c r="S30" s="81">
        <v>0</v>
      </c>
      <c r="T30" s="81">
        <v>0</v>
      </c>
      <c r="U30" s="81">
        <v>0</v>
      </c>
      <c r="V30" s="81">
        <v>0</v>
      </c>
      <c r="W30" s="81">
        <v>0</v>
      </c>
      <c r="X30" s="81">
        <v>0</v>
      </c>
      <c r="Y30" s="81">
        <v>0</v>
      </c>
      <c r="Z30" s="81">
        <v>193637480.99999997</v>
      </c>
      <c r="AA30" s="81">
        <v>91097567</v>
      </c>
      <c r="AB30" s="81">
        <v>405336535</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2317</v>
      </c>
      <c r="B31" s="80">
        <v>23</v>
      </c>
      <c r="C31" s="80">
        <v>18</v>
      </c>
      <c r="D31" s="80">
        <v>23</v>
      </c>
      <c r="E31" s="80">
        <v>2022</v>
      </c>
      <c r="F31" s="80" t="s">
        <v>568</v>
      </c>
      <c r="G31" s="182" t="s">
        <v>2314</v>
      </c>
      <c r="H31" s="80" t="s">
        <v>2315</v>
      </c>
      <c r="I31" s="173"/>
      <c r="J31" s="83">
        <v>90519</v>
      </c>
      <c r="K31" s="81">
        <v>124870123.99999999</v>
      </c>
      <c r="L31" s="81">
        <v>121804</v>
      </c>
      <c r="M31" s="81">
        <v>166756396</v>
      </c>
      <c r="N31" s="81">
        <v>0</v>
      </c>
      <c r="O31" s="81">
        <v>0</v>
      </c>
      <c r="P31" s="81">
        <v>0</v>
      </c>
      <c r="Q31" s="81">
        <v>0</v>
      </c>
      <c r="R31" s="81">
        <v>0</v>
      </c>
      <c r="S31" s="81">
        <v>0</v>
      </c>
      <c r="T31" s="81">
        <v>0</v>
      </c>
      <c r="U31" s="81">
        <v>0</v>
      </c>
      <c r="V31" s="81">
        <v>2</v>
      </c>
      <c r="W31" s="81">
        <v>0</v>
      </c>
      <c r="X31" s="81">
        <v>0</v>
      </c>
      <c r="Y31" s="81">
        <v>13736</v>
      </c>
      <c r="Z31" s="81">
        <v>291640256</v>
      </c>
      <c r="AA31" s="81">
        <v>202432451</v>
      </c>
      <c r="AB31" s="81">
        <v>961184371</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1685</v>
      </c>
      <c r="B32" s="80">
        <v>24</v>
      </c>
      <c r="C32" s="80">
        <v>18</v>
      </c>
      <c r="D32" s="80">
        <v>24</v>
      </c>
      <c r="E32" s="80">
        <v>2022</v>
      </c>
      <c r="F32" s="80" t="s">
        <v>568</v>
      </c>
      <c r="G32" s="182" t="s">
        <v>1682</v>
      </c>
      <c r="H32" s="80" t="s">
        <v>1683</v>
      </c>
      <c r="I32" s="173"/>
      <c r="J32" s="83">
        <v>540525</v>
      </c>
      <c r="K32" s="81">
        <v>729235902</v>
      </c>
      <c r="L32" s="81">
        <v>567071</v>
      </c>
      <c r="M32" s="81">
        <v>759098057.99999988</v>
      </c>
      <c r="N32" s="81">
        <v>300</v>
      </c>
      <c r="O32" s="81">
        <v>614839</v>
      </c>
      <c r="P32" s="81">
        <v>0</v>
      </c>
      <c r="Q32" s="81">
        <v>0</v>
      </c>
      <c r="R32" s="81">
        <v>0</v>
      </c>
      <c r="S32" s="81">
        <v>0</v>
      </c>
      <c r="T32" s="81">
        <v>0</v>
      </c>
      <c r="U32" s="81">
        <v>0</v>
      </c>
      <c r="V32" s="81">
        <v>0</v>
      </c>
      <c r="W32" s="81">
        <v>0</v>
      </c>
      <c r="X32" s="81">
        <v>0</v>
      </c>
      <c r="Y32" s="81">
        <v>0</v>
      </c>
      <c r="Z32" s="81">
        <v>1488948799</v>
      </c>
      <c r="AA32" s="81">
        <v>1117972531</v>
      </c>
      <c r="AB32" s="81">
        <v>4558288943</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2401</v>
      </c>
      <c r="B33" s="80">
        <v>25</v>
      </c>
      <c r="C33" s="80">
        <v>18</v>
      </c>
      <c r="D33" s="80">
        <v>25</v>
      </c>
      <c r="E33" s="80">
        <v>2022</v>
      </c>
      <c r="F33" s="80" t="s">
        <v>568</v>
      </c>
      <c r="G33" s="182" t="s">
        <v>2398</v>
      </c>
      <c r="H33" s="80" t="s">
        <v>2399</v>
      </c>
      <c r="I33" s="173"/>
      <c r="J33" s="83">
        <v>352395</v>
      </c>
      <c r="K33" s="81">
        <v>479429223</v>
      </c>
      <c r="L33" s="81">
        <v>1604541</v>
      </c>
      <c r="M33" s="81">
        <v>2171274701</v>
      </c>
      <c r="N33" s="81">
        <v>100</v>
      </c>
      <c r="O33" s="81">
        <v>219312</v>
      </c>
      <c r="P33" s="81">
        <v>0</v>
      </c>
      <c r="Q33" s="81">
        <v>0</v>
      </c>
      <c r="R33" s="81">
        <v>0</v>
      </c>
      <c r="S33" s="81">
        <v>0</v>
      </c>
      <c r="T33" s="81">
        <v>0</v>
      </c>
      <c r="U33" s="81">
        <v>0</v>
      </c>
      <c r="V33" s="81">
        <v>20</v>
      </c>
      <c r="W33" s="81">
        <v>0</v>
      </c>
      <c r="X33" s="81">
        <v>0</v>
      </c>
      <c r="Y33" s="81">
        <v>122885.00000000001</v>
      </c>
      <c r="Z33" s="81">
        <v>2651046121.0000005</v>
      </c>
      <c r="AA33" s="81">
        <v>834077183</v>
      </c>
      <c r="AB33" s="81">
        <v>3307783850</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2313</v>
      </c>
      <c r="B34" s="80">
        <v>26</v>
      </c>
      <c r="C34" s="80">
        <v>18</v>
      </c>
      <c r="D34" s="80">
        <v>26</v>
      </c>
      <c r="E34" s="80">
        <v>2022</v>
      </c>
      <c r="F34" s="80" t="s">
        <v>568</v>
      </c>
      <c r="G34" s="182" t="s">
        <v>2310</v>
      </c>
      <c r="H34" s="80" t="s">
        <v>2311</v>
      </c>
      <c r="I34" s="173"/>
      <c r="J34" s="83">
        <v>74648</v>
      </c>
      <c r="K34" s="81">
        <v>100803047.99999999</v>
      </c>
      <c r="L34" s="81">
        <v>112550</v>
      </c>
      <c r="M34" s="81">
        <v>150962504</v>
      </c>
      <c r="N34" s="81">
        <v>0</v>
      </c>
      <c r="O34" s="81">
        <v>0</v>
      </c>
      <c r="P34" s="81">
        <v>0</v>
      </c>
      <c r="Q34" s="81">
        <v>0</v>
      </c>
      <c r="R34" s="81">
        <v>0</v>
      </c>
      <c r="S34" s="81">
        <v>0</v>
      </c>
      <c r="T34" s="81">
        <v>0</v>
      </c>
      <c r="U34" s="81">
        <v>0</v>
      </c>
      <c r="V34" s="81">
        <v>0</v>
      </c>
      <c r="W34" s="81">
        <v>0</v>
      </c>
      <c r="X34" s="81">
        <v>0</v>
      </c>
      <c r="Y34" s="81">
        <v>0</v>
      </c>
      <c r="Z34" s="81">
        <v>251765552</v>
      </c>
      <c r="AA34" s="81">
        <v>171889541</v>
      </c>
      <c r="AB34" s="81">
        <v>865662468.99999988</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1806</v>
      </c>
      <c r="B35" s="80">
        <v>27</v>
      </c>
      <c r="C35" s="80">
        <v>18</v>
      </c>
      <c r="D35" s="80">
        <v>27</v>
      </c>
      <c r="E35" s="80">
        <v>2022</v>
      </c>
      <c r="F35" s="80" t="s">
        <v>568</v>
      </c>
      <c r="G35" s="182" t="s">
        <v>1787</v>
      </c>
      <c r="H35" s="80" t="s">
        <v>1788</v>
      </c>
      <c r="I35" s="173"/>
      <c r="J35" s="83">
        <v>92967</v>
      </c>
      <c r="K35" s="81">
        <v>126212358</v>
      </c>
      <c r="L35" s="81">
        <v>422284</v>
      </c>
      <c r="M35" s="81">
        <v>571289144</v>
      </c>
      <c r="N35" s="81">
        <v>0</v>
      </c>
      <c r="O35" s="81">
        <v>0</v>
      </c>
      <c r="P35" s="81">
        <v>0</v>
      </c>
      <c r="Q35" s="81">
        <v>0</v>
      </c>
      <c r="R35" s="81">
        <v>0</v>
      </c>
      <c r="S35" s="81">
        <v>0</v>
      </c>
      <c r="T35" s="81">
        <v>0</v>
      </c>
      <c r="U35" s="81">
        <v>0</v>
      </c>
      <c r="V35" s="81">
        <v>0</v>
      </c>
      <c r="W35" s="81">
        <v>0</v>
      </c>
      <c r="X35" s="81">
        <v>0</v>
      </c>
      <c r="Y35" s="81">
        <v>0</v>
      </c>
      <c r="Z35" s="81">
        <v>697501502</v>
      </c>
      <c r="AA35" s="81">
        <v>218509698</v>
      </c>
      <c r="AB35" s="81">
        <v>836600756</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2357</v>
      </c>
      <c r="B36" s="80">
        <v>28</v>
      </c>
      <c r="C36" s="80">
        <v>18</v>
      </c>
      <c r="D36" s="80">
        <v>28</v>
      </c>
      <c r="E36" s="80">
        <v>2022</v>
      </c>
      <c r="F36" s="80" t="s">
        <v>568</v>
      </c>
      <c r="G36" s="182" t="s">
        <v>2354</v>
      </c>
      <c r="H36" s="80" t="s">
        <v>2355</v>
      </c>
      <c r="I36" s="173"/>
      <c r="J36" s="83">
        <v>81914</v>
      </c>
      <c r="K36" s="81">
        <v>109842396.99999999</v>
      </c>
      <c r="L36" s="81">
        <v>361917</v>
      </c>
      <c r="M36" s="81">
        <v>482942353.99999994</v>
      </c>
      <c r="N36" s="81">
        <v>0</v>
      </c>
      <c r="O36" s="81">
        <v>0</v>
      </c>
      <c r="P36" s="81">
        <v>0</v>
      </c>
      <c r="Q36" s="81">
        <v>0</v>
      </c>
      <c r="R36" s="81">
        <v>0</v>
      </c>
      <c r="S36" s="81">
        <v>0</v>
      </c>
      <c r="T36" s="81">
        <v>0</v>
      </c>
      <c r="U36" s="81">
        <v>0</v>
      </c>
      <c r="V36" s="81">
        <v>14</v>
      </c>
      <c r="W36" s="81">
        <v>0</v>
      </c>
      <c r="X36" s="81">
        <v>0</v>
      </c>
      <c r="Y36" s="81">
        <v>86339</v>
      </c>
      <c r="Z36" s="81">
        <v>592871089.99999988</v>
      </c>
      <c r="AA36" s="81">
        <v>203780523</v>
      </c>
      <c r="AB36" s="81">
        <v>918587778.99999988</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2445</v>
      </c>
      <c r="B37" s="80">
        <v>29</v>
      </c>
      <c r="C37" s="80">
        <v>18</v>
      </c>
      <c r="D37" s="80">
        <v>29</v>
      </c>
      <c r="E37" s="80">
        <v>2022</v>
      </c>
      <c r="F37" s="80" t="s">
        <v>568</v>
      </c>
      <c r="G37" s="182" t="s">
        <v>2442</v>
      </c>
      <c r="H37" s="80" t="s">
        <v>2443</v>
      </c>
      <c r="I37" s="173"/>
      <c r="J37" s="83">
        <v>192314</v>
      </c>
      <c r="K37" s="81">
        <v>264836308.00000003</v>
      </c>
      <c r="L37" s="81">
        <v>277542</v>
      </c>
      <c r="M37" s="81">
        <v>379580227.00000006</v>
      </c>
      <c r="N37" s="81">
        <v>0</v>
      </c>
      <c r="O37" s="81">
        <v>0</v>
      </c>
      <c r="P37" s="81">
        <v>0</v>
      </c>
      <c r="Q37" s="81">
        <v>0</v>
      </c>
      <c r="R37" s="81">
        <v>0</v>
      </c>
      <c r="S37" s="81">
        <v>0</v>
      </c>
      <c r="T37" s="81">
        <v>0</v>
      </c>
      <c r="U37" s="81">
        <v>0</v>
      </c>
      <c r="V37" s="81">
        <v>0</v>
      </c>
      <c r="W37" s="81">
        <v>0</v>
      </c>
      <c r="X37" s="81">
        <v>0</v>
      </c>
      <c r="Y37" s="81">
        <v>0</v>
      </c>
      <c r="Z37" s="81">
        <v>644416535</v>
      </c>
      <c r="AA37" s="81">
        <v>439670327</v>
      </c>
      <c r="AB37" s="81">
        <v>2152819640</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2417</v>
      </c>
      <c r="B38" s="80">
        <v>30</v>
      </c>
      <c r="C38" s="80">
        <v>18</v>
      </c>
      <c r="D38" s="80">
        <v>30</v>
      </c>
      <c r="E38" s="80">
        <v>2022</v>
      </c>
      <c r="F38" s="80" t="s">
        <v>568</v>
      </c>
      <c r="G38" s="182" t="s">
        <v>2414</v>
      </c>
      <c r="H38" s="80" t="s">
        <v>2415</v>
      </c>
      <c r="I38" s="173"/>
      <c r="J38" s="83">
        <v>277814</v>
      </c>
      <c r="K38" s="81">
        <v>380939439</v>
      </c>
      <c r="L38" s="81">
        <v>1525187</v>
      </c>
      <c r="M38" s="81">
        <v>2080905865.0000002</v>
      </c>
      <c r="N38" s="81">
        <v>0</v>
      </c>
      <c r="O38" s="81">
        <v>0</v>
      </c>
      <c r="P38" s="81">
        <v>0</v>
      </c>
      <c r="Q38" s="81">
        <v>0</v>
      </c>
      <c r="R38" s="81">
        <v>0</v>
      </c>
      <c r="S38" s="81">
        <v>0</v>
      </c>
      <c r="T38" s="81">
        <v>0</v>
      </c>
      <c r="U38" s="81">
        <v>0</v>
      </c>
      <c r="V38" s="81">
        <v>0</v>
      </c>
      <c r="W38" s="81">
        <v>0</v>
      </c>
      <c r="X38" s="81">
        <v>0</v>
      </c>
      <c r="Y38" s="81">
        <v>0</v>
      </c>
      <c r="Z38" s="81">
        <v>2461845304.0000005</v>
      </c>
      <c r="AA38" s="81">
        <v>672830400</v>
      </c>
      <c r="AB38" s="81">
        <v>2487422754</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2437</v>
      </c>
      <c r="B39" s="80">
        <v>31</v>
      </c>
      <c r="C39" s="80">
        <v>18</v>
      </c>
      <c r="D39" s="80">
        <v>31</v>
      </c>
      <c r="E39" s="80">
        <v>2022</v>
      </c>
      <c r="F39" s="80" t="s">
        <v>568</v>
      </c>
      <c r="G39" s="182" t="s">
        <v>2434</v>
      </c>
      <c r="H39" s="80" t="s">
        <v>2435</v>
      </c>
      <c r="I39" s="173"/>
      <c r="J39" s="83">
        <v>305406</v>
      </c>
      <c r="K39" s="81">
        <v>405956495</v>
      </c>
      <c r="L39" s="81">
        <v>689859</v>
      </c>
      <c r="M39" s="81">
        <v>912639537</v>
      </c>
      <c r="N39" s="81">
        <v>6700</v>
      </c>
      <c r="O39" s="81">
        <v>16051648</v>
      </c>
      <c r="P39" s="81">
        <v>0</v>
      </c>
      <c r="Q39" s="81">
        <v>0</v>
      </c>
      <c r="R39" s="81">
        <v>118.61582</v>
      </c>
      <c r="S39" s="81">
        <v>987832.54389999993</v>
      </c>
      <c r="T39" s="81">
        <v>0</v>
      </c>
      <c r="U39" s="81">
        <v>0</v>
      </c>
      <c r="V39" s="81">
        <v>334</v>
      </c>
      <c r="W39" s="81">
        <v>0</v>
      </c>
      <c r="X39" s="81">
        <v>0</v>
      </c>
      <c r="Y39" s="81">
        <v>2046126</v>
      </c>
      <c r="Z39" s="81">
        <v>1337681638.5438998</v>
      </c>
      <c r="AA39" s="81">
        <v>751242271</v>
      </c>
      <c r="AB39" s="81">
        <v>2145902988</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2341</v>
      </c>
      <c r="B40" s="80">
        <v>32</v>
      </c>
      <c r="C40" s="80">
        <v>18</v>
      </c>
      <c r="D40" s="80">
        <v>32</v>
      </c>
      <c r="E40" s="80">
        <v>2022</v>
      </c>
      <c r="F40" s="80" t="s">
        <v>568</v>
      </c>
      <c r="G40" s="182" t="s">
        <v>2338</v>
      </c>
      <c r="H40" s="80" t="s">
        <v>2339</v>
      </c>
      <c r="I40" s="173"/>
      <c r="J40" s="83">
        <v>133567</v>
      </c>
      <c r="K40" s="81">
        <v>181909620</v>
      </c>
      <c r="L40" s="81">
        <v>908824</v>
      </c>
      <c r="M40" s="81">
        <v>1231801687</v>
      </c>
      <c r="N40" s="81">
        <v>0</v>
      </c>
      <c r="O40" s="81">
        <v>0</v>
      </c>
      <c r="P40" s="81">
        <v>0</v>
      </c>
      <c r="Q40" s="81">
        <v>0</v>
      </c>
      <c r="R40" s="81">
        <v>0</v>
      </c>
      <c r="S40" s="81">
        <v>0</v>
      </c>
      <c r="T40" s="81">
        <v>0</v>
      </c>
      <c r="U40" s="81">
        <v>0</v>
      </c>
      <c r="V40" s="81">
        <v>0</v>
      </c>
      <c r="W40" s="81">
        <v>0</v>
      </c>
      <c r="X40" s="81">
        <v>0</v>
      </c>
      <c r="Y40" s="81">
        <v>0</v>
      </c>
      <c r="Z40" s="81">
        <v>1413711306.9999998</v>
      </c>
      <c r="AA40" s="81">
        <v>298890431</v>
      </c>
      <c r="AB40" s="81">
        <v>1197092700</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2333</v>
      </c>
      <c r="B41" s="80">
        <v>33</v>
      </c>
      <c r="C41" s="80">
        <v>18</v>
      </c>
      <c r="D41" s="80">
        <v>33</v>
      </c>
      <c r="E41" s="80">
        <v>2022</v>
      </c>
      <c r="F41" s="80" t="s">
        <v>568</v>
      </c>
      <c r="G41" s="182" t="s">
        <v>2330</v>
      </c>
      <c r="H41" s="80" t="s">
        <v>2331</v>
      </c>
      <c r="I41" s="173"/>
      <c r="J41" s="83">
        <v>274236</v>
      </c>
      <c r="K41" s="81">
        <v>369831413</v>
      </c>
      <c r="L41" s="81">
        <v>400617</v>
      </c>
      <c r="M41" s="81">
        <v>537860567.00000012</v>
      </c>
      <c r="N41" s="81">
        <v>24900</v>
      </c>
      <c r="O41" s="81">
        <v>81747226</v>
      </c>
      <c r="P41" s="81">
        <v>0</v>
      </c>
      <c r="Q41" s="81">
        <v>0</v>
      </c>
      <c r="R41" s="81">
        <v>2.8486600000000002</v>
      </c>
      <c r="S41" s="81">
        <v>23723.614450000001</v>
      </c>
      <c r="T41" s="81">
        <v>0</v>
      </c>
      <c r="U41" s="81">
        <v>0</v>
      </c>
      <c r="V41" s="81">
        <v>15</v>
      </c>
      <c r="W41" s="81">
        <v>0</v>
      </c>
      <c r="X41" s="81">
        <v>0</v>
      </c>
      <c r="Y41" s="81">
        <v>90754</v>
      </c>
      <c r="Z41" s="81">
        <v>989553683.61444998</v>
      </c>
      <c r="AA41" s="81">
        <v>685527175</v>
      </c>
      <c r="AB41" s="81">
        <v>2582723377</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1661</v>
      </c>
      <c r="B42" s="80">
        <v>34</v>
      </c>
      <c r="C42" s="80">
        <v>18</v>
      </c>
      <c r="D42" s="80">
        <v>34</v>
      </c>
      <c r="E42" s="80">
        <v>2022</v>
      </c>
      <c r="F42" s="80" t="s">
        <v>568</v>
      </c>
      <c r="G42" s="182" t="s">
        <v>1658</v>
      </c>
      <c r="H42" s="80" t="s">
        <v>1659</v>
      </c>
      <c r="I42" s="173"/>
      <c r="J42" s="83">
        <v>2172638</v>
      </c>
      <c r="K42" s="81">
        <v>2914060278</v>
      </c>
      <c r="L42" s="81">
        <v>1176018</v>
      </c>
      <c r="M42" s="81">
        <v>1567223188.0000002</v>
      </c>
      <c r="N42" s="81">
        <v>1900</v>
      </c>
      <c r="O42" s="81">
        <v>3742625</v>
      </c>
      <c r="P42" s="81">
        <v>0</v>
      </c>
      <c r="Q42" s="81">
        <v>0</v>
      </c>
      <c r="R42" s="81">
        <v>0</v>
      </c>
      <c r="S42" s="81">
        <v>0</v>
      </c>
      <c r="T42" s="81">
        <v>0</v>
      </c>
      <c r="U42" s="81">
        <v>0</v>
      </c>
      <c r="V42" s="81">
        <v>3045</v>
      </c>
      <c r="W42" s="81">
        <v>0</v>
      </c>
      <c r="X42" s="81">
        <v>0</v>
      </c>
      <c r="Y42" s="81">
        <v>18674148.000000004</v>
      </c>
      <c r="Z42" s="81">
        <v>4503700239</v>
      </c>
      <c r="AA42" s="81">
        <v>5078850362</v>
      </c>
      <c r="AB42" s="81">
        <v>20743109206</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2329</v>
      </c>
      <c r="B43" s="80">
        <v>35</v>
      </c>
      <c r="C43" s="80">
        <v>18</v>
      </c>
      <c r="D43" s="80">
        <v>35</v>
      </c>
      <c r="E43" s="80">
        <v>2022</v>
      </c>
      <c r="F43" s="80" t="s">
        <v>568</v>
      </c>
      <c r="G43" s="182" t="s">
        <v>2326</v>
      </c>
      <c r="H43" s="80" t="s">
        <v>2327</v>
      </c>
      <c r="I43" s="173"/>
      <c r="J43" s="83">
        <v>331293</v>
      </c>
      <c r="K43" s="81">
        <v>457663704.00000006</v>
      </c>
      <c r="L43" s="81">
        <v>824314</v>
      </c>
      <c r="M43" s="81">
        <v>1132775230.9999998</v>
      </c>
      <c r="N43" s="81">
        <v>0</v>
      </c>
      <c r="O43" s="81">
        <v>0</v>
      </c>
      <c r="P43" s="81">
        <v>0</v>
      </c>
      <c r="Q43" s="81">
        <v>0</v>
      </c>
      <c r="R43" s="81">
        <v>125.00010999999999</v>
      </c>
      <c r="S43" s="81">
        <v>1041000.8951499999</v>
      </c>
      <c r="T43" s="81">
        <v>0</v>
      </c>
      <c r="U43" s="81">
        <v>0</v>
      </c>
      <c r="V43" s="81">
        <v>0</v>
      </c>
      <c r="W43" s="81">
        <v>0</v>
      </c>
      <c r="X43" s="81">
        <v>0</v>
      </c>
      <c r="Y43" s="81">
        <v>0</v>
      </c>
      <c r="Z43" s="81">
        <v>1591479935.8951499</v>
      </c>
      <c r="AA43" s="81">
        <v>789216779</v>
      </c>
      <c r="AB43" s="81">
        <v>2744046544</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2345</v>
      </c>
      <c r="B44" s="80">
        <v>36</v>
      </c>
      <c r="C44" s="80">
        <v>18</v>
      </c>
      <c r="D44" s="80">
        <v>36</v>
      </c>
      <c r="E44" s="80">
        <v>2022</v>
      </c>
      <c r="F44" s="80" t="s">
        <v>568</v>
      </c>
      <c r="G44" s="182" t="s">
        <v>2342</v>
      </c>
      <c r="H44" s="80" t="s">
        <v>2343</v>
      </c>
      <c r="I44" s="173"/>
      <c r="J44" s="83">
        <v>89555</v>
      </c>
      <c r="K44" s="81">
        <v>119600832</v>
      </c>
      <c r="L44" s="81">
        <v>362905</v>
      </c>
      <c r="M44" s="81">
        <v>482570945</v>
      </c>
      <c r="N44" s="81">
        <v>0</v>
      </c>
      <c r="O44" s="81">
        <v>0</v>
      </c>
      <c r="P44" s="81">
        <v>0</v>
      </c>
      <c r="Q44" s="81">
        <v>0</v>
      </c>
      <c r="R44" s="81">
        <v>0</v>
      </c>
      <c r="S44" s="81">
        <v>0</v>
      </c>
      <c r="T44" s="81">
        <v>0</v>
      </c>
      <c r="U44" s="81">
        <v>0</v>
      </c>
      <c r="V44" s="81">
        <v>9</v>
      </c>
      <c r="W44" s="81">
        <v>0</v>
      </c>
      <c r="X44" s="81">
        <v>0</v>
      </c>
      <c r="Y44" s="81">
        <v>56659.999999999993</v>
      </c>
      <c r="Z44" s="81">
        <v>602228437</v>
      </c>
      <c r="AA44" s="81">
        <v>210882255.00000003</v>
      </c>
      <c r="AB44" s="81">
        <v>1156386773</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2349</v>
      </c>
      <c r="B45" s="80">
        <v>37</v>
      </c>
      <c r="C45" s="80">
        <v>18</v>
      </c>
      <c r="D45" s="80">
        <v>37</v>
      </c>
      <c r="E45" s="80">
        <v>2022</v>
      </c>
      <c r="F45" s="80" t="s">
        <v>568</v>
      </c>
      <c r="G45" s="182" t="s">
        <v>2346</v>
      </c>
      <c r="H45" s="80" t="s">
        <v>2347</v>
      </c>
      <c r="I45" s="173"/>
      <c r="J45" s="83">
        <v>80974</v>
      </c>
      <c r="K45" s="81">
        <v>108239995</v>
      </c>
      <c r="L45" s="81">
        <v>326230</v>
      </c>
      <c r="M45" s="81">
        <v>434568381</v>
      </c>
      <c r="N45" s="81">
        <v>300</v>
      </c>
      <c r="O45" s="81">
        <v>858013</v>
      </c>
      <c r="P45" s="81">
        <v>0</v>
      </c>
      <c r="Q45" s="81">
        <v>0</v>
      </c>
      <c r="R45" s="81">
        <v>0</v>
      </c>
      <c r="S45" s="81">
        <v>0</v>
      </c>
      <c r="T45" s="81">
        <v>0</v>
      </c>
      <c r="U45" s="81">
        <v>0</v>
      </c>
      <c r="V45" s="81">
        <v>0</v>
      </c>
      <c r="W45" s="81">
        <v>0</v>
      </c>
      <c r="X45" s="81">
        <v>0</v>
      </c>
      <c r="Y45" s="81">
        <v>0</v>
      </c>
      <c r="Z45" s="81">
        <v>543666389</v>
      </c>
      <c r="AA45" s="81">
        <v>196993645</v>
      </c>
      <c r="AB45" s="81">
        <v>771250902</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2325</v>
      </c>
      <c r="B46" s="80">
        <v>38</v>
      </c>
      <c r="C46" s="80">
        <v>18</v>
      </c>
      <c r="D46" s="80">
        <v>38</v>
      </c>
      <c r="E46" s="80">
        <v>2022</v>
      </c>
      <c r="F46" s="80" t="s">
        <v>568</v>
      </c>
      <c r="G46" s="182" t="s">
        <v>2322</v>
      </c>
      <c r="H46" s="80" t="s">
        <v>2323</v>
      </c>
      <c r="I46" s="173"/>
      <c r="J46" s="83">
        <v>287097</v>
      </c>
      <c r="K46" s="81">
        <v>388985813</v>
      </c>
      <c r="L46" s="81">
        <v>943369</v>
      </c>
      <c r="M46" s="81">
        <v>1270700416</v>
      </c>
      <c r="N46" s="81">
        <v>0</v>
      </c>
      <c r="O46" s="81">
        <v>0</v>
      </c>
      <c r="P46" s="81">
        <v>0</v>
      </c>
      <c r="Q46" s="81">
        <v>0</v>
      </c>
      <c r="R46" s="81">
        <v>0</v>
      </c>
      <c r="S46" s="81">
        <v>0</v>
      </c>
      <c r="T46" s="81">
        <v>0</v>
      </c>
      <c r="U46" s="81">
        <v>0</v>
      </c>
      <c r="V46" s="81">
        <v>1122</v>
      </c>
      <c r="W46" s="81">
        <v>0</v>
      </c>
      <c r="X46" s="81">
        <v>0</v>
      </c>
      <c r="Y46" s="81">
        <v>6881085</v>
      </c>
      <c r="Z46" s="81">
        <v>1666567313.9999998</v>
      </c>
      <c r="AA46" s="81">
        <v>745788153</v>
      </c>
      <c r="AB46" s="81">
        <v>3115654230</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2385</v>
      </c>
      <c r="B47" s="80">
        <v>39</v>
      </c>
      <c r="C47" s="80">
        <v>18</v>
      </c>
      <c r="D47" s="80">
        <v>39</v>
      </c>
      <c r="E47" s="80">
        <v>2022</v>
      </c>
      <c r="F47" s="80" t="s">
        <v>568</v>
      </c>
      <c r="G47" s="182" t="s">
        <v>2382</v>
      </c>
      <c r="H47" s="80" t="s">
        <v>2383</v>
      </c>
      <c r="I47" s="173"/>
      <c r="J47" s="83">
        <v>100044</v>
      </c>
      <c r="K47" s="81">
        <v>137974545</v>
      </c>
      <c r="L47" s="81">
        <v>445983</v>
      </c>
      <c r="M47" s="81">
        <v>611914748</v>
      </c>
      <c r="N47" s="81">
        <v>0</v>
      </c>
      <c r="O47" s="81">
        <v>0</v>
      </c>
      <c r="P47" s="81">
        <v>0</v>
      </c>
      <c r="Q47" s="81">
        <v>0</v>
      </c>
      <c r="R47" s="81">
        <v>0</v>
      </c>
      <c r="S47" s="81">
        <v>0</v>
      </c>
      <c r="T47" s="81">
        <v>0</v>
      </c>
      <c r="U47" s="81">
        <v>0</v>
      </c>
      <c r="V47" s="81">
        <v>0</v>
      </c>
      <c r="W47" s="81">
        <v>0</v>
      </c>
      <c r="X47" s="81">
        <v>0</v>
      </c>
      <c r="Y47" s="81">
        <v>0</v>
      </c>
      <c r="Z47" s="81">
        <v>749889293.00000012</v>
      </c>
      <c r="AA47" s="81">
        <v>262243423</v>
      </c>
      <c r="AB47" s="81">
        <v>983752557</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2397</v>
      </c>
      <c r="B48" s="80">
        <v>40</v>
      </c>
      <c r="C48" s="80">
        <v>18</v>
      </c>
      <c r="D48" s="80">
        <v>40</v>
      </c>
      <c r="E48" s="80">
        <v>2022</v>
      </c>
      <c r="F48" s="80" t="s">
        <v>568</v>
      </c>
      <c r="G48" s="182" t="s">
        <v>2394</v>
      </c>
      <c r="H48" s="80" t="s">
        <v>2395</v>
      </c>
      <c r="I48" s="173"/>
      <c r="J48" s="83">
        <v>211187</v>
      </c>
      <c r="K48" s="81">
        <v>283495257</v>
      </c>
      <c r="L48" s="81">
        <v>759072</v>
      </c>
      <c r="M48" s="81">
        <v>1012195729</v>
      </c>
      <c r="N48" s="81">
        <v>0</v>
      </c>
      <c r="O48" s="81">
        <v>0</v>
      </c>
      <c r="P48" s="81">
        <v>0</v>
      </c>
      <c r="Q48" s="81">
        <v>0</v>
      </c>
      <c r="R48" s="81">
        <v>0</v>
      </c>
      <c r="S48" s="81">
        <v>0</v>
      </c>
      <c r="T48" s="81">
        <v>0</v>
      </c>
      <c r="U48" s="81">
        <v>0</v>
      </c>
      <c r="V48" s="81">
        <v>0</v>
      </c>
      <c r="W48" s="81">
        <v>0</v>
      </c>
      <c r="X48" s="81">
        <v>0</v>
      </c>
      <c r="Y48" s="81">
        <v>0</v>
      </c>
      <c r="Z48" s="81">
        <v>1295690986</v>
      </c>
      <c r="AA48" s="81">
        <v>486504852</v>
      </c>
      <c r="AB48" s="81">
        <v>2099242498.0000002</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2337</v>
      </c>
      <c r="B49" s="80">
        <v>41</v>
      </c>
      <c r="C49" s="80">
        <v>18</v>
      </c>
      <c r="D49" s="80">
        <v>41</v>
      </c>
      <c r="E49" s="80">
        <v>2022</v>
      </c>
      <c r="F49" s="80" t="s">
        <v>568</v>
      </c>
      <c r="G49" s="182" t="s">
        <v>2334</v>
      </c>
      <c r="H49" s="80" t="s">
        <v>2335</v>
      </c>
      <c r="I49" s="173"/>
      <c r="J49" s="83">
        <v>67525</v>
      </c>
      <c r="K49" s="81">
        <v>90485573</v>
      </c>
      <c r="L49" s="81">
        <v>240078</v>
      </c>
      <c r="M49" s="81">
        <v>320409506.99999994</v>
      </c>
      <c r="N49" s="81">
        <v>0</v>
      </c>
      <c r="O49" s="81">
        <v>0</v>
      </c>
      <c r="P49" s="81">
        <v>0</v>
      </c>
      <c r="Q49" s="81">
        <v>0</v>
      </c>
      <c r="R49" s="81">
        <v>0</v>
      </c>
      <c r="S49" s="81">
        <v>0</v>
      </c>
      <c r="T49" s="81">
        <v>0</v>
      </c>
      <c r="U49" s="81">
        <v>0</v>
      </c>
      <c r="V49" s="81">
        <v>6</v>
      </c>
      <c r="W49" s="81">
        <v>0</v>
      </c>
      <c r="X49" s="81">
        <v>0</v>
      </c>
      <c r="Y49" s="81">
        <v>36056</v>
      </c>
      <c r="Z49" s="81">
        <v>410931135.99999994</v>
      </c>
      <c r="AA49" s="81">
        <v>174265395</v>
      </c>
      <c r="AB49" s="81">
        <v>656139030</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2377</v>
      </c>
      <c r="B50" s="80">
        <v>42</v>
      </c>
      <c r="C50" s="80">
        <v>18</v>
      </c>
      <c r="D50" s="80">
        <v>42</v>
      </c>
      <c r="E50" s="80">
        <v>2022</v>
      </c>
      <c r="F50" s="80" t="s">
        <v>568</v>
      </c>
      <c r="G50" s="182" t="s">
        <v>2374</v>
      </c>
      <c r="H50" s="80" t="s">
        <v>2375</v>
      </c>
      <c r="I50" s="173"/>
      <c r="J50" s="83">
        <v>402315</v>
      </c>
      <c r="K50" s="81">
        <v>550795015.99999988</v>
      </c>
      <c r="L50" s="81">
        <v>74131</v>
      </c>
      <c r="M50" s="81">
        <v>100517862.99999999</v>
      </c>
      <c r="N50" s="81">
        <v>0</v>
      </c>
      <c r="O50" s="81">
        <v>0</v>
      </c>
      <c r="P50" s="81">
        <v>0</v>
      </c>
      <c r="Q50" s="81">
        <v>0</v>
      </c>
      <c r="R50" s="81">
        <v>0</v>
      </c>
      <c r="S50" s="81">
        <v>0</v>
      </c>
      <c r="T50" s="81">
        <v>0</v>
      </c>
      <c r="U50" s="81">
        <v>0</v>
      </c>
      <c r="V50" s="81">
        <v>0</v>
      </c>
      <c r="W50" s="81">
        <v>0</v>
      </c>
      <c r="X50" s="81">
        <v>0</v>
      </c>
      <c r="Y50" s="81">
        <v>0</v>
      </c>
      <c r="Z50" s="81">
        <v>651312879</v>
      </c>
      <c r="AA50" s="81">
        <v>915303688.99999988</v>
      </c>
      <c r="AB50" s="81">
        <v>4472870446</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1681</v>
      </c>
      <c r="B51" s="80">
        <v>43</v>
      </c>
      <c r="C51" s="80">
        <v>18</v>
      </c>
      <c r="D51" s="80">
        <v>43</v>
      </c>
      <c r="E51" s="80">
        <v>2022</v>
      </c>
      <c r="F51" s="80" t="s">
        <v>568</v>
      </c>
      <c r="G51" s="182" t="s">
        <v>1678</v>
      </c>
      <c r="H51" s="80" t="s">
        <v>1679</v>
      </c>
      <c r="I51" s="173"/>
      <c r="J51" s="83">
        <v>318592</v>
      </c>
      <c r="K51" s="81">
        <v>430430340</v>
      </c>
      <c r="L51" s="81">
        <v>22680</v>
      </c>
      <c r="M51" s="81">
        <v>30443482</v>
      </c>
      <c r="N51" s="81">
        <v>0</v>
      </c>
      <c r="O51" s="81">
        <v>0</v>
      </c>
      <c r="P51" s="81">
        <v>0</v>
      </c>
      <c r="Q51" s="81">
        <v>0</v>
      </c>
      <c r="R51" s="81">
        <v>0</v>
      </c>
      <c r="S51" s="81">
        <v>0</v>
      </c>
      <c r="T51" s="81">
        <v>0</v>
      </c>
      <c r="U51" s="81">
        <v>0</v>
      </c>
      <c r="V51" s="81">
        <v>65</v>
      </c>
      <c r="W51" s="81">
        <v>0</v>
      </c>
      <c r="X51" s="81">
        <v>0</v>
      </c>
      <c r="Y51" s="81">
        <v>396372</v>
      </c>
      <c r="Z51" s="81">
        <v>461270194</v>
      </c>
      <c r="AA51" s="81">
        <v>681706369</v>
      </c>
      <c r="AB51" s="81">
        <v>4422116000</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2309</v>
      </c>
      <c r="B52" s="80">
        <v>44</v>
      </c>
      <c r="C52" s="80">
        <v>18</v>
      </c>
      <c r="D52" s="80">
        <v>44</v>
      </c>
      <c r="E52" s="80">
        <v>2022</v>
      </c>
      <c r="F52" s="80" t="s">
        <v>568</v>
      </c>
      <c r="G52" s="182" t="s">
        <v>2306</v>
      </c>
      <c r="H52" s="80" t="s">
        <v>2307</v>
      </c>
      <c r="I52" s="173"/>
      <c r="J52" s="83">
        <v>568763</v>
      </c>
      <c r="K52" s="81">
        <v>762659372</v>
      </c>
      <c r="L52" s="81">
        <v>1299945</v>
      </c>
      <c r="M52" s="81">
        <v>1734158540.0000002</v>
      </c>
      <c r="N52" s="81">
        <v>1500</v>
      </c>
      <c r="O52" s="81">
        <v>2958868</v>
      </c>
      <c r="P52" s="81">
        <v>0</v>
      </c>
      <c r="Q52" s="81">
        <v>0</v>
      </c>
      <c r="R52" s="81">
        <v>0</v>
      </c>
      <c r="S52" s="81">
        <v>0</v>
      </c>
      <c r="T52" s="81">
        <v>0</v>
      </c>
      <c r="U52" s="81">
        <v>0</v>
      </c>
      <c r="V52" s="81">
        <v>0</v>
      </c>
      <c r="W52" s="81">
        <v>0</v>
      </c>
      <c r="X52" s="81">
        <v>0</v>
      </c>
      <c r="Y52" s="81">
        <v>0</v>
      </c>
      <c r="Z52" s="81">
        <v>2499776780.0000005</v>
      </c>
      <c r="AA52" s="81">
        <v>1448182198</v>
      </c>
      <c r="AB52" s="81">
        <v>5390666789</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2453</v>
      </c>
      <c r="B53" s="80">
        <v>45</v>
      </c>
      <c r="C53" s="80">
        <v>18</v>
      </c>
      <c r="D53" s="80">
        <v>45</v>
      </c>
      <c r="E53" s="80">
        <v>2022</v>
      </c>
      <c r="F53" s="80" t="s">
        <v>568</v>
      </c>
      <c r="G53" s="182" t="s">
        <v>2450</v>
      </c>
      <c r="H53" s="80" t="s">
        <v>2451</v>
      </c>
      <c r="I53" s="173"/>
      <c r="J53" s="83">
        <v>620502</v>
      </c>
      <c r="K53" s="81">
        <v>857762975</v>
      </c>
      <c r="L53" s="81">
        <v>356689</v>
      </c>
      <c r="M53" s="81">
        <v>489072471</v>
      </c>
      <c r="N53" s="81">
        <v>0</v>
      </c>
      <c r="O53" s="81">
        <v>0</v>
      </c>
      <c r="P53" s="81">
        <v>0</v>
      </c>
      <c r="Q53" s="81">
        <v>0</v>
      </c>
      <c r="R53" s="81">
        <v>0</v>
      </c>
      <c r="S53" s="81">
        <v>0</v>
      </c>
      <c r="T53" s="81">
        <v>0</v>
      </c>
      <c r="U53" s="81">
        <v>0</v>
      </c>
      <c r="V53" s="81">
        <v>0</v>
      </c>
      <c r="W53" s="81">
        <v>0</v>
      </c>
      <c r="X53" s="81">
        <v>0</v>
      </c>
      <c r="Y53" s="81">
        <v>0</v>
      </c>
      <c r="Z53" s="81">
        <v>1346835446</v>
      </c>
      <c r="AA53" s="81">
        <v>1442297426</v>
      </c>
      <c r="AB53" s="81">
        <v>5225271931</v>
      </c>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2449</v>
      </c>
      <c r="B54" s="80">
        <v>46</v>
      </c>
      <c r="C54" s="80">
        <v>18</v>
      </c>
      <c r="D54" s="80">
        <v>46</v>
      </c>
      <c r="E54" s="80">
        <v>2022</v>
      </c>
      <c r="F54" s="80" t="s">
        <v>568</v>
      </c>
      <c r="G54" s="182" t="s">
        <v>2446</v>
      </c>
      <c r="H54" s="80" t="s">
        <v>2447</v>
      </c>
      <c r="I54" s="173"/>
      <c r="J54" s="83">
        <v>289824</v>
      </c>
      <c r="K54" s="81">
        <v>395563918</v>
      </c>
      <c r="L54" s="81">
        <v>573475</v>
      </c>
      <c r="M54" s="81">
        <v>779187134</v>
      </c>
      <c r="N54" s="81">
        <v>149200</v>
      </c>
      <c r="O54" s="81">
        <v>421494438</v>
      </c>
      <c r="P54" s="81">
        <v>0</v>
      </c>
      <c r="Q54" s="81">
        <v>0</v>
      </c>
      <c r="R54" s="81">
        <v>671.66048000000001</v>
      </c>
      <c r="S54" s="81">
        <v>5577468.625260001</v>
      </c>
      <c r="T54" s="81">
        <v>0</v>
      </c>
      <c r="U54" s="81">
        <v>0</v>
      </c>
      <c r="V54" s="81">
        <v>963</v>
      </c>
      <c r="W54" s="81">
        <v>0</v>
      </c>
      <c r="X54" s="81">
        <v>0</v>
      </c>
      <c r="Y54" s="81">
        <v>5904625</v>
      </c>
      <c r="Z54" s="81">
        <v>1607727583.6252601</v>
      </c>
      <c r="AA54" s="81">
        <v>701789922</v>
      </c>
      <c r="AB54" s="81">
        <v>2530146913</v>
      </c>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1665</v>
      </c>
      <c r="B55" s="80">
        <v>47</v>
      </c>
      <c r="C55" s="80">
        <v>18</v>
      </c>
      <c r="D55" s="80">
        <v>47</v>
      </c>
      <c r="E55" s="80">
        <v>2022</v>
      </c>
      <c r="F55" s="80" t="s">
        <v>568</v>
      </c>
      <c r="G55" s="182" t="s">
        <v>1662</v>
      </c>
      <c r="H55" s="80" t="s">
        <v>1663</v>
      </c>
      <c r="I55" s="173"/>
      <c r="J55" s="83">
        <v>1173600</v>
      </c>
      <c r="K55" s="81">
        <v>1591575905</v>
      </c>
      <c r="L55" s="81">
        <v>339245</v>
      </c>
      <c r="M55" s="81">
        <v>456240819.00000006</v>
      </c>
      <c r="N55" s="81">
        <v>200</v>
      </c>
      <c r="O55" s="81">
        <v>409892.99999999994</v>
      </c>
      <c r="P55" s="81">
        <v>0</v>
      </c>
      <c r="Q55" s="81">
        <v>0</v>
      </c>
      <c r="R55" s="81">
        <v>0</v>
      </c>
      <c r="S55" s="81">
        <v>0</v>
      </c>
      <c r="T55" s="81">
        <v>0</v>
      </c>
      <c r="U55" s="81">
        <v>0</v>
      </c>
      <c r="V55" s="81">
        <v>290</v>
      </c>
      <c r="W55" s="81">
        <v>0</v>
      </c>
      <c r="X55" s="81">
        <v>0</v>
      </c>
      <c r="Y55" s="81">
        <v>1775582.0000000002</v>
      </c>
      <c r="Z55" s="81">
        <v>2050002199</v>
      </c>
      <c r="AA55" s="81">
        <v>2643055878</v>
      </c>
      <c r="AB55" s="81">
        <v>10195074423</v>
      </c>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2457</v>
      </c>
      <c r="B56" s="80">
        <v>48</v>
      </c>
      <c r="C56" s="80">
        <v>18</v>
      </c>
      <c r="D56" s="80">
        <v>48</v>
      </c>
      <c r="E56" s="80">
        <v>2022</v>
      </c>
      <c r="F56" s="80" t="s">
        <v>568</v>
      </c>
      <c r="G56" s="182" t="s">
        <v>2454</v>
      </c>
      <c r="H56" s="80" t="s">
        <v>2455</v>
      </c>
      <c r="I56" s="173"/>
      <c r="J56" s="83">
        <v>899694</v>
      </c>
      <c r="K56" s="81">
        <v>1222751443</v>
      </c>
      <c r="L56" s="81">
        <v>140850</v>
      </c>
      <c r="M56" s="81">
        <v>189644040.00000003</v>
      </c>
      <c r="N56" s="81">
        <v>0</v>
      </c>
      <c r="O56" s="81">
        <v>0</v>
      </c>
      <c r="P56" s="81">
        <v>0</v>
      </c>
      <c r="Q56" s="81">
        <v>0</v>
      </c>
      <c r="R56" s="81">
        <v>0</v>
      </c>
      <c r="S56" s="81">
        <v>0</v>
      </c>
      <c r="T56" s="81">
        <v>0</v>
      </c>
      <c r="U56" s="81">
        <v>0</v>
      </c>
      <c r="V56" s="81">
        <v>35</v>
      </c>
      <c r="W56" s="81">
        <v>0</v>
      </c>
      <c r="X56" s="81">
        <v>0</v>
      </c>
      <c r="Y56" s="81">
        <v>215111</v>
      </c>
      <c r="Z56" s="81">
        <v>1412610593.9999998</v>
      </c>
      <c r="AA56" s="81">
        <v>2220008453</v>
      </c>
      <c r="AB56" s="81">
        <v>10069955949</v>
      </c>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2413</v>
      </c>
      <c r="B57" s="80">
        <v>49</v>
      </c>
      <c r="C57" s="80">
        <v>18</v>
      </c>
      <c r="D57" s="80">
        <v>49</v>
      </c>
      <c r="E57" s="80">
        <v>2022</v>
      </c>
      <c r="F57" s="80" t="s">
        <v>568</v>
      </c>
      <c r="G57" s="182" t="s">
        <v>2410</v>
      </c>
      <c r="H57" s="80" t="s">
        <v>2411</v>
      </c>
      <c r="I57" s="173"/>
      <c r="J57" s="83">
        <v>297571</v>
      </c>
      <c r="K57" s="81">
        <v>408500582</v>
      </c>
      <c r="L57" s="81">
        <v>813939</v>
      </c>
      <c r="M57" s="81">
        <v>1112269213</v>
      </c>
      <c r="N57" s="81">
        <v>100700</v>
      </c>
      <c r="O57" s="81">
        <v>321325412</v>
      </c>
      <c r="P57" s="81">
        <v>0</v>
      </c>
      <c r="Q57" s="81">
        <v>0</v>
      </c>
      <c r="R57" s="81">
        <v>411.30239</v>
      </c>
      <c r="S57" s="81">
        <v>3425326.2605099999</v>
      </c>
      <c r="T57" s="81">
        <v>0</v>
      </c>
      <c r="U57" s="81">
        <v>0</v>
      </c>
      <c r="V57" s="81">
        <v>73</v>
      </c>
      <c r="W57" s="81">
        <v>0</v>
      </c>
      <c r="X57" s="81">
        <v>0</v>
      </c>
      <c r="Y57" s="81">
        <v>446654.99999999994</v>
      </c>
      <c r="Z57" s="81">
        <v>1845967188.2605104</v>
      </c>
      <c r="AA57" s="81">
        <v>792845129</v>
      </c>
      <c r="AB57" s="81">
        <v>2547658786</v>
      </c>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1928</v>
      </c>
      <c r="B58" s="80">
        <v>50</v>
      </c>
      <c r="C58" s="80">
        <v>18</v>
      </c>
      <c r="D58" s="80">
        <v>50</v>
      </c>
      <c r="E58" s="80">
        <v>2022</v>
      </c>
      <c r="F58" s="80" t="s">
        <v>568</v>
      </c>
      <c r="G58" s="182" t="s">
        <v>1909</v>
      </c>
      <c r="H58" s="80" t="s">
        <v>1910</v>
      </c>
      <c r="I58" s="173"/>
      <c r="J58" s="83">
        <v>52825</v>
      </c>
      <c r="K58" s="81">
        <v>70967820</v>
      </c>
      <c r="L58" s="81">
        <v>195967</v>
      </c>
      <c r="M58" s="81">
        <v>262188139.00000003</v>
      </c>
      <c r="N58" s="81">
        <v>400</v>
      </c>
      <c r="O58" s="81">
        <v>1093975</v>
      </c>
      <c r="P58" s="81">
        <v>0</v>
      </c>
      <c r="Q58" s="81">
        <v>0</v>
      </c>
      <c r="R58" s="81">
        <v>0</v>
      </c>
      <c r="S58" s="81">
        <v>0</v>
      </c>
      <c r="T58" s="81">
        <v>0</v>
      </c>
      <c r="U58" s="81">
        <v>0</v>
      </c>
      <c r="V58" s="81">
        <v>0</v>
      </c>
      <c r="W58" s="81">
        <v>0</v>
      </c>
      <c r="X58" s="81">
        <v>0</v>
      </c>
      <c r="Y58" s="81">
        <v>0</v>
      </c>
      <c r="Z58" s="81">
        <v>334249934.00000006</v>
      </c>
      <c r="AA58" s="81">
        <v>119964114</v>
      </c>
      <c r="AB58" s="81">
        <v>529933462.00000006</v>
      </c>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2425</v>
      </c>
      <c r="B59" s="80">
        <v>51</v>
      </c>
      <c r="C59" s="80">
        <v>18</v>
      </c>
      <c r="D59" s="80">
        <v>51</v>
      </c>
      <c r="E59" s="80">
        <v>2022</v>
      </c>
      <c r="F59" s="80" t="s">
        <v>568</v>
      </c>
      <c r="G59" s="182" t="s">
        <v>2422</v>
      </c>
      <c r="H59" s="80" t="s">
        <v>2423</v>
      </c>
      <c r="I59" s="173"/>
      <c r="J59" s="83">
        <v>413801</v>
      </c>
      <c r="K59" s="81">
        <v>544381627</v>
      </c>
      <c r="L59" s="81">
        <v>818986</v>
      </c>
      <c r="M59" s="81">
        <v>1071745137.0000001</v>
      </c>
      <c r="N59" s="81">
        <v>0</v>
      </c>
      <c r="O59" s="81">
        <v>0</v>
      </c>
      <c r="P59" s="81">
        <v>0</v>
      </c>
      <c r="Q59" s="81">
        <v>0</v>
      </c>
      <c r="R59" s="81">
        <v>0</v>
      </c>
      <c r="S59" s="81">
        <v>0</v>
      </c>
      <c r="T59" s="81">
        <v>0</v>
      </c>
      <c r="U59" s="81">
        <v>0</v>
      </c>
      <c r="V59" s="81">
        <v>1133</v>
      </c>
      <c r="W59" s="81">
        <v>0</v>
      </c>
      <c r="X59" s="81">
        <v>0</v>
      </c>
      <c r="Y59" s="81">
        <v>6947556</v>
      </c>
      <c r="Z59" s="81">
        <v>1623074320</v>
      </c>
      <c r="AA59" s="81">
        <v>918662163</v>
      </c>
      <c r="AB59" s="81">
        <v>3890225489</v>
      </c>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2433</v>
      </c>
      <c r="B60" s="80">
        <v>52</v>
      </c>
      <c r="C60" s="80">
        <v>18</v>
      </c>
      <c r="D60" s="80">
        <v>52</v>
      </c>
      <c r="E60" s="80">
        <v>2022</v>
      </c>
      <c r="F60" s="80" t="s">
        <v>568</v>
      </c>
      <c r="G60" s="182" t="s">
        <v>2430</v>
      </c>
      <c r="H60" s="80" t="s">
        <v>2431</v>
      </c>
      <c r="I60" s="173"/>
      <c r="J60" s="83">
        <v>312370</v>
      </c>
      <c r="K60" s="81">
        <v>419809805</v>
      </c>
      <c r="L60" s="81">
        <v>1069282</v>
      </c>
      <c r="M60" s="81">
        <v>1427095204</v>
      </c>
      <c r="N60" s="81">
        <v>0</v>
      </c>
      <c r="O60" s="81">
        <v>0</v>
      </c>
      <c r="P60" s="81">
        <v>0</v>
      </c>
      <c r="Q60" s="81">
        <v>0</v>
      </c>
      <c r="R60" s="81">
        <v>0</v>
      </c>
      <c r="S60" s="81">
        <v>0</v>
      </c>
      <c r="T60" s="81">
        <v>0</v>
      </c>
      <c r="U60" s="81">
        <v>0</v>
      </c>
      <c r="V60" s="81">
        <v>875</v>
      </c>
      <c r="W60" s="81">
        <v>0</v>
      </c>
      <c r="X60" s="81">
        <v>0</v>
      </c>
      <c r="Y60" s="81">
        <v>5365745</v>
      </c>
      <c r="Z60" s="81">
        <v>1852270754.0000002</v>
      </c>
      <c r="AA60" s="81">
        <v>706153813</v>
      </c>
      <c r="AB60" s="81">
        <v>3090358279</v>
      </c>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2381</v>
      </c>
      <c r="B61" s="80">
        <v>53</v>
      </c>
      <c r="C61" s="80">
        <v>18</v>
      </c>
      <c r="D61" s="80">
        <v>53</v>
      </c>
      <c r="E61" s="80">
        <v>2022</v>
      </c>
      <c r="F61" s="80" t="s">
        <v>568</v>
      </c>
      <c r="G61" s="182" t="s">
        <v>2378</v>
      </c>
      <c r="H61" s="80" t="s">
        <v>2379</v>
      </c>
      <c r="I61" s="173"/>
      <c r="J61" s="83">
        <v>453563</v>
      </c>
      <c r="K61" s="81">
        <v>615498045.99999988</v>
      </c>
      <c r="L61" s="81">
        <v>223978</v>
      </c>
      <c r="M61" s="81">
        <v>301763359</v>
      </c>
      <c r="N61" s="81">
        <v>0</v>
      </c>
      <c r="O61" s="81">
        <v>0</v>
      </c>
      <c r="P61" s="81">
        <v>0</v>
      </c>
      <c r="Q61" s="81">
        <v>0</v>
      </c>
      <c r="R61" s="81">
        <v>0</v>
      </c>
      <c r="S61" s="81">
        <v>0</v>
      </c>
      <c r="T61" s="81">
        <v>0</v>
      </c>
      <c r="U61" s="81">
        <v>0</v>
      </c>
      <c r="V61" s="81">
        <v>0</v>
      </c>
      <c r="W61" s="81">
        <v>0</v>
      </c>
      <c r="X61" s="81">
        <v>0</v>
      </c>
      <c r="Y61" s="81">
        <v>0</v>
      </c>
      <c r="Z61" s="81">
        <v>917261404.99999988</v>
      </c>
      <c r="AA61" s="81">
        <v>1007520019.9999999</v>
      </c>
      <c r="AB61" s="81">
        <v>4862949465</v>
      </c>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2373</v>
      </c>
      <c r="B62" s="80">
        <v>54</v>
      </c>
      <c r="C62" s="80">
        <v>18</v>
      </c>
      <c r="D62" s="80">
        <v>54</v>
      </c>
      <c r="E62" s="80">
        <v>2022</v>
      </c>
      <c r="F62" s="80" t="s">
        <v>568</v>
      </c>
      <c r="G62" s="182" t="s">
        <v>2370</v>
      </c>
      <c r="H62" s="80" t="s">
        <v>2371</v>
      </c>
      <c r="I62" s="173"/>
      <c r="J62" s="83">
        <v>176886</v>
      </c>
      <c r="K62" s="81">
        <v>239762087.99999997</v>
      </c>
      <c r="L62" s="81">
        <v>900766</v>
      </c>
      <c r="M62" s="81">
        <v>1214684139</v>
      </c>
      <c r="N62" s="81">
        <v>100</v>
      </c>
      <c r="O62" s="81">
        <v>176119</v>
      </c>
      <c r="P62" s="81">
        <v>0</v>
      </c>
      <c r="Q62" s="81">
        <v>0</v>
      </c>
      <c r="R62" s="81">
        <v>0</v>
      </c>
      <c r="S62" s="81">
        <v>0</v>
      </c>
      <c r="T62" s="81">
        <v>0</v>
      </c>
      <c r="U62" s="81">
        <v>0</v>
      </c>
      <c r="V62" s="81">
        <v>0</v>
      </c>
      <c r="W62" s="81">
        <v>0</v>
      </c>
      <c r="X62" s="81">
        <v>0</v>
      </c>
      <c r="Y62" s="81">
        <v>0</v>
      </c>
      <c r="Z62" s="81">
        <v>1454622346</v>
      </c>
      <c r="AA62" s="81">
        <v>408285593</v>
      </c>
      <c r="AB62" s="81">
        <v>1780767084</v>
      </c>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2421</v>
      </c>
      <c r="B63" s="80">
        <v>55</v>
      </c>
      <c r="C63" s="80">
        <v>18</v>
      </c>
      <c r="D63" s="80">
        <v>55</v>
      </c>
      <c r="E63" s="80">
        <v>2022</v>
      </c>
      <c r="F63" s="80" t="s">
        <v>568</v>
      </c>
      <c r="G63" s="182" t="s">
        <v>2418</v>
      </c>
      <c r="H63" s="80" t="s">
        <v>2419</v>
      </c>
      <c r="I63" s="173"/>
      <c r="J63" s="83">
        <v>263791</v>
      </c>
      <c r="K63" s="81">
        <v>356544702.99999994</v>
      </c>
      <c r="L63" s="81">
        <v>169976</v>
      </c>
      <c r="M63" s="81">
        <v>227802106.99999997</v>
      </c>
      <c r="N63" s="81">
        <v>0</v>
      </c>
      <c r="O63" s="81">
        <v>0</v>
      </c>
      <c r="P63" s="81">
        <v>0</v>
      </c>
      <c r="Q63" s="81">
        <v>0</v>
      </c>
      <c r="R63" s="81">
        <v>0</v>
      </c>
      <c r="S63" s="81">
        <v>0</v>
      </c>
      <c r="T63" s="81">
        <v>0</v>
      </c>
      <c r="U63" s="81">
        <v>0</v>
      </c>
      <c r="V63" s="81">
        <v>0</v>
      </c>
      <c r="W63" s="81">
        <v>0</v>
      </c>
      <c r="X63" s="81">
        <v>0</v>
      </c>
      <c r="Y63" s="81">
        <v>0</v>
      </c>
      <c r="Z63" s="81">
        <v>584346810</v>
      </c>
      <c r="AA63" s="81">
        <v>561808508</v>
      </c>
      <c r="AB63" s="81">
        <v>2686067736</v>
      </c>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2440</v>
      </c>
      <c r="B190" s="80">
        <v>182</v>
      </c>
      <c r="C190" s="80">
        <v>16</v>
      </c>
      <c r="D190" s="80">
        <v>2</v>
      </c>
      <c r="E190" s="80">
        <v>2021</v>
      </c>
      <c r="F190" s="80" t="s">
        <v>75</v>
      </c>
      <c r="G190" s="182" t="s">
        <v>2438</v>
      </c>
      <c r="H190" s="80" t="s">
        <v>2439</v>
      </c>
      <c r="I190" s="173"/>
      <c r="J190" s="83"/>
      <c r="K190" s="81"/>
      <c r="L190" s="81"/>
      <c r="M190" s="81"/>
      <c r="N190" s="81"/>
      <c r="O190" s="81"/>
      <c r="P190" s="81"/>
      <c r="Q190" s="81"/>
      <c r="R190" s="81"/>
      <c r="S190" s="81"/>
      <c r="T190" s="81"/>
      <c r="U190" s="81"/>
      <c r="V190" s="81"/>
      <c r="W190" s="81"/>
      <c r="X190" s="81"/>
      <c r="Y190" s="81"/>
      <c r="Z190" s="81"/>
      <c r="AA190" s="81"/>
      <c r="AB190" s="81"/>
      <c r="AC190" s="82"/>
      <c r="AD190" s="81">
        <v>150353429.38622048</v>
      </c>
      <c r="AE190" s="81">
        <v>3684264.980631609</v>
      </c>
      <c r="AF190" s="81">
        <v>14860576.797492502</v>
      </c>
      <c r="AG190" s="81">
        <v>143282165.32614541</v>
      </c>
      <c r="AH190" s="81">
        <v>87489935.048619226</v>
      </c>
      <c r="AI190" s="81">
        <v>0</v>
      </c>
      <c r="AJ190" s="81">
        <v>0</v>
      </c>
      <c r="AK190" s="81">
        <v>8402070.1946896557</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2304</v>
      </c>
      <c r="B191" s="80">
        <v>183</v>
      </c>
      <c r="C191" s="80">
        <v>16</v>
      </c>
      <c r="D191" s="80">
        <v>3</v>
      </c>
      <c r="E191" s="80">
        <v>2021</v>
      </c>
      <c r="F191" s="80" t="s">
        <v>75</v>
      </c>
      <c r="G191" s="182" t="s">
        <v>2302</v>
      </c>
      <c r="H191" s="80" t="s">
        <v>2303</v>
      </c>
      <c r="I191" s="173"/>
      <c r="J191" s="83"/>
      <c r="K191" s="81"/>
      <c r="L191" s="81"/>
      <c r="M191" s="81"/>
      <c r="N191" s="81"/>
      <c r="O191" s="81"/>
      <c r="P191" s="81"/>
      <c r="Q191" s="81"/>
      <c r="R191" s="81"/>
      <c r="S191" s="81"/>
      <c r="T191" s="81"/>
      <c r="U191" s="81"/>
      <c r="V191" s="81"/>
      <c r="W191" s="81"/>
      <c r="X191" s="81"/>
      <c r="Y191" s="81"/>
      <c r="Z191" s="81"/>
      <c r="AA191" s="81"/>
      <c r="AB191" s="81"/>
      <c r="AC191" s="82"/>
      <c r="AD191" s="81">
        <v>46626534.088482402</v>
      </c>
      <c r="AE191" s="81">
        <v>2977091.2946426482</v>
      </c>
      <c r="AF191" s="81">
        <v>500662.61798596487</v>
      </c>
      <c r="AG191" s="81">
        <v>204120850.34779823</v>
      </c>
      <c r="AH191" s="81">
        <v>198420408.91672957</v>
      </c>
      <c r="AI191" s="81">
        <v>0</v>
      </c>
      <c r="AJ191" s="81">
        <v>0</v>
      </c>
      <c r="AK191" s="81">
        <v>17248337.38572092</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2408</v>
      </c>
      <c r="B192" s="80">
        <v>184</v>
      </c>
      <c r="C192" s="80">
        <v>16</v>
      </c>
      <c r="D192" s="80">
        <v>4</v>
      </c>
      <c r="E192" s="80">
        <v>2021</v>
      </c>
      <c r="F192" s="80" t="s">
        <v>75</v>
      </c>
      <c r="G192" s="182" t="s">
        <v>2406</v>
      </c>
      <c r="H192" s="80" t="s">
        <v>2407</v>
      </c>
      <c r="I192" s="173"/>
      <c r="J192" s="83"/>
      <c r="K192" s="81"/>
      <c r="L192" s="81"/>
      <c r="M192" s="81"/>
      <c r="N192" s="81"/>
      <c r="O192" s="81"/>
      <c r="P192" s="81"/>
      <c r="Q192" s="81"/>
      <c r="R192" s="81"/>
      <c r="S192" s="81"/>
      <c r="T192" s="81"/>
      <c r="U192" s="81"/>
      <c r="V192" s="81"/>
      <c r="W192" s="81"/>
      <c r="X192" s="81"/>
      <c r="Y192" s="81"/>
      <c r="Z192" s="81"/>
      <c r="AA192" s="81"/>
      <c r="AB192" s="81"/>
      <c r="AC192" s="82"/>
      <c r="AD192" s="81">
        <v>29331971.033595897</v>
      </c>
      <c r="AE192" s="81">
        <v>1647018.5070053788</v>
      </c>
      <c r="AF192" s="81">
        <v>4084951.8149309405</v>
      </c>
      <c r="AG192" s="81">
        <v>68603258.62901032</v>
      </c>
      <c r="AH192" s="81">
        <v>55830624.89412412</v>
      </c>
      <c r="AI192" s="81">
        <v>0</v>
      </c>
      <c r="AJ192" s="81">
        <v>0</v>
      </c>
      <c r="AK192" s="81">
        <v>4800976.6965703918</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2460</v>
      </c>
      <c r="B193" s="80">
        <v>185</v>
      </c>
      <c r="C193" s="80">
        <v>16</v>
      </c>
      <c r="D193" s="80">
        <v>5</v>
      </c>
      <c r="E193" s="80">
        <v>2021</v>
      </c>
      <c r="F193" s="80" t="s">
        <v>75</v>
      </c>
      <c r="G193" s="182" t="s">
        <v>2458</v>
      </c>
      <c r="H193" s="80" t="s">
        <v>2459</v>
      </c>
      <c r="I193" s="173"/>
      <c r="J193" s="83"/>
      <c r="K193" s="81"/>
      <c r="L193" s="81"/>
      <c r="M193" s="81"/>
      <c r="N193" s="81"/>
      <c r="O193" s="81"/>
      <c r="P193" s="81"/>
      <c r="Q193" s="81"/>
      <c r="R193" s="81"/>
      <c r="S193" s="81"/>
      <c r="T193" s="81"/>
      <c r="U193" s="81"/>
      <c r="V193" s="81"/>
      <c r="W193" s="81"/>
      <c r="X193" s="81"/>
      <c r="Y193" s="81"/>
      <c r="Z193" s="81"/>
      <c r="AA193" s="81"/>
      <c r="AB193" s="81"/>
      <c r="AC193" s="82"/>
      <c r="AD193" s="81">
        <v>436678173.77859992</v>
      </c>
      <c r="AE193" s="81">
        <v>15035685.080081362</v>
      </c>
      <c r="AF193" s="81">
        <v>375496.96348947356</v>
      </c>
      <c r="AG193" s="81">
        <v>854431914.17094398</v>
      </c>
      <c r="AH193" s="81">
        <v>820930074.12407863</v>
      </c>
      <c r="AI193" s="81">
        <v>0</v>
      </c>
      <c r="AJ193" s="81">
        <v>0</v>
      </c>
      <c r="AK193" s="81">
        <v>64429960.48324541</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2388</v>
      </c>
      <c r="B194" s="80">
        <v>186</v>
      </c>
      <c r="C194" s="80">
        <v>16</v>
      </c>
      <c r="D194" s="80">
        <v>6</v>
      </c>
      <c r="E194" s="80">
        <v>2021</v>
      </c>
      <c r="F194" s="80" t="s">
        <v>75</v>
      </c>
      <c r="G194" s="182" t="s">
        <v>2386</v>
      </c>
      <c r="H194" s="80" t="s">
        <v>2387</v>
      </c>
      <c r="I194" s="173"/>
      <c r="J194" s="83"/>
      <c r="K194" s="81"/>
      <c r="L194" s="81"/>
      <c r="M194" s="81"/>
      <c r="N194" s="81"/>
      <c r="O194" s="81"/>
      <c r="P194" s="81"/>
      <c r="Q194" s="81"/>
      <c r="R194" s="81"/>
      <c r="S194" s="81"/>
      <c r="T194" s="81"/>
      <c r="U194" s="81"/>
      <c r="V194" s="81"/>
      <c r="W194" s="81"/>
      <c r="X194" s="81"/>
      <c r="Y194" s="81"/>
      <c r="Z194" s="81"/>
      <c r="AA194" s="81"/>
      <c r="AB194" s="81"/>
      <c r="AC194" s="82"/>
      <c r="AD194" s="81">
        <v>15045010.274565637</v>
      </c>
      <c r="AE194" s="81">
        <v>588090.03420325543</v>
      </c>
      <c r="AF194" s="81">
        <v>489283.92212264746</v>
      </c>
      <c r="AG194" s="81">
        <v>23652430.671113033</v>
      </c>
      <c r="AH194" s="81">
        <v>18207134.584243331</v>
      </c>
      <c r="AI194" s="81">
        <v>0</v>
      </c>
      <c r="AJ194" s="81">
        <v>0</v>
      </c>
      <c r="AK194" s="81">
        <v>1620321.4310995194</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1639</v>
      </c>
      <c r="B195" s="80">
        <v>187</v>
      </c>
      <c r="C195" s="80">
        <v>16</v>
      </c>
      <c r="D195" s="80">
        <v>7</v>
      </c>
      <c r="E195" s="80">
        <v>2021</v>
      </c>
      <c r="F195" s="80" t="s">
        <v>75</v>
      </c>
      <c r="G195" s="182" t="s">
        <v>1637</v>
      </c>
      <c r="H195" s="80" t="s">
        <v>1638</v>
      </c>
      <c r="I195" s="173"/>
      <c r="J195" s="83"/>
      <c r="K195" s="81"/>
      <c r="L195" s="81"/>
      <c r="M195" s="81"/>
      <c r="N195" s="81"/>
      <c r="O195" s="81"/>
      <c r="P195" s="81"/>
      <c r="Q195" s="81"/>
      <c r="R195" s="81"/>
      <c r="S195" s="81"/>
      <c r="T195" s="81"/>
      <c r="U195" s="81"/>
      <c r="V195" s="81"/>
      <c r="W195" s="81"/>
      <c r="X195" s="81"/>
      <c r="Y195" s="81"/>
      <c r="Z195" s="81"/>
      <c r="AA195" s="81"/>
      <c r="AB195" s="81"/>
      <c r="AC195" s="82"/>
      <c r="AD195" s="81">
        <v>4249328595.2125816</v>
      </c>
      <c r="AE195" s="81">
        <v>22283299.333377555</v>
      </c>
      <c r="AF195" s="81">
        <v>6440341.8586376384</v>
      </c>
      <c r="AG195" s="81">
        <v>591878724.0388068</v>
      </c>
      <c r="AH195" s="81">
        <v>422185306.47178489</v>
      </c>
      <c r="AI195" s="81">
        <v>0</v>
      </c>
      <c r="AJ195" s="81">
        <v>0</v>
      </c>
      <c r="AK195" s="81">
        <v>35669648.872892365</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1700</v>
      </c>
      <c r="B196" s="80">
        <v>188</v>
      </c>
      <c r="C196" s="80">
        <v>16</v>
      </c>
      <c r="D196" s="80">
        <v>8</v>
      </c>
      <c r="E196" s="80">
        <v>2021</v>
      </c>
      <c r="F196" s="80" t="s">
        <v>75</v>
      </c>
      <c r="G196" s="182" t="s">
        <v>1698</v>
      </c>
      <c r="H196" s="80" t="s">
        <v>1699</v>
      </c>
      <c r="I196" s="173"/>
      <c r="J196" s="83"/>
      <c r="K196" s="81"/>
      <c r="L196" s="81"/>
      <c r="M196" s="81"/>
      <c r="N196" s="81"/>
      <c r="O196" s="81"/>
      <c r="P196" s="81"/>
      <c r="Q196" s="81"/>
      <c r="R196" s="81"/>
      <c r="S196" s="81"/>
      <c r="T196" s="81"/>
      <c r="U196" s="81"/>
      <c r="V196" s="81"/>
      <c r="W196" s="81"/>
      <c r="X196" s="81"/>
      <c r="Y196" s="81"/>
      <c r="Z196" s="81"/>
      <c r="AA196" s="81"/>
      <c r="AB196" s="81"/>
      <c r="AC196" s="82"/>
      <c r="AD196" s="81">
        <v>31641953.412058305</v>
      </c>
      <c r="AE196" s="81">
        <v>3229915.0476646083</v>
      </c>
      <c r="AF196" s="81">
        <v>5279714.8805792658</v>
      </c>
      <c r="AG196" s="81">
        <v>249736786.15079162</v>
      </c>
      <c r="AH196" s="81">
        <v>142137554.9778564</v>
      </c>
      <c r="AI196" s="81">
        <v>0</v>
      </c>
      <c r="AJ196" s="81">
        <v>0</v>
      </c>
      <c r="AK196" s="81">
        <v>14128326.036417251</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1688</v>
      </c>
      <c r="B197" s="80">
        <v>189</v>
      </c>
      <c r="C197" s="80">
        <v>16</v>
      </c>
      <c r="D197" s="80">
        <v>9</v>
      </c>
      <c r="E197" s="80">
        <v>2021</v>
      </c>
      <c r="F197" s="80" t="s">
        <v>75</v>
      </c>
      <c r="G197" s="182" t="s">
        <v>1686</v>
      </c>
      <c r="H197" s="80" t="s">
        <v>1687</v>
      </c>
      <c r="I197" s="173"/>
      <c r="J197" s="83"/>
      <c r="K197" s="81"/>
      <c r="L197" s="81"/>
      <c r="M197" s="81"/>
      <c r="N197" s="81"/>
      <c r="O197" s="81"/>
      <c r="P197" s="81"/>
      <c r="Q197" s="81"/>
      <c r="R197" s="81"/>
      <c r="S197" s="81"/>
      <c r="T197" s="81"/>
      <c r="U197" s="81"/>
      <c r="V197" s="81"/>
      <c r="W197" s="81"/>
      <c r="X197" s="81"/>
      <c r="Y197" s="81"/>
      <c r="Z197" s="81"/>
      <c r="AA197" s="81"/>
      <c r="AB197" s="81"/>
      <c r="AC197" s="82"/>
      <c r="AD197" s="81">
        <v>120547859.87400632</v>
      </c>
      <c r="AE197" s="81">
        <v>4301667.9137359615</v>
      </c>
      <c r="AF197" s="81">
        <v>125165.65449649122</v>
      </c>
      <c r="AG197" s="81">
        <v>621883308.2866801</v>
      </c>
      <c r="AH197" s="81">
        <v>268538850.00727212</v>
      </c>
      <c r="AI197" s="81">
        <v>0</v>
      </c>
      <c r="AJ197" s="81">
        <v>0</v>
      </c>
      <c r="AK197" s="81">
        <v>22138704.789888427</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2404</v>
      </c>
      <c r="B198" s="80">
        <v>190</v>
      </c>
      <c r="C198" s="80">
        <v>16</v>
      </c>
      <c r="D198" s="80">
        <v>10</v>
      </c>
      <c r="E198" s="80">
        <v>2021</v>
      </c>
      <c r="F198" s="80" t="s">
        <v>75</v>
      </c>
      <c r="G198" s="182" t="s">
        <v>2402</v>
      </c>
      <c r="H198" s="80" t="s">
        <v>2403</v>
      </c>
      <c r="I198" s="173"/>
      <c r="J198" s="83"/>
      <c r="K198" s="81"/>
      <c r="L198" s="81"/>
      <c r="M198" s="81"/>
      <c r="N198" s="81"/>
      <c r="O198" s="81"/>
      <c r="P198" s="81"/>
      <c r="Q198" s="81"/>
      <c r="R198" s="81"/>
      <c r="S198" s="81"/>
      <c r="T198" s="81"/>
      <c r="U198" s="81"/>
      <c r="V198" s="81"/>
      <c r="W198" s="81"/>
      <c r="X198" s="81"/>
      <c r="Y198" s="81"/>
      <c r="Z198" s="81"/>
      <c r="AA198" s="81"/>
      <c r="AB198" s="81"/>
      <c r="AC198" s="82"/>
      <c r="AD198" s="81">
        <v>11898081.96115439</v>
      </c>
      <c r="AE198" s="81">
        <v>1727628.9789833953</v>
      </c>
      <c r="AF198" s="81">
        <v>1274413.9366915468</v>
      </c>
      <c r="AG198" s="81">
        <v>69089011.549586102</v>
      </c>
      <c r="AH198" s="81">
        <v>72373032.270160899</v>
      </c>
      <c r="AI198" s="81">
        <v>0</v>
      </c>
      <c r="AJ198" s="81">
        <v>0</v>
      </c>
      <c r="AK198" s="81">
        <v>6389794.7945960378</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2360</v>
      </c>
      <c r="B199" s="80">
        <v>191</v>
      </c>
      <c r="C199" s="80">
        <v>16</v>
      </c>
      <c r="D199" s="80">
        <v>11</v>
      </c>
      <c r="E199" s="80">
        <v>2021</v>
      </c>
      <c r="F199" s="80" t="s">
        <v>75</v>
      </c>
      <c r="G199" s="182" t="s">
        <v>2358</v>
      </c>
      <c r="H199" s="80" t="s">
        <v>2359</v>
      </c>
      <c r="I199" s="173"/>
      <c r="J199" s="83"/>
      <c r="K199" s="81"/>
      <c r="L199" s="81"/>
      <c r="M199" s="81"/>
      <c r="N199" s="81"/>
      <c r="O199" s="81"/>
      <c r="P199" s="81"/>
      <c r="Q199" s="81"/>
      <c r="R199" s="81"/>
      <c r="S199" s="81"/>
      <c r="T199" s="81"/>
      <c r="U199" s="81"/>
      <c r="V199" s="81"/>
      <c r="W199" s="81"/>
      <c r="X199" s="81"/>
      <c r="Y199" s="81"/>
      <c r="Z199" s="81"/>
      <c r="AA199" s="81"/>
      <c r="AB199" s="81"/>
      <c r="AC199" s="82"/>
      <c r="AD199" s="81">
        <v>22235222.610022791</v>
      </c>
      <c r="AE199" s="81">
        <v>469006.3824175495</v>
      </c>
      <c r="AF199" s="81">
        <v>773751.31870558206</v>
      </c>
      <c r="AG199" s="81">
        <v>25244205.626230594</v>
      </c>
      <c r="AH199" s="81">
        <v>12383866.377583791</v>
      </c>
      <c r="AI199" s="81">
        <v>0</v>
      </c>
      <c r="AJ199" s="81">
        <v>0</v>
      </c>
      <c r="AK199" s="81">
        <v>1121518.6574298681</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2352</v>
      </c>
      <c r="B200" s="80">
        <v>192</v>
      </c>
      <c r="C200" s="80">
        <v>16</v>
      </c>
      <c r="D200" s="80">
        <v>12</v>
      </c>
      <c r="E200" s="80">
        <v>2021</v>
      </c>
      <c r="F200" s="80" t="s">
        <v>75</v>
      </c>
      <c r="G200" s="182" t="s">
        <v>2350</v>
      </c>
      <c r="H200" s="80" t="s">
        <v>2351</v>
      </c>
      <c r="I200" s="173"/>
      <c r="J200" s="83"/>
      <c r="K200" s="81"/>
      <c r="L200" s="81"/>
      <c r="M200" s="81"/>
      <c r="N200" s="81"/>
      <c r="O200" s="81"/>
      <c r="P200" s="81"/>
      <c r="Q200" s="81"/>
      <c r="R200" s="81"/>
      <c r="S200" s="81"/>
      <c r="T200" s="81"/>
      <c r="U200" s="81"/>
      <c r="V200" s="81"/>
      <c r="W200" s="81"/>
      <c r="X200" s="81"/>
      <c r="Y200" s="81"/>
      <c r="Z200" s="81"/>
      <c r="AA200" s="81"/>
      <c r="AB200" s="81"/>
      <c r="AC200" s="82"/>
      <c r="AD200" s="81">
        <v>1503781.1513701656</v>
      </c>
      <c r="AE200" s="81">
        <v>243663.47211536751</v>
      </c>
      <c r="AF200" s="81">
        <v>261710.00485629981</v>
      </c>
      <c r="AG200" s="81">
        <v>12151296.136249542</v>
      </c>
      <c r="AH200" s="81">
        <v>12075826.303624311</v>
      </c>
      <c r="AI200" s="81">
        <v>0</v>
      </c>
      <c r="AJ200" s="81">
        <v>0</v>
      </c>
      <c r="AK200" s="81">
        <v>945231.25610398885</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2464</v>
      </c>
      <c r="B201" s="80">
        <v>193</v>
      </c>
      <c r="C201" s="80">
        <v>16</v>
      </c>
      <c r="D201" s="80">
        <v>13</v>
      </c>
      <c r="E201" s="80">
        <v>2021</v>
      </c>
      <c r="F201" s="80" t="s">
        <v>75</v>
      </c>
      <c r="G201" s="182" t="s">
        <v>2462</v>
      </c>
      <c r="H201" s="80" t="s">
        <v>2463</v>
      </c>
      <c r="I201" s="173"/>
      <c r="J201" s="83"/>
      <c r="K201" s="81"/>
      <c r="L201" s="81"/>
      <c r="M201" s="81"/>
      <c r="N201" s="81"/>
      <c r="O201" s="81"/>
      <c r="P201" s="81"/>
      <c r="Q201" s="81"/>
      <c r="R201" s="81"/>
      <c r="S201" s="81"/>
      <c r="T201" s="81"/>
      <c r="U201" s="81"/>
      <c r="V201" s="81"/>
      <c r="W201" s="81"/>
      <c r="X201" s="81"/>
      <c r="Y201" s="81"/>
      <c r="Z201" s="81"/>
      <c r="AA201" s="81"/>
      <c r="AB201" s="81"/>
      <c r="AC201" s="82"/>
      <c r="AD201" s="81">
        <v>283494381.58796179</v>
      </c>
      <c r="AE201" s="81">
        <v>16171559.912498863</v>
      </c>
      <c r="AF201" s="81">
        <v>2662614.8320162673</v>
      </c>
      <c r="AG201" s="81">
        <v>1038913400.2837707</v>
      </c>
      <c r="AH201" s="81">
        <v>655535493.56228149</v>
      </c>
      <c r="AI201" s="81">
        <v>0</v>
      </c>
      <c r="AJ201" s="81">
        <v>0</v>
      </c>
      <c r="AK201" s="81">
        <v>56609783.103207737</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2392</v>
      </c>
      <c r="B202" s="80">
        <v>194</v>
      </c>
      <c r="C202" s="80">
        <v>16</v>
      </c>
      <c r="D202" s="80">
        <v>14</v>
      </c>
      <c r="E202" s="80">
        <v>2021</v>
      </c>
      <c r="F202" s="80" t="s">
        <v>75</v>
      </c>
      <c r="G202" s="182" t="s">
        <v>2390</v>
      </c>
      <c r="H202" s="80" t="s">
        <v>2391</v>
      </c>
      <c r="I202" s="173"/>
      <c r="J202" s="83"/>
      <c r="K202" s="81"/>
      <c r="L202" s="81"/>
      <c r="M202" s="81"/>
      <c r="N202" s="81"/>
      <c r="O202" s="81"/>
      <c r="P202" s="81"/>
      <c r="Q202" s="81"/>
      <c r="R202" s="81"/>
      <c r="S202" s="81"/>
      <c r="T202" s="81"/>
      <c r="U202" s="81"/>
      <c r="V202" s="81"/>
      <c r="W202" s="81"/>
      <c r="X202" s="81"/>
      <c r="Y202" s="81"/>
      <c r="Z202" s="81"/>
      <c r="AA202" s="81"/>
      <c r="AB202" s="81"/>
      <c r="AC202" s="82"/>
      <c r="AD202" s="81">
        <v>10419796.421177497</v>
      </c>
      <c r="AE202" s="81">
        <v>712669.85453291703</v>
      </c>
      <c r="AF202" s="81">
        <v>796508.71043221687</v>
      </c>
      <c r="AG202" s="81">
        <v>43246956.174954548</v>
      </c>
      <c r="AH202" s="81">
        <v>27467998.935408134</v>
      </c>
      <c r="AI202" s="81">
        <v>0</v>
      </c>
      <c r="AJ202" s="81">
        <v>0</v>
      </c>
      <c r="AK202" s="81">
        <v>2150890.0656186584</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2320</v>
      </c>
      <c r="B203" s="80">
        <v>195</v>
      </c>
      <c r="C203" s="80">
        <v>16</v>
      </c>
      <c r="D203" s="80">
        <v>15</v>
      </c>
      <c r="E203" s="80">
        <v>2021</v>
      </c>
      <c r="F203" s="80" t="s">
        <v>75</v>
      </c>
      <c r="G203" s="182" t="s">
        <v>2318</v>
      </c>
      <c r="H203" s="80" t="s">
        <v>2319</v>
      </c>
      <c r="I203" s="173"/>
      <c r="J203" s="83"/>
      <c r="K203" s="81"/>
      <c r="L203" s="81"/>
      <c r="M203" s="81"/>
      <c r="N203" s="81"/>
      <c r="O203" s="81"/>
      <c r="P203" s="81"/>
      <c r="Q203" s="81"/>
      <c r="R203" s="81"/>
      <c r="S203" s="81"/>
      <c r="T203" s="81"/>
      <c r="U203" s="81"/>
      <c r="V203" s="81"/>
      <c r="W203" s="81"/>
      <c r="X203" s="81"/>
      <c r="Y203" s="81"/>
      <c r="Z203" s="81"/>
      <c r="AA203" s="81"/>
      <c r="AB203" s="81"/>
      <c r="AC203" s="82"/>
      <c r="AD203" s="81">
        <v>80065968.096882403</v>
      </c>
      <c r="AE203" s="81">
        <v>4411591.2846150743</v>
      </c>
      <c r="AF203" s="81">
        <v>15497783.765838277</v>
      </c>
      <c r="AG203" s="81">
        <v>152354535.25813001</v>
      </c>
      <c r="AH203" s="81">
        <v>101849845.73043245</v>
      </c>
      <c r="AI203" s="81">
        <v>0</v>
      </c>
      <c r="AJ203" s="81">
        <v>0</v>
      </c>
      <c r="AK203" s="81">
        <v>9599196.8514968213</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1704</v>
      </c>
      <c r="B204" s="80">
        <v>196</v>
      </c>
      <c r="C204" s="80">
        <v>16</v>
      </c>
      <c r="D204" s="80">
        <v>16</v>
      </c>
      <c r="E204" s="80">
        <v>2021</v>
      </c>
      <c r="F204" s="80" t="s">
        <v>75</v>
      </c>
      <c r="G204" s="182" t="s">
        <v>1702</v>
      </c>
      <c r="H204" s="80" t="s">
        <v>1703</v>
      </c>
      <c r="I204" s="173"/>
      <c r="J204" s="83"/>
      <c r="K204" s="81"/>
      <c r="L204" s="81"/>
      <c r="M204" s="81"/>
      <c r="N204" s="81"/>
      <c r="O204" s="81"/>
      <c r="P204" s="81"/>
      <c r="Q204" s="81"/>
      <c r="R204" s="81"/>
      <c r="S204" s="81"/>
      <c r="T204" s="81"/>
      <c r="U204" s="81"/>
      <c r="V204" s="81"/>
      <c r="W204" s="81"/>
      <c r="X204" s="81"/>
      <c r="Y204" s="81"/>
      <c r="Z204" s="81"/>
      <c r="AA204" s="81"/>
      <c r="AB204" s="81"/>
      <c r="AC204" s="82"/>
      <c r="AD204" s="81">
        <v>31571945.46265607</v>
      </c>
      <c r="AE204" s="81">
        <v>4400598.9475271627</v>
      </c>
      <c r="AF204" s="81">
        <v>34136.087589952149</v>
      </c>
      <c r="AG204" s="81">
        <v>183240947.8848947</v>
      </c>
      <c r="AH204" s="81">
        <v>167337854.64539263</v>
      </c>
      <c r="AI204" s="81">
        <v>0</v>
      </c>
      <c r="AJ204" s="81">
        <v>0</v>
      </c>
      <c r="AK204" s="81">
        <v>14422094.617331116</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2296</v>
      </c>
      <c r="B205" s="80">
        <v>197</v>
      </c>
      <c r="C205" s="80">
        <v>16</v>
      </c>
      <c r="D205" s="80">
        <v>17</v>
      </c>
      <c r="E205" s="80">
        <v>2021</v>
      </c>
      <c r="F205" s="80" t="s">
        <v>75</v>
      </c>
      <c r="G205" s="182" t="s">
        <v>2294</v>
      </c>
      <c r="H205" s="80" t="s">
        <v>2295</v>
      </c>
      <c r="I205" s="173"/>
      <c r="J205" s="83"/>
      <c r="K205" s="81"/>
      <c r="L205" s="81"/>
      <c r="M205" s="81"/>
      <c r="N205" s="81"/>
      <c r="O205" s="81"/>
      <c r="P205" s="81"/>
      <c r="Q205" s="81"/>
      <c r="R205" s="81"/>
      <c r="S205" s="81"/>
      <c r="T205" s="81"/>
      <c r="U205" s="81"/>
      <c r="V205" s="81"/>
      <c r="W205" s="81"/>
      <c r="X205" s="81"/>
      <c r="Y205" s="81"/>
      <c r="Z205" s="81"/>
      <c r="AA205" s="81"/>
      <c r="AB205" s="81"/>
      <c r="AC205" s="82"/>
      <c r="AD205" s="81">
        <v>14397211.781317957</v>
      </c>
      <c r="AE205" s="81">
        <v>1832056.1813185527</v>
      </c>
      <c r="AF205" s="81">
        <v>2696750.91960622</v>
      </c>
      <c r="AG205" s="81">
        <v>114144463.21345356</v>
      </c>
      <c r="AH205" s="81">
        <v>52920629.301826052</v>
      </c>
      <c r="AI205" s="81">
        <v>0</v>
      </c>
      <c r="AJ205" s="81">
        <v>0</v>
      </c>
      <c r="AK205" s="81">
        <v>4179704.7155760606</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2300</v>
      </c>
      <c r="B206" s="80">
        <v>198</v>
      </c>
      <c r="C206" s="80">
        <v>16</v>
      </c>
      <c r="D206" s="80">
        <v>18</v>
      </c>
      <c r="E206" s="80">
        <v>2021</v>
      </c>
      <c r="F206" s="80" t="s">
        <v>75</v>
      </c>
      <c r="G206" s="182" t="s">
        <v>2298</v>
      </c>
      <c r="H206" s="80" t="s">
        <v>2299</v>
      </c>
      <c r="I206" s="173"/>
      <c r="J206" s="83"/>
      <c r="K206" s="81"/>
      <c r="L206" s="81"/>
      <c r="M206" s="81"/>
      <c r="N206" s="81"/>
      <c r="O206" s="81"/>
      <c r="P206" s="81"/>
      <c r="Q206" s="81"/>
      <c r="R206" s="81"/>
      <c r="S206" s="81"/>
      <c r="T206" s="81"/>
      <c r="U206" s="81"/>
      <c r="V206" s="81"/>
      <c r="W206" s="81"/>
      <c r="X206" s="81"/>
      <c r="Y206" s="81"/>
      <c r="Z206" s="81"/>
      <c r="AA206" s="81"/>
      <c r="AB206" s="81"/>
      <c r="AC206" s="82"/>
      <c r="AD206" s="81">
        <v>150377025.32460797</v>
      </c>
      <c r="AE206" s="81">
        <v>9365471.1989004407</v>
      </c>
      <c r="AF206" s="81">
        <v>2605721.3526996812</v>
      </c>
      <c r="AG206" s="81">
        <v>364949905.78951186</v>
      </c>
      <c r="AH206" s="81">
        <v>209916202.31513229</v>
      </c>
      <c r="AI206" s="81">
        <v>0</v>
      </c>
      <c r="AJ206" s="81">
        <v>0</v>
      </c>
      <c r="AK206" s="81">
        <v>17858058.144588165</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2428</v>
      </c>
      <c r="B207" s="80">
        <v>199</v>
      </c>
      <c r="C207" s="80">
        <v>16</v>
      </c>
      <c r="D207" s="80">
        <v>19</v>
      </c>
      <c r="E207" s="80">
        <v>2021</v>
      </c>
      <c r="F207" s="80" t="s">
        <v>75</v>
      </c>
      <c r="G207" s="182" t="s">
        <v>2426</v>
      </c>
      <c r="H207" s="80" t="s">
        <v>2427</v>
      </c>
      <c r="I207" s="173"/>
      <c r="J207" s="83"/>
      <c r="K207" s="81"/>
      <c r="L207" s="81"/>
      <c r="M207" s="81"/>
      <c r="N207" s="81"/>
      <c r="O207" s="81"/>
      <c r="P207" s="81"/>
      <c r="Q207" s="81"/>
      <c r="R207" s="81"/>
      <c r="S207" s="81"/>
      <c r="T207" s="81"/>
      <c r="U207" s="81"/>
      <c r="V207" s="81"/>
      <c r="W207" s="81"/>
      <c r="X207" s="81"/>
      <c r="Y207" s="81"/>
      <c r="Z207" s="81"/>
      <c r="AA207" s="81"/>
      <c r="AB207" s="81"/>
      <c r="AC207" s="82"/>
      <c r="AD207" s="81">
        <v>903332127.77073121</v>
      </c>
      <c r="AE207" s="81">
        <v>6610058.7021973385</v>
      </c>
      <c r="AF207" s="81">
        <v>6872732.3014436997</v>
      </c>
      <c r="AG207" s="81">
        <v>203575312.45238239</v>
      </c>
      <c r="AH207" s="81">
        <v>128125008.63476345</v>
      </c>
      <c r="AI207" s="81">
        <v>0</v>
      </c>
      <c r="AJ207" s="81">
        <v>0</v>
      </c>
      <c r="AK207" s="81">
        <v>10777158.980684042</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1725</v>
      </c>
      <c r="B208" s="80">
        <v>200</v>
      </c>
      <c r="C208" s="80">
        <v>16</v>
      </c>
      <c r="D208" s="80">
        <v>20</v>
      </c>
      <c r="E208" s="80">
        <v>2021</v>
      </c>
      <c r="F208" s="80" t="s">
        <v>75</v>
      </c>
      <c r="G208" s="182" t="s">
        <v>1707</v>
      </c>
      <c r="H208" s="80" t="s">
        <v>1708</v>
      </c>
      <c r="I208" s="173"/>
      <c r="J208" s="83"/>
      <c r="K208" s="81"/>
      <c r="L208" s="81"/>
      <c r="M208" s="81"/>
      <c r="N208" s="81"/>
      <c r="O208" s="81"/>
      <c r="P208" s="81"/>
      <c r="Q208" s="81"/>
      <c r="R208" s="81"/>
      <c r="S208" s="81"/>
      <c r="T208" s="81"/>
      <c r="U208" s="81"/>
      <c r="V208" s="81"/>
      <c r="W208" s="81"/>
      <c r="X208" s="81"/>
      <c r="Y208" s="81"/>
      <c r="Z208" s="81"/>
      <c r="AA208" s="81"/>
      <c r="AB208" s="81"/>
      <c r="AC208" s="82"/>
      <c r="AD208" s="81">
        <v>1305345.308498675</v>
      </c>
      <c r="AE208" s="81">
        <v>406716.47225271876</v>
      </c>
      <c r="AF208" s="81">
        <v>56893.47931658692</v>
      </c>
      <c r="AG208" s="81">
        <v>15641244.042540153</v>
      </c>
      <c r="AH208" s="81">
        <v>11472854.243958946</v>
      </c>
      <c r="AI208" s="81">
        <v>0</v>
      </c>
      <c r="AJ208" s="81">
        <v>0</v>
      </c>
      <c r="AK208" s="81">
        <v>942868.50612344837</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2368</v>
      </c>
      <c r="B209" s="80">
        <v>201</v>
      </c>
      <c r="C209" s="80">
        <v>16</v>
      </c>
      <c r="D209" s="80">
        <v>21</v>
      </c>
      <c r="E209" s="80">
        <v>2021</v>
      </c>
      <c r="F209" s="80" t="s">
        <v>75</v>
      </c>
      <c r="G209" s="182" t="s">
        <v>2366</v>
      </c>
      <c r="H209" s="80" t="s">
        <v>2367</v>
      </c>
      <c r="I209" s="173"/>
      <c r="J209" s="83"/>
      <c r="K209" s="81"/>
      <c r="L209" s="81"/>
      <c r="M209" s="81"/>
      <c r="N209" s="81"/>
      <c r="O209" s="81"/>
      <c r="P209" s="81"/>
      <c r="Q209" s="81"/>
      <c r="R209" s="81"/>
      <c r="S209" s="81"/>
      <c r="T209" s="81"/>
      <c r="U209" s="81"/>
      <c r="V209" s="81"/>
      <c r="W209" s="81"/>
      <c r="X209" s="81"/>
      <c r="Y209" s="81"/>
      <c r="Z209" s="81"/>
      <c r="AA209" s="81"/>
      <c r="AB209" s="81"/>
      <c r="AC209" s="82"/>
      <c r="AD209" s="81">
        <v>28149854.513498046</v>
      </c>
      <c r="AE209" s="81">
        <v>892211.36030213512</v>
      </c>
      <c r="AF209" s="81">
        <v>1570260.0291377991</v>
      </c>
      <c r="AG209" s="81">
        <v>24758452.705654815</v>
      </c>
      <c r="AH209" s="81">
        <v>23034188.083629657</v>
      </c>
      <c r="AI209" s="81">
        <v>0</v>
      </c>
      <c r="AJ209" s="81">
        <v>0</v>
      </c>
      <c r="AK209" s="81">
        <v>1962788.9143900771</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2364</v>
      </c>
      <c r="B210" s="80">
        <v>202</v>
      </c>
      <c r="C210" s="80">
        <v>16</v>
      </c>
      <c r="D210" s="80">
        <v>22</v>
      </c>
      <c r="E210" s="80">
        <v>2021</v>
      </c>
      <c r="F210" s="80" t="s">
        <v>75</v>
      </c>
      <c r="G210" s="182" t="s">
        <v>2362</v>
      </c>
      <c r="H210" s="80" t="s">
        <v>2363</v>
      </c>
      <c r="I210" s="173"/>
      <c r="J210" s="83"/>
      <c r="K210" s="81"/>
      <c r="L210" s="81"/>
      <c r="M210" s="81"/>
      <c r="N210" s="81"/>
      <c r="O210" s="81"/>
      <c r="P210" s="81"/>
      <c r="Q210" s="81"/>
      <c r="R210" s="81"/>
      <c r="S210" s="81"/>
      <c r="T210" s="81"/>
      <c r="U210" s="81"/>
      <c r="V210" s="81"/>
      <c r="W210" s="81"/>
      <c r="X210" s="81"/>
      <c r="Y210" s="81"/>
      <c r="Z210" s="81"/>
      <c r="AA210" s="81"/>
      <c r="AB210" s="81"/>
      <c r="AC210" s="82"/>
      <c r="AD210" s="81">
        <v>24920340.415730543</v>
      </c>
      <c r="AE210" s="81">
        <v>269312.25865382724</v>
      </c>
      <c r="AF210" s="81">
        <v>557556.09730255173</v>
      </c>
      <c r="AG210" s="81">
        <v>8706186.9610890001</v>
      </c>
      <c r="AH210" s="81">
        <v>8123737.6951654451</v>
      </c>
      <c r="AI210" s="81">
        <v>0</v>
      </c>
      <c r="AJ210" s="81">
        <v>0</v>
      </c>
      <c r="AK210" s="81">
        <v>762118.13261210371</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2316</v>
      </c>
      <c r="B211" s="80">
        <v>203</v>
      </c>
      <c r="C211" s="80">
        <v>16</v>
      </c>
      <c r="D211" s="80">
        <v>23</v>
      </c>
      <c r="E211" s="80">
        <v>2021</v>
      </c>
      <c r="F211" s="80" t="s">
        <v>75</v>
      </c>
      <c r="G211" s="182" t="s">
        <v>2314</v>
      </c>
      <c r="H211" s="80" t="s">
        <v>2315</v>
      </c>
      <c r="I211" s="173"/>
      <c r="J211" s="83"/>
      <c r="K211" s="81"/>
      <c r="L211" s="81"/>
      <c r="M211" s="81"/>
      <c r="N211" s="81"/>
      <c r="O211" s="81"/>
      <c r="P211" s="81"/>
      <c r="Q211" s="81"/>
      <c r="R211" s="81"/>
      <c r="S211" s="81"/>
      <c r="T211" s="81"/>
      <c r="U211" s="81"/>
      <c r="V211" s="81"/>
      <c r="W211" s="81"/>
      <c r="X211" s="81"/>
      <c r="Y211" s="81"/>
      <c r="Z211" s="81"/>
      <c r="AA211" s="81"/>
      <c r="AB211" s="81"/>
      <c r="AC211" s="82"/>
      <c r="AD211" s="81">
        <v>32209405.735440761</v>
      </c>
      <c r="AE211" s="81">
        <v>626563.21401094494</v>
      </c>
      <c r="AF211" s="81">
        <v>307224.78830956935</v>
      </c>
      <c r="AG211" s="81">
        <v>31177864.379110135</v>
      </c>
      <c r="AH211" s="81">
        <v>29955258.681527771</v>
      </c>
      <c r="AI211" s="81">
        <v>0</v>
      </c>
      <c r="AJ211" s="81">
        <v>0</v>
      </c>
      <c r="AK211" s="81">
        <v>2636566.4505075295</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1684</v>
      </c>
      <c r="B212" s="80">
        <v>204</v>
      </c>
      <c r="C212" s="80">
        <v>16</v>
      </c>
      <c r="D212" s="80">
        <v>24</v>
      </c>
      <c r="E212" s="80">
        <v>2021</v>
      </c>
      <c r="F212" s="80" t="s">
        <v>75</v>
      </c>
      <c r="G212" s="182" t="s">
        <v>1682</v>
      </c>
      <c r="H212" s="80" t="s">
        <v>1683</v>
      </c>
      <c r="I212" s="173"/>
      <c r="J212" s="83"/>
      <c r="K212" s="81"/>
      <c r="L212" s="81"/>
      <c r="M212" s="81"/>
      <c r="N212" s="81"/>
      <c r="O212" s="81"/>
      <c r="P212" s="81"/>
      <c r="Q212" s="81"/>
      <c r="R212" s="81"/>
      <c r="S212" s="81"/>
      <c r="T212" s="81"/>
      <c r="U212" s="81"/>
      <c r="V212" s="81"/>
      <c r="W212" s="81"/>
      <c r="X212" s="81"/>
      <c r="Y212" s="81"/>
      <c r="Z212" s="81"/>
      <c r="AA212" s="81"/>
      <c r="AB212" s="81"/>
      <c r="AC212" s="82"/>
      <c r="AD212" s="81">
        <v>323452143.58451384</v>
      </c>
      <c r="AE212" s="81">
        <v>5039986.5548073389</v>
      </c>
      <c r="AF212" s="81">
        <v>3686697.4597148323</v>
      </c>
      <c r="AG212" s="81">
        <v>321321820.3999517</v>
      </c>
      <c r="AH212" s="81">
        <v>257727954.22011971</v>
      </c>
      <c r="AI212" s="81">
        <v>0</v>
      </c>
      <c r="AJ212" s="81">
        <v>0</v>
      </c>
      <c r="AK212" s="81">
        <v>22607841.924913511</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2400</v>
      </c>
      <c r="B213" s="80">
        <v>205</v>
      </c>
      <c r="C213" s="80">
        <v>16</v>
      </c>
      <c r="D213" s="80">
        <v>25</v>
      </c>
      <c r="E213" s="80">
        <v>2021</v>
      </c>
      <c r="F213" s="80" t="s">
        <v>75</v>
      </c>
      <c r="G213" s="182" t="s">
        <v>2398</v>
      </c>
      <c r="H213" s="80" t="s">
        <v>2399</v>
      </c>
      <c r="I213" s="173"/>
      <c r="J213" s="83"/>
      <c r="K213" s="81"/>
      <c r="L213" s="81"/>
      <c r="M213" s="81"/>
      <c r="N213" s="81"/>
      <c r="O213" s="81"/>
      <c r="P213" s="81"/>
      <c r="Q213" s="81"/>
      <c r="R213" s="81"/>
      <c r="S213" s="81"/>
      <c r="T213" s="81"/>
      <c r="U213" s="81"/>
      <c r="V213" s="81"/>
      <c r="W213" s="81"/>
      <c r="X213" s="81"/>
      <c r="Y213" s="81"/>
      <c r="Z213" s="81"/>
      <c r="AA213" s="81"/>
      <c r="AB213" s="81"/>
      <c r="AC213" s="82"/>
      <c r="AD213" s="81">
        <v>143013552.81274533</v>
      </c>
      <c r="AE213" s="81">
        <v>2387169.2042580741</v>
      </c>
      <c r="AF213" s="81">
        <v>4972490.0922696963</v>
      </c>
      <c r="AG213" s="81">
        <v>88713429.540847659</v>
      </c>
      <c r="AH213" s="81">
        <v>73415125.2863217</v>
      </c>
      <c r="AI213" s="81">
        <v>0</v>
      </c>
      <c r="AJ213" s="81">
        <v>0</v>
      </c>
      <c r="AK213" s="81">
        <v>6496381.0714959744</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2312</v>
      </c>
      <c r="B214" s="80">
        <v>206</v>
      </c>
      <c r="C214" s="80">
        <v>16</v>
      </c>
      <c r="D214" s="80">
        <v>26</v>
      </c>
      <c r="E214" s="80">
        <v>2021</v>
      </c>
      <c r="F214" s="80" t="s">
        <v>75</v>
      </c>
      <c r="G214" s="182" t="s">
        <v>2310</v>
      </c>
      <c r="H214" s="80" t="s">
        <v>2311</v>
      </c>
      <c r="I214" s="173"/>
      <c r="J214" s="83"/>
      <c r="K214" s="81"/>
      <c r="L214" s="81"/>
      <c r="M214" s="81"/>
      <c r="N214" s="81"/>
      <c r="O214" s="81"/>
      <c r="P214" s="81"/>
      <c r="Q214" s="81"/>
      <c r="R214" s="81"/>
      <c r="S214" s="81"/>
      <c r="T214" s="81"/>
      <c r="U214" s="81"/>
      <c r="V214" s="81"/>
      <c r="W214" s="81"/>
      <c r="X214" s="81"/>
      <c r="Y214" s="81"/>
      <c r="Z214" s="81"/>
      <c r="AA214" s="81"/>
      <c r="AB214" s="81"/>
      <c r="AC214" s="82"/>
      <c r="AD214" s="81">
        <v>13072619.785787104</v>
      </c>
      <c r="AE214" s="81">
        <v>399388.24752744444</v>
      </c>
      <c r="AF214" s="81">
        <v>659964.36007240822</v>
      </c>
      <c r="AG214" s="81">
        <v>52879810.246065035</v>
      </c>
      <c r="AH214" s="81">
        <v>32245897.103843484</v>
      </c>
      <c r="AI214" s="81">
        <v>0</v>
      </c>
      <c r="AJ214" s="81">
        <v>0</v>
      </c>
      <c r="AK214" s="81">
        <v>2685659.1445476478</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1805</v>
      </c>
      <c r="B215" s="80">
        <v>207</v>
      </c>
      <c r="C215" s="80">
        <v>16</v>
      </c>
      <c r="D215" s="80">
        <v>27</v>
      </c>
      <c r="E215" s="80">
        <v>2021</v>
      </c>
      <c r="F215" s="80" t="s">
        <v>75</v>
      </c>
      <c r="G215" s="182" t="s">
        <v>1787</v>
      </c>
      <c r="H215" s="80" t="s">
        <v>1788</v>
      </c>
      <c r="I215" s="173"/>
      <c r="J215" s="83"/>
      <c r="K215" s="81"/>
      <c r="L215" s="81"/>
      <c r="M215" s="81"/>
      <c r="N215" s="81"/>
      <c r="O215" s="81"/>
      <c r="P215" s="81"/>
      <c r="Q215" s="81"/>
      <c r="R215" s="81"/>
      <c r="S215" s="81"/>
      <c r="T215" s="81"/>
      <c r="U215" s="81"/>
      <c r="V215" s="81"/>
      <c r="W215" s="81"/>
      <c r="X215" s="81"/>
      <c r="Y215" s="81"/>
      <c r="Z215" s="81"/>
      <c r="AA215" s="81"/>
      <c r="AB215" s="81"/>
      <c r="AC215" s="82"/>
      <c r="AD215" s="81">
        <v>51242089.604378022</v>
      </c>
      <c r="AE215" s="81">
        <v>835417.61868125992</v>
      </c>
      <c r="AF215" s="81">
        <v>1866106.1215840508</v>
      </c>
      <c r="AG215" s="81">
        <v>47910184.212482043</v>
      </c>
      <c r="AH215" s="81">
        <v>9890052.5873373598</v>
      </c>
      <c r="AI215" s="81">
        <v>0</v>
      </c>
      <c r="AJ215" s="81">
        <v>0</v>
      </c>
      <c r="AK215" s="81">
        <v>918584.68687900482</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2356</v>
      </c>
      <c r="B216" s="80">
        <v>208</v>
      </c>
      <c r="C216" s="80">
        <v>16</v>
      </c>
      <c r="D216" s="80">
        <v>28</v>
      </c>
      <c r="E216" s="80">
        <v>2021</v>
      </c>
      <c r="F216" s="80" t="s">
        <v>75</v>
      </c>
      <c r="G216" s="182" t="s">
        <v>2354</v>
      </c>
      <c r="H216" s="80" t="s">
        <v>2355</v>
      </c>
      <c r="I216" s="173"/>
      <c r="J216" s="83"/>
      <c r="K216" s="81"/>
      <c r="L216" s="81"/>
      <c r="M216" s="81"/>
      <c r="N216" s="81"/>
      <c r="O216" s="81"/>
      <c r="P216" s="81"/>
      <c r="Q216" s="81"/>
      <c r="R216" s="81"/>
      <c r="S216" s="81"/>
      <c r="T216" s="81"/>
      <c r="U216" s="81"/>
      <c r="V216" s="81"/>
      <c r="W216" s="81"/>
      <c r="X216" s="81"/>
      <c r="Y216" s="81"/>
      <c r="Z216" s="81"/>
      <c r="AA216" s="81"/>
      <c r="AB216" s="81"/>
      <c r="AC216" s="82"/>
      <c r="AD216" s="81">
        <v>11762135.361893862</v>
      </c>
      <c r="AE216" s="81">
        <v>791448.27032961475</v>
      </c>
      <c r="AF216" s="81">
        <v>1809212.642267464</v>
      </c>
      <c r="AG216" s="81">
        <v>14258716.499362931</v>
      </c>
      <c r="AH216" s="81">
        <v>16204874.103506707</v>
      </c>
      <c r="AI216" s="81">
        <v>0</v>
      </c>
      <c r="AJ216" s="81">
        <v>0</v>
      </c>
      <c r="AK216" s="81">
        <v>1423819.3910512382</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2444</v>
      </c>
      <c r="B217" s="80">
        <v>209</v>
      </c>
      <c r="C217" s="80">
        <v>16</v>
      </c>
      <c r="D217" s="80">
        <v>29</v>
      </c>
      <c r="E217" s="80">
        <v>2021</v>
      </c>
      <c r="F217" s="80" t="s">
        <v>75</v>
      </c>
      <c r="G217" s="182" t="s">
        <v>2442</v>
      </c>
      <c r="H217" s="80" t="s">
        <v>2443</v>
      </c>
      <c r="I217" s="173"/>
      <c r="J217" s="83"/>
      <c r="K217" s="81"/>
      <c r="L217" s="81"/>
      <c r="M217" s="81"/>
      <c r="N217" s="81"/>
      <c r="O217" s="81"/>
      <c r="P217" s="81"/>
      <c r="Q217" s="81"/>
      <c r="R217" s="81"/>
      <c r="S217" s="81"/>
      <c r="T217" s="81"/>
      <c r="U217" s="81"/>
      <c r="V217" s="81"/>
      <c r="W217" s="81"/>
      <c r="X217" s="81"/>
      <c r="Y217" s="81"/>
      <c r="Z217" s="81"/>
      <c r="AA217" s="81"/>
      <c r="AB217" s="81"/>
      <c r="AC217" s="82"/>
      <c r="AD217" s="81">
        <v>128356655.73153816</v>
      </c>
      <c r="AE217" s="81">
        <v>2431138.5526097193</v>
      </c>
      <c r="AF217" s="81">
        <v>455147.83453269536</v>
      </c>
      <c r="AG217" s="81">
        <v>117410217.4640938</v>
      </c>
      <c r="AH217" s="81">
        <v>86313484.127859086</v>
      </c>
      <c r="AI217" s="81">
        <v>0</v>
      </c>
      <c r="AJ217" s="81">
        <v>0</v>
      </c>
      <c r="AK217" s="81">
        <v>8233658.6266322471</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2416</v>
      </c>
      <c r="B218" s="80">
        <v>210</v>
      </c>
      <c r="C218" s="80">
        <v>16</v>
      </c>
      <c r="D218" s="80">
        <v>30</v>
      </c>
      <c r="E218" s="80">
        <v>2021</v>
      </c>
      <c r="F218" s="80" t="s">
        <v>75</v>
      </c>
      <c r="G218" s="182" t="s">
        <v>2414</v>
      </c>
      <c r="H218" s="80" t="s">
        <v>2415</v>
      </c>
      <c r="I218" s="173"/>
      <c r="J218" s="83"/>
      <c r="K218" s="81"/>
      <c r="L218" s="81"/>
      <c r="M218" s="81"/>
      <c r="N218" s="81"/>
      <c r="O218" s="81"/>
      <c r="P218" s="81"/>
      <c r="Q218" s="81"/>
      <c r="R218" s="81"/>
      <c r="S218" s="81"/>
      <c r="T218" s="81"/>
      <c r="U218" s="81"/>
      <c r="V218" s="81"/>
      <c r="W218" s="81"/>
      <c r="X218" s="81"/>
      <c r="Y218" s="81"/>
      <c r="Z218" s="81"/>
      <c r="AA218" s="81"/>
      <c r="AB218" s="81"/>
      <c r="AC218" s="82"/>
      <c r="AD218" s="81">
        <v>59982605.083288841</v>
      </c>
      <c r="AE218" s="81">
        <v>2467779.6762360903</v>
      </c>
      <c r="AF218" s="81">
        <v>7168578.3938899506</v>
      </c>
      <c r="AG218" s="81">
        <v>67078741.770587869</v>
      </c>
      <c r="AH218" s="81">
        <v>48142731.133390702</v>
      </c>
      <c r="AI218" s="81">
        <v>0</v>
      </c>
      <c r="AJ218" s="81">
        <v>0</v>
      </c>
      <c r="AK218" s="81">
        <v>4585310.1289021717</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2436</v>
      </c>
      <c r="B219" s="80">
        <v>211</v>
      </c>
      <c r="C219" s="80">
        <v>16</v>
      </c>
      <c r="D219" s="80">
        <v>31</v>
      </c>
      <c r="E219" s="80">
        <v>2021</v>
      </c>
      <c r="F219" s="80" t="s">
        <v>75</v>
      </c>
      <c r="G219" s="182" t="s">
        <v>2434</v>
      </c>
      <c r="H219" s="80" t="s">
        <v>2435</v>
      </c>
      <c r="I219" s="173"/>
      <c r="J219" s="83"/>
      <c r="K219" s="81"/>
      <c r="L219" s="81"/>
      <c r="M219" s="81"/>
      <c r="N219" s="81"/>
      <c r="O219" s="81"/>
      <c r="P219" s="81"/>
      <c r="Q219" s="81"/>
      <c r="R219" s="81"/>
      <c r="S219" s="81"/>
      <c r="T219" s="81"/>
      <c r="U219" s="81"/>
      <c r="V219" s="81"/>
      <c r="W219" s="81"/>
      <c r="X219" s="81"/>
      <c r="Y219" s="81"/>
      <c r="Z219" s="81"/>
      <c r="AA219" s="81"/>
      <c r="AB219" s="81"/>
      <c r="AC219" s="82"/>
      <c r="AD219" s="81">
        <v>972037631.36537206</v>
      </c>
      <c r="AE219" s="81">
        <v>4748689.6219776887</v>
      </c>
      <c r="AF219" s="81">
        <v>3208792.2334555024</v>
      </c>
      <c r="AG219" s="81">
        <v>137430710.91367099</v>
      </c>
      <c r="AH219" s="81">
        <v>93998100.866529107</v>
      </c>
      <c r="AI219" s="81">
        <v>0</v>
      </c>
      <c r="AJ219" s="81">
        <v>0</v>
      </c>
      <c r="AK219" s="81">
        <v>8579407.707117999</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2340</v>
      </c>
      <c r="B220" s="80">
        <v>212</v>
      </c>
      <c r="C220" s="80">
        <v>16</v>
      </c>
      <c r="D220" s="80">
        <v>32</v>
      </c>
      <c r="E220" s="80">
        <v>2021</v>
      </c>
      <c r="F220" s="80" t="s">
        <v>75</v>
      </c>
      <c r="G220" s="182" t="s">
        <v>2338</v>
      </c>
      <c r="H220" s="80" t="s">
        <v>2339</v>
      </c>
      <c r="I220" s="173"/>
      <c r="J220" s="83"/>
      <c r="K220" s="81"/>
      <c r="L220" s="81"/>
      <c r="M220" s="81"/>
      <c r="N220" s="81"/>
      <c r="O220" s="81"/>
      <c r="P220" s="81"/>
      <c r="Q220" s="81"/>
      <c r="R220" s="81"/>
      <c r="S220" s="81"/>
      <c r="T220" s="81"/>
      <c r="U220" s="81"/>
      <c r="V220" s="81"/>
      <c r="W220" s="81"/>
      <c r="X220" s="81"/>
      <c r="Y220" s="81"/>
      <c r="Z220" s="81"/>
      <c r="AA220" s="81"/>
      <c r="AB220" s="81"/>
      <c r="AC220" s="82"/>
      <c r="AD220" s="81">
        <v>52419736.893772826</v>
      </c>
      <c r="AE220" s="81">
        <v>873890.79848894954</v>
      </c>
      <c r="AF220" s="81">
        <v>3368093.9755419455</v>
      </c>
      <c r="AG220" s="81">
        <v>38090502.094996251</v>
      </c>
      <c r="AH220" s="81">
        <v>19632639.181821775</v>
      </c>
      <c r="AI220" s="81">
        <v>0</v>
      </c>
      <c r="AJ220" s="81">
        <v>0</v>
      </c>
      <c r="AK220" s="81">
        <v>1842288.665382514</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2332</v>
      </c>
      <c r="B221" s="80">
        <v>213</v>
      </c>
      <c r="C221" s="80">
        <v>16</v>
      </c>
      <c r="D221" s="80">
        <v>33</v>
      </c>
      <c r="E221" s="80">
        <v>2021</v>
      </c>
      <c r="F221" s="80" t="s">
        <v>75</v>
      </c>
      <c r="G221" s="182" t="s">
        <v>2330</v>
      </c>
      <c r="H221" s="80" t="s">
        <v>2331</v>
      </c>
      <c r="I221" s="173"/>
      <c r="J221" s="83"/>
      <c r="K221" s="81"/>
      <c r="L221" s="81"/>
      <c r="M221" s="81"/>
      <c r="N221" s="81"/>
      <c r="O221" s="81"/>
      <c r="P221" s="81"/>
      <c r="Q221" s="81"/>
      <c r="R221" s="81"/>
      <c r="S221" s="81"/>
      <c r="T221" s="81"/>
      <c r="U221" s="81"/>
      <c r="V221" s="81"/>
      <c r="W221" s="81"/>
      <c r="X221" s="81"/>
      <c r="Y221" s="81"/>
      <c r="Z221" s="81"/>
      <c r="AA221" s="81"/>
      <c r="AB221" s="81"/>
      <c r="AC221" s="82"/>
      <c r="AD221" s="81">
        <v>8247540.3356336532</v>
      </c>
      <c r="AE221" s="81">
        <v>1921826.9342031619</v>
      </c>
      <c r="AF221" s="81">
        <v>2309875.2602534289</v>
      </c>
      <c r="AG221" s="81">
        <v>139403615.0833942</v>
      </c>
      <c r="AH221" s="81">
        <v>76203871.062274024</v>
      </c>
      <c r="AI221" s="81">
        <v>0</v>
      </c>
      <c r="AJ221" s="81">
        <v>0</v>
      </c>
      <c r="AK221" s="81">
        <v>5941659.8816201994</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1660</v>
      </c>
      <c r="B222" s="80">
        <v>214</v>
      </c>
      <c r="C222" s="80">
        <v>16</v>
      </c>
      <c r="D222" s="80">
        <v>34</v>
      </c>
      <c r="E222" s="80">
        <v>2021</v>
      </c>
      <c r="F222" s="80" t="s">
        <v>75</v>
      </c>
      <c r="G222" s="182" t="s">
        <v>1658</v>
      </c>
      <c r="H222" s="80" t="s">
        <v>1659</v>
      </c>
      <c r="I222" s="173"/>
      <c r="J222" s="83"/>
      <c r="K222" s="81"/>
      <c r="L222" s="81"/>
      <c r="M222" s="81"/>
      <c r="N222" s="81"/>
      <c r="O222" s="81"/>
      <c r="P222" s="81"/>
      <c r="Q222" s="81"/>
      <c r="R222" s="81"/>
      <c r="S222" s="81"/>
      <c r="T222" s="81"/>
      <c r="U222" s="81"/>
      <c r="V222" s="81"/>
      <c r="W222" s="81"/>
      <c r="X222" s="81"/>
      <c r="Y222" s="81"/>
      <c r="Z222" s="81"/>
      <c r="AA222" s="81"/>
      <c r="AB222" s="81"/>
      <c r="AC222" s="82"/>
      <c r="AD222" s="81">
        <v>1283237024.0385535</v>
      </c>
      <c r="AE222" s="81">
        <v>52515890.437496312</v>
      </c>
      <c r="AF222" s="81">
        <v>5621075.7564787874</v>
      </c>
      <c r="AG222" s="81">
        <v>2934642640.6102343</v>
      </c>
      <c r="AH222" s="81">
        <v>1555336934.7082405</v>
      </c>
      <c r="AI222" s="81">
        <v>0</v>
      </c>
      <c r="AJ222" s="81">
        <v>0</v>
      </c>
      <c r="AK222" s="81">
        <v>128156609.0556166</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2328</v>
      </c>
      <c r="B223" s="80">
        <v>215</v>
      </c>
      <c r="C223" s="80">
        <v>16</v>
      </c>
      <c r="D223" s="80">
        <v>35</v>
      </c>
      <c r="E223" s="80">
        <v>2021</v>
      </c>
      <c r="F223" s="80" t="s">
        <v>75</v>
      </c>
      <c r="G223" s="182" t="s">
        <v>2326</v>
      </c>
      <c r="H223" s="80" t="s">
        <v>2327</v>
      </c>
      <c r="I223" s="173"/>
      <c r="J223" s="83"/>
      <c r="K223" s="81"/>
      <c r="L223" s="81"/>
      <c r="M223" s="81"/>
      <c r="N223" s="81"/>
      <c r="O223" s="81"/>
      <c r="P223" s="81"/>
      <c r="Q223" s="81"/>
      <c r="R223" s="81"/>
      <c r="S223" s="81"/>
      <c r="T223" s="81"/>
      <c r="U223" s="81"/>
      <c r="V223" s="81"/>
      <c r="W223" s="81"/>
      <c r="X223" s="81"/>
      <c r="Y223" s="81"/>
      <c r="Z223" s="81"/>
      <c r="AA223" s="81"/>
      <c r="AB223" s="81"/>
      <c r="AC223" s="82"/>
      <c r="AD223" s="81">
        <v>169319644.69651365</v>
      </c>
      <c r="AE223" s="81">
        <v>2262589.3839284126</v>
      </c>
      <c r="AF223" s="81">
        <v>5621075.7564787874</v>
      </c>
      <c r="AG223" s="81">
        <v>140449852.14309588</v>
      </c>
      <c r="AH223" s="81">
        <v>87925778.983051255</v>
      </c>
      <c r="AI223" s="81">
        <v>0</v>
      </c>
      <c r="AJ223" s="81">
        <v>0</v>
      </c>
      <c r="AK223" s="81">
        <v>7559356.0349635622</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2344</v>
      </c>
      <c r="B224" s="80">
        <v>216</v>
      </c>
      <c r="C224" s="80">
        <v>16</v>
      </c>
      <c r="D224" s="80">
        <v>36</v>
      </c>
      <c r="E224" s="80">
        <v>2021</v>
      </c>
      <c r="F224" s="80" t="s">
        <v>75</v>
      </c>
      <c r="G224" s="182" t="s">
        <v>2342</v>
      </c>
      <c r="H224" s="80" t="s">
        <v>2343</v>
      </c>
      <c r="I224" s="173"/>
      <c r="J224" s="83"/>
      <c r="K224" s="81"/>
      <c r="L224" s="81"/>
      <c r="M224" s="81"/>
      <c r="N224" s="81"/>
      <c r="O224" s="81"/>
      <c r="P224" s="81"/>
      <c r="Q224" s="81"/>
      <c r="R224" s="81"/>
      <c r="S224" s="81"/>
      <c r="T224" s="81"/>
      <c r="U224" s="81"/>
      <c r="V224" s="81"/>
      <c r="W224" s="81"/>
      <c r="X224" s="81"/>
      <c r="Y224" s="81"/>
      <c r="Z224" s="81"/>
      <c r="AA224" s="81"/>
      <c r="AB224" s="81"/>
      <c r="AC224" s="82"/>
      <c r="AD224" s="81">
        <v>44053776.941926651</v>
      </c>
      <c r="AE224" s="81">
        <v>657708.16909336043</v>
      </c>
      <c r="AF224" s="81">
        <v>2241603.0850735246</v>
      </c>
      <c r="AG224" s="81">
        <v>19347912.482626114</v>
      </c>
      <c r="AH224" s="81">
        <v>20016050.763239428</v>
      </c>
      <c r="AI224" s="81">
        <v>0</v>
      </c>
      <c r="AJ224" s="81">
        <v>0</v>
      </c>
      <c r="AK224" s="81">
        <v>1821155.1794454576</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2348</v>
      </c>
      <c r="B225" s="80">
        <v>217</v>
      </c>
      <c r="C225" s="80">
        <v>16</v>
      </c>
      <c r="D225" s="80">
        <v>37</v>
      </c>
      <c r="E225" s="80">
        <v>2021</v>
      </c>
      <c r="F225" s="80" t="s">
        <v>75</v>
      </c>
      <c r="G225" s="182" t="s">
        <v>2346</v>
      </c>
      <c r="H225" s="80" t="s">
        <v>2347</v>
      </c>
      <c r="I225" s="173"/>
      <c r="J225" s="83"/>
      <c r="K225" s="81"/>
      <c r="L225" s="81"/>
      <c r="M225" s="81"/>
      <c r="N225" s="81"/>
      <c r="O225" s="81"/>
      <c r="P225" s="81"/>
      <c r="Q225" s="81"/>
      <c r="R225" s="81"/>
      <c r="S225" s="81"/>
      <c r="T225" s="81"/>
      <c r="U225" s="81"/>
      <c r="V225" s="81"/>
      <c r="W225" s="81"/>
      <c r="X225" s="81"/>
      <c r="Y225" s="81"/>
      <c r="Z225" s="81"/>
      <c r="AA225" s="81"/>
      <c r="AB225" s="81"/>
      <c r="AC225" s="82"/>
      <c r="AD225" s="81">
        <v>33888486.712127887</v>
      </c>
      <c r="AE225" s="81">
        <v>436029.37115381559</v>
      </c>
      <c r="AF225" s="81">
        <v>1092354.8028784688</v>
      </c>
      <c r="AG225" s="81">
        <v>13713178.603947051</v>
      </c>
      <c r="AH225" s="81">
        <v>10614274.463348478</v>
      </c>
      <c r="AI225" s="81">
        <v>0</v>
      </c>
      <c r="AJ225" s="81">
        <v>0</v>
      </c>
      <c r="AK225" s="81">
        <v>996817.96401245543</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2324</v>
      </c>
      <c r="B226" s="80">
        <v>218</v>
      </c>
      <c r="C226" s="80">
        <v>16</v>
      </c>
      <c r="D226" s="80">
        <v>38</v>
      </c>
      <c r="E226" s="80">
        <v>2021</v>
      </c>
      <c r="F226" s="80" t="s">
        <v>75</v>
      </c>
      <c r="G226" s="182" t="s">
        <v>2322</v>
      </c>
      <c r="H226" s="80" t="s">
        <v>2323</v>
      </c>
      <c r="I226" s="173"/>
      <c r="J226" s="83"/>
      <c r="K226" s="81"/>
      <c r="L226" s="81"/>
      <c r="M226" s="81"/>
      <c r="N226" s="81"/>
      <c r="O226" s="81"/>
      <c r="P226" s="81"/>
      <c r="Q226" s="81"/>
      <c r="R226" s="81"/>
      <c r="S226" s="81"/>
      <c r="T226" s="81"/>
      <c r="U226" s="81"/>
      <c r="V226" s="81"/>
      <c r="W226" s="81"/>
      <c r="X226" s="81"/>
      <c r="Y226" s="81"/>
      <c r="Z226" s="81"/>
      <c r="AA226" s="81"/>
      <c r="AB226" s="81"/>
      <c r="AC226" s="82"/>
      <c r="AD226" s="81">
        <v>101161066.95851392</v>
      </c>
      <c r="AE226" s="81">
        <v>3028388.8677195678</v>
      </c>
      <c r="AF226" s="81">
        <v>4596993.1287802234</v>
      </c>
      <c r="AG226" s="81">
        <v>153879052.11655247</v>
      </c>
      <c r="AH226" s="81">
        <v>88853176.226993099</v>
      </c>
      <c r="AI226" s="81">
        <v>0</v>
      </c>
      <c r="AJ226" s="81">
        <v>0</v>
      </c>
      <c r="AK226" s="81">
        <v>7514595.0492211021</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2384</v>
      </c>
      <c r="B227" s="80">
        <v>219</v>
      </c>
      <c r="C227" s="80">
        <v>16</v>
      </c>
      <c r="D227" s="80">
        <v>39</v>
      </c>
      <c r="E227" s="80">
        <v>2021</v>
      </c>
      <c r="F227" s="80" t="s">
        <v>75</v>
      </c>
      <c r="G227" s="182" t="s">
        <v>2382</v>
      </c>
      <c r="H227" s="80" t="s">
        <v>2383</v>
      </c>
      <c r="I227" s="173"/>
      <c r="J227" s="83"/>
      <c r="K227" s="81"/>
      <c r="L227" s="81"/>
      <c r="M227" s="81"/>
      <c r="N227" s="81"/>
      <c r="O227" s="81"/>
      <c r="P227" s="81"/>
      <c r="Q227" s="81"/>
      <c r="R227" s="81"/>
      <c r="S227" s="81"/>
      <c r="T227" s="81"/>
      <c r="U227" s="81"/>
      <c r="V227" s="81"/>
      <c r="W227" s="81"/>
      <c r="X227" s="81"/>
      <c r="Y227" s="81"/>
      <c r="Z227" s="81"/>
      <c r="AA227" s="81"/>
      <c r="AB227" s="81"/>
      <c r="AC227" s="82"/>
      <c r="AD227" s="81">
        <v>32310178.389257535</v>
      </c>
      <c r="AE227" s="81">
        <v>710837.79835159844</v>
      </c>
      <c r="AF227" s="81">
        <v>3424987.4548585322</v>
      </c>
      <c r="AG227" s="81">
        <v>17487105.140728123</v>
      </c>
      <c r="AH227" s="81">
        <v>17086393.038560964</v>
      </c>
      <c r="AI227" s="81">
        <v>0</v>
      </c>
      <c r="AJ227" s="81">
        <v>0</v>
      </c>
      <c r="AK227" s="81">
        <v>1755654.4994293642</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2396</v>
      </c>
      <c r="B228" s="80">
        <v>220</v>
      </c>
      <c r="C228" s="80">
        <v>16</v>
      </c>
      <c r="D228" s="80">
        <v>40</v>
      </c>
      <c r="E228" s="80">
        <v>2021</v>
      </c>
      <c r="F228" s="80" t="s">
        <v>75</v>
      </c>
      <c r="G228" s="182" t="s">
        <v>2394</v>
      </c>
      <c r="H228" s="80" t="s">
        <v>2395</v>
      </c>
      <c r="I228" s="173"/>
      <c r="J228" s="83"/>
      <c r="K228" s="81"/>
      <c r="L228" s="81"/>
      <c r="M228" s="81"/>
      <c r="N228" s="81"/>
      <c r="O228" s="81"/>
      <c r="P228" s="81"/>
      <c r="Q228" s="81"/>
      <c r="R228" s="81"/>
      <c r="S228" s="81"/>
      <c r="T228" s="81"/>
      <c r="U228" s="81"/>
      <c r="V228" s="81"/>
      <c r="W228" s="81"/>
      <c r="X228" s="81"/>
      <c r="Y228" s="81"/>
      <c r="Z228" s="81"/>
      <c r="AA228" s="81"/>
      <c r="AB228" s="81"/>
      <c r="AC228" s="82"/>
      <c r="AD228" s="81">
        <v>43992247.53309755</v>
      </c>
      <c r="AE228" s="81">
        <v>2346863.968269066</v>
      </c>
      <c r="AF228" s="81">
        <v>2719508.3113328544</v>
      </c>
      <c r="AG228" s="81">
        <v>113322419.80940223</v>
      </c>
      <c r="AH228" s="81">
        <v>77724409.299691021</v>
      </c>
      <c r="AI228" s="81">
        <v>0</v>
      </c>
      <c r="AJ228" s="81">
        <v>0</v>
      </c>
      <c r="AK228" s="81">
        <v>6484961.1132566957</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2336</v>
      </c>
      <c r="B229" s="80">
        <v>221</v>
      </c>
      <c r="C229" s="80">
        <v>16</v>
      </c>
      <c r="D229" s="80">
        <v>41</v>
      </c>
      <c r="E229" s="80">
        <v>2021</v>
      </c>
      <c r="F229" s="80" t="s">
        <v>75</v>
      </c>
      <c r="G229" s="182" t="s">
        <v>2334</v>
      </c>
      <c r="H229" s="80" t="s">
        <v>2335</v>
      </c>
      <c r="I229" s="173"/>
      <c r="J229" s="83"/>
      <c r="K229" s="81"/>
      <c r="L229" s="81"/>
      <c r="M229" s="81"/>
      <c r="N229" s="81"/>
      <c r="O229" s="81"/>
      <c r="P229" s="81"/>
      <c r="Q229" s="81"/>
      <c r="R229" s="81"/>
      <c r="S229" s="81"/>
      <c r="T229" s="81"/>
      <c r="U229" s="81"/>
      <c r="V229" s="81"/>
      <c r="W229" s="81"/>
      <c r="X229" s="81"/>
      <c r="Y229" s="81"/>
      <c r="Z229" s="81"/>
      <c r="AA229" s="81"/>
      <c r="AB229" s="81"/>
      <c r="AC229" s="82"/>
      <c r="AD229" s="81">
        <v>42636660.872735664</v>
      </c>
      <c r="AE229" s="81">
        <v>459846.10151095671</v>
      </c>
      <c r="AF229" s="81">
        <v>546177.40143923438</v>
      </c>
      <c r="AG229" s="81">
        <v>18974256.389875513</v>
      </c>
      <c r="AH229" s="81">
        <v>9709816.3738504294</v>
      </c>
      <c r="AI229" s="81">
        <v>0</v>
      </c>
      <c r="AJ229" s="81">
        <v>0</v>
      </c>
      <c r="AK229" s="81">
        <v>864766.49287780561</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2376</v>
      </c>
      <c r="B230" s="80">
        <v>222</v>
      </c>
      <c r="C230" s="80">
        <v>16</v>
      </c>
      <c r="D230" s="80">
        <v>42</v>
      </c>
      <c r="E230" s="80">
        <v>2021</v>
      </c>
      <c r="F230" s="80" t="s">
        <v>75</v>
      </c>
      <c r="G230" s="182" t="s">
        <v>2374</v>
      </c>
      <c r="H230" s="80" t="s">
        <v>2375</v>
      </c>
      <c r="I230" s="173"/>
      <c r="J230" s="83"/>
      <c r="K230" s="81"/>
      <c r="L230" s="81"/>
      <c r="M230" s="81"/>
      <c r="N230" s="81"/>
      <c r="O230" s="81"/>
      <c r="P230" s="81"/>
      <c r="Q230" s="81"/>
      <c r="R230" s="81"/>
      <c r="S230" s="81"/>
      <c r="T230" s="81"/>
      <c r="U230" s="81"/>
      <c r="V230" s="81"/>
      <c r="W230" s="81"/>
      <c r="X230" s="81"/>
      <c r="Y230" s="81"/>
      <c r="Z230" s="81"/>
      <c r="AA230" s="81"/>
      <c r="AB230" s="81"/>
      <c r="AC230" s="82"/>
      <c r="AD230" s="81">
        <v>56962214.98862005</v>
      </c>
      <c r="AE230" s="81">
        <v>4875101.4984886684</v>
      </c>
      <c r="AF230" s="81">
        <v>477905.22625933005</v>
      </c>
      <c r="AG230" s="81">
        <v>314050472.83502507</v>
      </c>
      <c r="AH230" s="81">
        <v>295816781.66300315</v>
      </c>
      <c r="AI230" s="81">
        <v>0</v>
      </c>
      <c r="AJ230" s="81">
        <v>0</v>
      </c>
      <c r="AK230" s="81">
        <v>26845040.223349389</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1680</v>
      </c>
      <c r="B231" s="80">
        <v>223</v>
      </c>
      <c r="C231" s="80">
        <v>16</v>
      </c>
      <c r="D231" s="80">
        <v>43</v>
      </c>
      <c r="E231" s="80">
        <v>2021</v>
      </c>
      <c r="F231" s="80" t="s">
        <v>75</v>
      </c>
      <c r="G231" s="182" t="s">
        <v>1678</v>
      </c>
      <c r="H231" s="80" t="s">
        <v>1679</v>
      </c>
      <c r="I231" s="173"/>
      <c r="J231" s="83"/>
      <c r="K231" s="81"/>
      <c r="L231" s="81"/>
      <c r="M231" s="81"/>
      <c r="N231" s="81"/>
      <c r="O231" s="81"/>
      <c r="P231" s="81"/>
      <c r="Q231" s="81"/>
      <c r="R231" s="81"/>
      <c r="S231" s="81"/>
      <c r="T231" s="81"/>
      <c r="U231" s="81"/>
      <c r="V231" s="81"/>
      <c r="W231" s="81"/>
      <c r="X231" s="81"/>
      <c r="Y231" s="81"/>
      <c r="Z231" s="81"/>
      <c r="AA231" s="81"/>
      <c r="AB231" s="81"/>
      <c r="AC231" s="82"/>
      <c r="AD231" s="81">
        <v>202394351.48608416</v>
      </c>
      <c r="AE231" s="81">
        <v>4783498.6894227406</v>
      </c>
      <c r="AF231" s="81">
        <v>227573.91726634768</v>
      </c>
      <c r="AG231" s="81">
        <v>381577601.91691363</v>
      </c>
      <c r="AH231" s="81">
        <v>271130974.45942056</v>
      </c>
      <c r="AI231" s="81">
        <v>0</v>
      </c>
      <c r="AJ231" s="81">
        <v>0</v>
      </c>
      <c r="AK231" s="81">
        <v>23020010.532630015</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2308</v>
      </c>
      <c r="B232" s="80">
        <v>224</v>
      </c>
      <c r="C232" s="80">
        <v>16</v>
      </c>
      <c r="D232" s="80">
        <v>44</v>
      </c>
      <c r="E232" s="80">
        <v>2021</v>
      </c>
      <c r="F232" s="80" t="s">
        <v>75</v>
      </c>
      <c r="G232" s="182" t="s">
        <v>2306</v>
      </c>
      <c r="H232" s="80" t="s">
        <v>2307</v>
      </c>
      <c r="I232" s="173"/>
      <c r="J232" s="83"/>
      <c r="K232" s="81"/>
      <c r="L232" s="81"/>
      <c r="M232" s="81"/>
      <c r="N232" s="81"/>
      <c r="O232" s="81"/>
      <c r="P232" s="81"/>
      <c r="Q232" s="81"/>
      <c r="R232" s="81"/>
      <c r="S232" s="81"/>
      <c r="T232" s="81"/>
      <c r="U232" s="81"/>
      <c r="V232" s="81"/>
      <c r="W232" s="81"/>
      <c r="X232" s="81"/>
      <c r="Y232" s="81"/>
      <c r="Z232" s="81"/>
      <c r="AA232" s="81"/>
      <c r="AB232" s="81"/>
      <c r="AC232" s="82"/>
      <c r="AD232" s="81">
        <v>214998531.90520552</v>
      </c>
      <c r="AE232" s="81">
        <v>6404868.4098896608</v>
      </c>
      <c r="AF232" s="81">
        <v>6428963.1627743226</v>
      </c>
      <c r="AG232" s="81">
        <v>624072932.99019849</v>
      </c>
      <c r="AH232" s="81">
        <v>205007223.26416099</v>
      </c>
      <c r="AI232" s="81">
        <v>0</v>
      </c>
      <c r="AJ232" s="81">
        <v>0</v>
      </c>
      <c r="AK232" s="81">
        <v>17106047.331337262</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2452</v>
      </c>
      <c r="B233" s="80">
        <v>225</v>
      </c>
      <c r="C233" s="80">
        <v>16</v>
      </c>
      <c r="D233" s="80">
        <v>45</v>
      </c>
      <c r="E233" s="80">
        <v>2021</v>
      </c>
      <c r="F233" s="80" t="s">
        <v>75</v>
      </c>
      <c r="G233" s="182" t="s">
        <v>2450</v>
      </c>
      <c r="H233" s="80" t="s">
        <v>2451</v>
      </c>
      <c r="I233" s="173"/>
      <c r="J233" s="83"/>
      <c r="K233" s="81"/>
      <c r="L233" s="81"/>
      <c r="M233" s="81"/>
      <c r="N233" s="81"/>
      <c r="O233" s="81"/>
      <c r="P233" s="81"/>
      <c r="Q233" s="81"/>
      <c r="R233" s="81"/>
      <c r="S233" s="81"/>
      <c r="T233" s="81"/>
      <c r="U233" s="81"/>
      <c r="V233" s="81"/>
      <c r="W233" s="81"/>
      <c r="X233" s="81"/>
      <c r="Y233" s="81"/>
      <c r="Z233" s="81"/>
      <c r="AA233" s="81"/>
      <c r="AB233" s="81"/>
      <c r="AC233" s="82"/>
      <c r="AD233" s="81">
        <v>600135407.582739</v>
      </c>
      <c r="AE233" s="81">
        <v>5155406.0942304078</v>
      </c>
      <c r="AF233" s="81">
        <v>2241603.0850735246</v>
      </c>
      <c r="AG233" s="81">
        <v>328047630.06946254</v>
      </c>
      <c r="AH233" s="81">
        <v>230512285.98359331</v>
      </c>
      <c r="AI233" s="81">
        <v>0</v>
      </c>
      <c r="AJ233" s="81">
        <v>0</v>
      </c>
      <c r="AK233" s="81">
        <v>20189304.792054746</v>
      </c>
      <c r="AL233" s="81">
        <v>0</v>
      </c>
      <c r="AM233" s="81">
        <v>0</v>
      </c>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2448</v>
      </c>
      <c r="B234" s="80">
        <v>226</v>
      </c>
      <c r="C234" s="80">
        <v>16</v>
      </c>
      <c r="D234" s="80">
        <v>46</v>
      </c>
      <c r="E234" s="80">
        <v>2021</v>
      </c>
      <c r="F234" s="80" t="s">
        <v>75</v>
      </c>
      <c r="G234" s="182" t="s">
        <v>2446</v>
      </c>
      <c r="H234" s="80" t="s">
        <v>2447</v>
      </c>
      <c r="I234" s="173"/>
      <c r="J234" s="83"/>
      <c r="K234" s="81"/>
      <c r="L234" s="81"/>
      <c r="M234" s="81"/>
      <c r="N234" s="81"/>
      <c r="O234" s="81"/>
      <c r="P234" s="81"/>
      <c r="Q234" s="81"/>
      <c r="R234" s="81"/>
      <c r="S234" s="81"/>
      <c r="T234" s="81"/>
      <c r="U234" s="81"/>
      <c r="V234" s="81"/>
      <c r="W234" s="81"/>
      <c r="X234" s="81"/>
      <c r="Y234" s="81"/>
      <c r="Z234" s="81"/>
      <c r="AA234" s="81"/>
      <c r="AB234" s="81"/>
      <c r="AC234" s="82"/>
      <c r="AD234" s="81">
        <v>97508305.715060115</v>
      </c>
      <c r="AE234" s="81">
        <v>3323349.9129118547</v>
      </c>
      <c r="AF234" s="81">
        <v>1968514.3843539073</v>
      </c>
      <c r="AG234" s="81">
        <v>96567680.610465288</v>
      </c>
      <c r="AH234" s="81">
        <v>65877974.540504627</v>
      </c>
      <c r="AI234" s="81">
        <v>0</v>
      </c>
      <c r="AJ234" s="81">
        <v>0</v>
      </c>
      <c r="AK234" s="81">
        <v>5600373.7733199112</v>
      </c>
      <c r="AL234" s="81">
        <v>0</v>
      </c>
      <c r="AM234" s="81">
        <v>0</v>
      </c>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1664</v>
      </c>
      <c r="B235" s="80">
        <v>227</v>
      </c>
      <c r="C235" s="80">
        <v>16</v>
      </c>
      <c r="D235" s="80">
        <v>47</v>
      </c>
      <c r="E235" s="80">
        <v>2021</v>
      </c>
      <c r="F235" s="80" t="s">
        <v>75</v>
      </c>
      <c r="G235" s="182" t="s">
        <v>1662</v>
      </c>
      <c r="H235" s="80" t="s">
        <v>1663</v>
      </c>
      <c r="I235" s="173"/>
      <c r="J235" s="83"/>
      <c r="K235" s="81"/>
      <c r="L235" s="81"/>
      <c r="M235" s="81"/>
      <c r="N235" s="81"/>
      <c r="O235" s="81"/>
      <c r="P235" s="81"/>
      <c r="Q235" s="81"/>
      <c r="R235" s="81"/>
      <c r="S235" s="81"/>
      <c r="T235" s="81"/>
      <c r="U235" s="81"/>
      <c r="V235" s="81"/>
      <c r="W235" s="81"/>
      <c r="X235" s="81"/>
      <c r="Y235" s="81"/>
      <c r="Z235" s="81"/>
      <c r="AA235" s="81"/>
      <c r="AB235" s="81"/>
      <c r="AC235" s="82"/>
      <c r="AD235" s="81">
        <v>735266007.30277455</v>
      </c>
      <c r="AE235" s="81">
        <v>22301619.895190738</v>
      </c>
      <c r="AF235" s="81">
        <v>2537449.1775197769</v>
      </c>
      <c r="AG235" s="81">
        <v>1350213764.2761514</v>
      </c>
      <c r="AH235" s="81">
        <v>1023921928.8192495</v>
      </c>
      <c r="AI235" s="81">
        <v>0</v>
      </c>
      <c r="AJ235" s="81">
        <v>0</v>
      </c>
      <c r="AK235" s="81">
        <v>84759455.107478887</v>
      </c>
      <c r="AL235" s="81">
        <v>0</v>
      </c>
      <c r="AM235" s="81">
        <v>0</v>
      </c>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2456</v>
      </c>
      <c r="B236" s="80">
        <v>228</v>
      </c>
      <c r="C236" s="80">
        <v>16</v>
      </c>
      <c r="D236" s="80">
        <v>48</v>
      </c>
      <c r="E236" s="80">
        <v>2021</v>
      </c>
      <c r="F236" s="80" t="s">
        <v>75</v>
      </c>
      <c r="G236" s="182" t="s">
        <v>2454</v>
      </c>
      <c r="H236" s="80" t="s">
        <v>2455</v>
      </c>
      <c r="I236" s="173"/>
      <c r="J236" s="83"/>
      <c r="K236" s="81"/>
      <c r="L236" s="81"/>
      <c r="M236" s="81"/>
      <c r="N236" s="81"/>
      <c r="O236" s="81"/>
      <c r="P236" s="81"/>
      <c r="Q236" s="81"/>
      <c r="R236" s="81"/>
      <c r="S236" s="81"/>
      <c r="T236" s="81"/>
      <c r="U236" s="81"/>
      <c r="V236" s="81"/>
      <c r="W236" s="81"/>
      <c r="X236" s="81"/>
      <c r="Y236" s="81"/>
      <c r="Z236" s="81"/>
      <c r="AA236" s="81"/>
      <c r="AB236" s="81"/>
      <c r="AC236" s="82"/>
      <c r="AD236" s="81">
        <v>354072752.80243665</v>
      </c>
      <c r="AE236" s="81">
        <v>16310796.182279076</v>
      </c>
      <c r="AF236" s="81">
        <v>1945756.9926272724</v>
      </c>
      <c r="AG236" s="81">
        <v>891513544.81551361</v>
      </c>
      <c r="AH236" s="81">
        <v>801136860.86115038</v>
      </c>
      <c r="AI236" s="81">
        <v>0</v>
      </c>
      <c r="AJ236" s="81">
        <v>0</v>
      </c>
      <c r="AK236" s="81">
        <v>65224894.587809458</v>
      </c>
      <c r="AL236" s="81">
        <v>0</v>
      </c>
      <c r="AM236" s="81">
        <v>0</v>
      </c>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2412</v>
      </c>
      <c r="B237" s="80">
        <v>229</v>
      </c>
      <c r="C237" s="80">
        <v>16</v>
      </c>
      <c r="D237" s="80">
        <v>49</v>
      </c>
      <c r="E237" s="80">
        <v>2021</v>
      </c>
      <c r="F237" s="80" t="s">
        <v>75</v>
      </c>
      <c r="G237" s="182" t="s">
        <v>2410</v>
      </c>
      <c r="H237" s="80" t="s">
        <v>2411</v>
      </c>
      <c r="I237" s="173"/>
      <c r="J237" s="83"/>
      <c r="K237" s="81"/>
      <c r="L237" s="81"/>
      <c r="M237" s="81"/>
      <c r="N237" s="81"/>
      <c r="O237" s="81"/>
      <c r="P237" s="81"/>
      <c r="Q237" s="81"/>
      <c r="R237" s="81"/>
      <c r="S237" s="81"/>
      <c r="T237" s="81"/>
      <c r="U237" s="81"/>
      <c r="V237" s="81"/>
      <c r="W237" s="81"/>
      <c r="X237" s="81"/>
      <c r="Y237" s="81"/>
      <c r="Z237" s="81"/>
      <c r="AA237" s="81"/>
      <c r="AB237" s="81"/>
      <c r="AC237" s="82"/>
      <c r="AD237" s="81">
        <v>12920156.02965533</v>
      </c>
      <c r="AE237" s="81">
        <v>2048238.8107141419</v>
      </c>
      <c r="AF237" s="81">
        <v>5018004.8757229652</v>
      </c>
      <c r="AG237" s="81">
        <v>68603258.62901032</v>
      </c>
      <c r="AH237" s="81">
        <v>56010861.107611053</v>
      </c>
      <c r="AI237" s="81">
        <v>0</v>
      </c>
      <c r="AJ237" s="81">
        <v>0</v>
      </c>
      <c r="AK237" s="81">
        <v>4760678.6830133963</v>
      </c>
      <c r="AL237" s="81">
        <v>0</v>
      </c>
      <c r="AM237" s="81">
        <v>0</v>
      </c>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1927</v>
      </c>
      <c r="B238" s="80">
        <v>230</v>
      </c>
      <c r="C238" s="80">
        <v>16</v>
      </c>
      <c r="D238" s="80">
        <v>50</v>
      </c>
      <c r="E238" s="80">
        <v>2021</v>
      </c>
      <c r="F238" s="80" t="s">
        <v>75</v>
      </c>
      <c r="G238" s="182" t="s">
        <v>1909</v>
      </c>
      <c r="H238" s="80" t="s">
        <v>1910</v>
      </c>
      <c r="I238" s="173"/>
      <c r="J238" s="83"/>
      <c r="K238" s="81"/>
      <c r="L238" s="81"/>
      <c r="M238" s="81"/>
      <c r="N238" s="81"/>
      <c r="O238" s="81"/>
      <c r="P238" s="81"/>
      <c r="Q238" s="81"/>
      <c r="R238" s="81"/>
      <c r="S238" s="81"/>
      <c r="T238" s="81"/>
      <c r="U238" s="81"/>
      <c r="V238" s="81"/>
      <c r="W238" s="81"/>
      <c r="X238" s="81"/>
      <c r="Y238" s="81"/>
      <c r="Z238" s="81"/>
      <c r="AA238" s="81"/>
      <c r="AB238" s="81"/>
      <c r="AC238" s="82"/>
      <c r="AD238" s="81">
        <v>5007138.1120593799</v>
      </c>
      <c r="AE238" s="81">
        <v>283968.70810437563</v>
      </c>
      <c r="AF238" s="81">
        <v>910295.66906539071</v>
      </c>
      <c r="AG238" s="81">
        <v>13033124.515140958</v>
      </c>
      <c r="AH238" s="81">
        <v>9182215.8216432352</v>
      </c>
      <c r="AI238" s="81">
        <v>0</v>
      </c>
      <c r="AJ238" s="81">
        <v>0</v>
      </c>
      <c r="AK238" s="81">
        <v>901782.909239606</v>
      </c>
      <c r="AL238" s="81">
        <v>0</v>
      </c>
      <c r="AM238" s="81">
        <v>0</v>
      </c>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2424</v>
      </c>
      <c r="B239" s="80">
        <v>231</v>
      </c>
      <c r="C239" s="80">
        <v>16</v>
      </c>
      <c r="D239" s="80">
        <v>51</v>
      </c>
      <c r="E239" s="80">
        <v>2021</v>
      </c>
      <c r="F239" s="80" t="s">
        <v>75</v>
      </c>
      <c r="G239" s="182" t="s">
        <v>2422</v>
      </c>
      <c r="H239" s="80" t="s">
        <v>2423</v>
      </c>
      <c r="I239" s="173"/>
      <c r="J239" s="83"/>
      <c r="K239" s="81"/>
      <c r="L239" s="81"/>
      <c r="M239" s="81"/>
      <c r="N239" s="81"/>
      <c r="O239" s="81"/>
      <c r="P239" s="81"/>
      <c r="Q239" s="81"/>
      <c r="R239" s="81"/>
      <c r="S239" s="81"/>
      <c r="T239" s="81"/>
      <c r="U239" s="81"/>
      <c r="V239" s="81"/>
      <c r="W239" s="81"/>
      <c r="X239" s="81"/>
      <c r="Y239" s="81"/>
      <c r="Z239" s="81"/>
      <c r="AA239" s="81"/>
      <c r="AB239" s="81"/>
      <c r="AC239" s="82"/>
      <c r="AD239" s="81">
        <v>195399595.50636312</v>
      </c>
      <c r="AE239" s="81">
        <v>4433575.9587908974</v>
      </c>
      <c r="AF239" s="81">
        <v>2059543.9512604466</v>
      </c>
      <c r="AG239" s="81">
        <v>200742999.26933283</v>
      </c>
      <c r="AH239" s="81">
        <v>135160775.00488052</v>
      </c>
      <c r="AI239" s="81">
        <v>0</v>
      </c>
      <c r="AJ239" s="81">
        <v>0</v>
      </c>
      <c r="AK239" s="81">
        <v>11526807.043954406</v>
      </c>
      <c r="AL239" s="81">
        <v>0</v>
      </c>
      <c r="AM239" s="81">
        <v>0</v>
      </c>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2432</v>
      </c>
      <c r="B240" s="80">
        <v>232</v>
      </c>
      <c r="C240" s="80">
        <v>16</v>
      </c>
      <c r="D240" s="80">
        <v>52</v>
      </c>
      <c r="E240" s="80">
        <v>2021</v>
      </c>
      <c r="F240" s="80" t="s">
        <v>75</v>
      </c>
      <c r="G240" s="182" t="s">
        <v>2430</v>
      </c>
      <c r="H240" s="80" t="s">
        <v>2431</v>
      </c>
      <c r="I240" s="173"/>
      <c r="J240" s="83"/>
      <c r="K240" s="81"/>
      <c r="L240" s="81"/>
      <c r="M240" s="81"/>
      <c r="N240" s="81"/>
      <c r="O240" s="81"/>
      <c r="P240" s="81"/>
      <c r="Q240" s="81"/>
      <c r="R240" s="81"/>
      <c r="S240" s="81"/>
      <c r="T240" s="81"/>
      <c r="U240" s="81"/>
      <c r="V240" s="81"/>
      <c r="W240" s="81"/>
      <c r="X240" s="81"/>
      <c r="Y240" s="81"/>
      <c r="Z240" s="81"/>
      <c r="AA240" s="81"/>
      <c r="AB240" s="81"/>
      <c r="AC240" s="82"/>
      <c r="AD240" s="81">
        <v>54211668.445281871</v>
      </c>
      <c r="AE240" s="81">
        <v>3623807.1266480973</v>
      </c>
      <c r="AF240" s="81">
        <v>2014029.1678071769</v>
      </c>
      <c r="AG240" s="81">
        <v>124195812.10844471</v>
      </c>
      <c r="AH240" s="81">
        <v>107063587.83329982</v>
      </c>
      <c r="AI240" s="81">
        <v>0</v>
      </c>
      <c r="AJ240" s="81">
        <v>0</v>
      </c>
      <c r="AK240" s="81">
        <v>8891684.4962127618</v>
      </c>
      <c r="AL240" s="81">
        <v>0</v>
      </c>
      <c r="AM240" s="81">
        <v>0</v>
      </c>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2380</v>
      </c>
      <c r="B241" s="80">
        <v>233</v>
      </c>
      <c r="C241" s="80">
        <v>16</v>
      </c>
      <c r="D241" s="80">
        <v>53</v>
      </c>
      <c r="E241" s="80">
        <v>2021</v>
      </c>
      <c r="F241" s="80" t="s">
        <v>75</v>
      </c>
      <c r="G241" s="182" t="s">
        <v>2378</v>
      </c>
      <c r="H241" s="80" t="s">
        <v>2379</v>
      </c>
      <c r="I241" s="173"/>
      <c r="J241" s="83"/>
      <c r="K241" s="81"/>
      <c r="L241" s="81"/>
      <c r="M241" s="81"/>
      <c r="N241" s="81"/>
      <c r="O241" s="81"/>
      <c r="P241" s="81"/>
      <c r="Q241" s="81"/>
      <c r="R241" s="81"/>
      <c r="S241" s="81"/>
      <c r="T241" s="81"/>
      <c r="U241" s="81"/>
      <c r="V241" s="81"/>
      <c r="W241" s="81"/>
      <c r="X241" s="81"/>
      <c r="Y241" s="81"/>
      <c r="Z241" s="81"/>
      <c r="AA241" s="81"/>
      <c r="AB241" s="81"/>
      <c r="AC241" s="82"/>
      <c r="AD241" s="81">
        <v>271097755.44213969</v>
      </c>
      <c r="AE241" s="81">
        <v>5419222.1843402786</v>
      </c>
      <c r="AF241" s="81">
        <v>1069597.4111518341</v>
      </c>
      <c r="AG241" s="81">
        <v>382422064.68652999</v>
      </c>
      <c r="AH241" s="81">
        <v>306234434.80254769</v>
      </c>
      <c r="AI241" s="81">
        <v>0</v>
      </c>
      <c r="AJ241" s="81">
        <v>0</v>
      </c>
      <c r="AK241" s="81">
        <v>26693036.641267955</v>
      </c>
      <c r="AL241" s="81">
        <v>0</v>
      </c>
      <c r="AM241" s="81">
        <v>0</v>
      </c>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2372</v>
      </c>
      <c r="B242" s="80">
        <v>234</v>
      </c>
      <c r="C242" s="80">
        <v>16</v>
      </c>
      <c r="D242" s="80">
        <v>54</v>
      </c>
      <c r="E242" s="80">
        <v>2021</v>
      </c>
      <c r="F242" s="80" t="s">
        <v>75</v>
      </c>
      <c r="G242" s="182" t="s">
        <v>2370</v>
      </c>
      <c r="H242" s="80" t="s">
        <v>2371</v>
      </c>
      <c r="I242" s="173"/>
      <c r="J242" s="83"/>
      <c r="K242" s="81"/>
      <c r="L242" s="81"/>
      <c r="M242" s="81"/>
      <c r="N242" s="81"/>
      <c r="O242" s="81"/>
      <c r="P242" s="81"/>
      <c r="Q242" s="81"/>
      <c r="R242" s="81"/>
      <c r="S242" s="81"/>
      <c r="T242" s="81"/>
      <c r="U242" s="81"/>
      <c r="V242" s="81"/>
      <c r="W242" s="81"/>
      <c r="X242" s="81"/>
      <c r="Y242" s="81"/>
      <c r="Z242" s="81"/>
      <c r="AA242" s="81"/>
      <c r="AB242" s="81"/>
      <c r="AC242" s="82"/>
      <c r="AD242" s="81">
        <v>46084427.402308553</v>
      </c>
      <c r="AE242" s="81">
        <v>1483965.5068680278</v>
      </c>
      <c r="AF242" s="81">
        <v>3516017.0217650714</v>
      </c>
      <c r="AG242" s="81">
        <v>38083028.973141238</v>
      </c>
      <c r="AH242" s="81">
        <v>32268836.258287266</v>
      </c>
      <c r="AI242" s="81">
        <v>0</v>
      </c>
      <c r="AJ242" s="81">
        <v>0</v>
      </c>
      <c r="AK242" s="81">
        <v>3024451.2389795873</v>
      </c>
      <c r="AL242" s="81">
        <v>0</v>
      </c>
      <c r="AM242" s="81">
        <v>0</v>
      </c>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2420</v>
      </c>
      <c r="B243" s="80">
        <v>235</v>
      </c>
      <c r="C243" s="80">
        <v>16</v>
      </c>
      <c r="D243" s="80">
        <v>55</v>
      </c>
      <c r="E243" s="80">
        <v>2021</v>
      </c>
      <c r="F243" s="80" t="s">
        <v>75</v>
      </c>
      <c r="G243" s="182" t="s">
        <v>2418</v>
      </c>
      <c r="H243" s="80" t="s">
        <v>2419</v>
      </c>
      <c r="I243" s="173"/>
      <c r="J243" s="83"/>
      <c r="K243" s="81"/>
      <c r="L243" s="81"/>
      <c r="M243" s="81"/>
      <c r="N243" s="81"/>
      <c r="O243" s="81"/>
      <c r="P243" s="81"/>
      <c r="Q243" s="81"/>
      <c r="R243" s="81"/>
      <c r="S243" s="81"/>
      <c r="T243" s="81"/>
      <c r="U243" s="81"/>
      <c r="V243" s="81"/>
      <c r="W243" s="81"/>
      <c r="X243" s="81"/>
      <c r="Y243" s="81"/>
      <c r="Z243" s="81"/>
      <c r="AA243" s="81"/>
      <c r="AB243" s="81"/>
      <c r="AC243" s="82"/>
      <c r="AD243" s="81">
        <v>58856628.89965108</v>
      </c>
      <c r="AE243" s="81">
        <v>3114495.5082415394</v>
      </c>
      <c r="AF243" s="81">
        <v>898916.97320207336</v>
      </c>
      <c r="AG243" s="81">
        <v>163519379.30951798</v>
      </c>
      <c r="AH243" s="81">
        <v>140240159.20314854</v>
      </c>
      <c r="AI243" s="81">
        <v>0</v>
      </c>
      <c r="AJ243" s="81">
        <v>0</v>
      </c>
      <c r="AK243" s="81">
        <v>12581774.910265718</v>
      </c>
      <c r="AL243" s="81">
        <v>0</v>
      </c>
      <c r="AM243" s="81">
        <v>0</v>
      </c>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1909</v>
      </c>
      <c r="H6" s="87" t="s">
        <v>1910</v>
      </c>
      <c r="I6" s="87" t="s">
        <v>2467</v>
      </c>
      <c r="J6" s="87" t="s">
        <v>2468</v>
      </c>
      <c r="K6" s="87">
        <v>48</v>
      </c>
      <c r="L6" s="87">
        <v>15</v>
      </c>
      <c r="M6" s="18"/>
      <c r="N6" s="87">
        <v>1</v>
      </c>
      <c r="O6" s="87" t="s">
        <v>1707</v>
      </c>
      <c r="P6" s="87" t="s">
        <v>1708</v>
      </c>
      <c r="Q6" s="87" t="s">
        <v>1247</v>
      </c>
      <c r="R6" s="18"/>
      <c r="S6" s="87">
        <v>1</v>
      </c>
      <c r="T6" s="87" t="s">
        <v>1909</v>
      </c>
      <c r="U6" s="87" t="s">
        <v>1910</v>
      </c>
      <c r="V6" s="87" t="s">
        <v>1247</v>
      </c>
      <c r="W6" s="18"/>
      <c r="X6" s="87">
        <v>1</v>
      </c>
      <c r="Y6" s="769" t="s">
        <v>1707</v>
      </c>
      <c r="Z6" s="87" t="s">
        <v>1708</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1671</v>
      </c>
      <c r="P7" s="87" t="s">
        <v>1672</v>
      </c>
      <c r="Q7" s="87" t="s">
        <v>1247</v>
      </c>
      <c r="R7" s="18"/>
      <c r="S7" s="87">
        <v>2</v>
      </c>
      <c r="T7" s="86" t="s">
        <v>570</v>
      </c>
      <c r="U7" s="87" t="s">
        <v>1592</v>
      </c>
      <c r="V7" s="87" t="s">
        <v>1592</v>
      </c>
      <c r="W7" s="18"/>
      <c r="X7" s="87">
        <v>2</v>
      </c>
      <c r="Y7" s="769" t="s">
        <v>1671</v>
      </c>
      <c r="Z7" s="87" t="s">
        <v>1672</v>
      </c>
      <c r="AA7" s="87" t="s">
        <v>1247</v>
      </c>
      <c r="AB7" s="18"/>
      <c r="AC7" s="87">
        <v>2</v>
      </c>
      <c r="AD7" s="87" t="s">
        <v>2438</v>
      </c>
      <c r="AE7" s="87" t="s">
        <v>2439</v>
      </c>
      <c r="AF7" s="87" t="s">
        <v>1247</v>
      </c>
    </row>
    <row r="8" spans="1:32" ht="12">
      <c r="A8" s="18"/>
      <c r="B8" s="18"/>
      <c r="C8" s="18"/>
      <c r="D8" s="18"/>
      <c r="F8" s="18"/>
      <c r="G8" s="18"/>
      <c r="H8" s="18"/>
      <c r="I8" s="18"/>
      <c r="J8" s="18"/>
      <c r="K8" s="18"/>
      <c r="L8" s="18"/>
      <c r="M8" s="18"/>
      <c r="N8" s="87">
        <v>3</v>
      </c>
      <c r="O8" s="87" t="s">
        <v>1745</v>
      </c>
      <c r="P8" s="87" t="s">
        <v>1746</v>
      </c>
      <c r="Q8" s="87" t="s">
        <v>1247</v>
      </c>
      <c r="R8" s="18"/>
      <c r="S8" s="18"/>
      <c r="T8" s="18"/>
      <c r="U8" s="18"/>
      <c r="V8" s="18"/>
      <c r="W8" s="18"/>
      <c r="X8" s="87">
        <v>3</v>
      </c>
      <c r="Y8" s="769" t="s">
        <v>1745</v>
      </c>
      <c r="Z8" s="87" t="s">
        <v>1746</v>
      </c>
      <c r="AA8" s="87" t="s">
        <v>1247</v>
      </c>
      <c r="AB8" s="18"/>
      <c r="AC8" s="87">
        <v>3</v>
      </c>
      <c r="AD8" s="87" t="s">
        <v>2302</v>
      </c>
      <c r="AE8" s="87" t="s">
        <v>2303</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1766</v>
      </c>
      <c r="P9" s="87" t="s">
        <v>1767</v>
      </c>
      <c r="Q9" s="87" t="s">
        <v>1247</v>
      </c>
      <c r="R9" s="18"/>
      <c r="S9" s="18"/>
      <c r="T9" s="18"/>
      <c r="U9" s="18"/>
      <c r="V9" s="18"/>
      <c r="W9" s="18"/>
      <c r="X9" s="87">
        <v>4</v>
      </c>
      <c r="Y9" s="769" t="s">
        <v>1766</v>
      </c>
      <c r="Z9" s="87" t="s">
        <v>1767</v>
      </c>
      <c r="AA9" s="87" t="s">
        <v>1247</v>
      </c>
      <c r="AB9" s="18"/>
      <c r="AC9" s="87">
        <v>4</v>
      </c>
      <c r="AD9" s="87" t="s">
        <v>2406</v>
      </c>
      <c r="AE9" s="87" t="s">
        <v>2407</v>
      </c>
      <c r="AF9" s="87" t="s">
        <v>1247</v>
      </c>
    </row>
    <row r="10" spans="1:32" ht="12">
      <c r="A10" s="18"/>
      <c r="B10" s="18"/>
      <c r="C10" s="18"/>
      <c r="D10" s="18"/>
      <c r="F10" s="85" t="s">
        <v>1247</v>
      </c>
      <c r="G10" s="86" t="s">
        <v>1909</v>
      </c>
      <c r="H10" s="87" t="s">
        <v>1910</v>
      </c>
      <c r="I10" s="87" t="s">
        <v>2467</v>
      </c>
      <c r="J10" s="87" t="s">
        <v>2468</v>
      </c>
      <c r="K10" s="85">
        <v>48</v>
      </c>
      <c r="L10" s="85">
        <v>15</v>
      </c>
      <c r="M10" s="18"/>
      <c r="N10" s="87">
        <v>5</v>
      </c>
      <c r="O10" s="87" t="s">
        <v>1787</v>
      </c>
      <c r="P10" s="87" t="s">
        <v>1788</v>
      </c>
      <c r="Q10" s="87" t="s">
        <v>1247</v>
      </c>
      <c r="R10" s="18"/>
      <c r="S10" s="18"/>
      <c r="T10" s="18"/>
      <c r="U10" s="18"/>
      <c r="V10" s="18"/>
      <c r="W10" s="18"/>
      <c r="X10" s="87">
        <v>5</v>
      </c>
      <c r="Y10" s="769" t="s">
        <v>1787</v>
      </c>
      <c r="Z10" s="87" t="s">
        <v>1788</v>
      </c>
      <c r="AA10" s="87" t="s">
        <v>1247</v>
      </c>
      <c r="AB10" s="18"/>
      <c r="AC10" s="87">
        <v>5</v>
      </c>
      <c r="AD10" s="87" t="s">
        <v>2458</v>
      </c>
      <c r="AE10" s="87" t="s">
        <v>2459</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1808</v>
      </c>
      <c r="P11" s="87" t="s">
        <v>1809</v>
      </c>
      <c r="Q11" s="87" t="s">
        <v>1247</v>
      </c>
      <c r="R11" s="18"/>
      <c r="S11" s="18"/>
      <c r="T11" s="18"/>
      <c r="U11" s="18"/>
      <c r="V11" s="18"/>
      <c r="W11" s="18"/>
      <c r="X11" s="87">
        <v>6</v>
      </c>
      <c r="Y11" s="769" t="s">
        <v>1808</v>
      </c>
      <c r="Z11" s="87" t="s">
        <v>1809</v>
      </c>
      <c r="AA11" s="87" t="s">
        <v>1247</v>
      </c>
      <c r="AB11" s="18"/>
      <c r="AC11" s="87">
        <v>6</v>
      </c>
      <c r="AD11" s="87" t="s">
        <v>2386</v>
      </c>
      <c r="AE11" s="87" t="s">
        <v>2387</v>
      </c>
      <c r="AF11" s="87" t="s">
        <v>1247</v>
      </c>
    </row>
    <row r="12" spans="1:32" ht="12">
      <c r="A12" s="18"/>
      <c r="B12" s="18"/>
      <c r="C12" s="18"/>
      <c r="D12" s="18"/>
      <c r="F12" s="85" t="s">
        <v>1636</v>
      </c>
      <c r="G12" s="86" t="s">
        <v>1909</v>
      </c>
      <c r="H12" s="87"/>
      <c r="I12" s="87" t="s">
        <v>1909</v>
      </c>
      <c r="J12" s="87"/>
      <c r="K12" s="85" t="s">
        <v>1244</v>
      </c>
      <c r="L12" s="85"/>
      <c r="M12" s="18"/>
      <c r="N12" s="87">
        <v>7</v>
      </c>
      <c r="O12" s="87" t="s">
        <v>1829</v>
      </c>
      <c r="P12" s="87" t="s">
        <v>1830</v>
      </c>
      <c r="Q12" s="87" t="s">
        <v>1247</v>
      </c>
      <c r="R12" s="18"/>
      <c r="S12" s="18"/>
      <c r="T12" s="18"/>
      <c r="U12" s="18"/>
      <c r="V12" s="18"/>
      <c r="W12" s="18"/>
      <c r="X12" s="87">
        <v>7</v>
      </c>
      <c r="Y12" s="769" t="s">
        <v>1829</v>
      </c>
      <c r="Z12" s="87" t="s">
        <v>1830</v>
      </c>
      <c r="AA12" s="87" t="s">
        <v>1247</v>
      </c>
      <c r="AB12" s="18"/>
      <c r="AC12" s="87">
        <v>7</v>
      </c>
      <c r="AD12" s="87" t="s">
        <v>1637</v>
      </c>
      <c r="AE12" s="87" t="s">
        <v>1638</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1850</v>
      </c>
      <c r="P13" s="87" t="s">
        <v>1851</v>
      </c>
      <c r="Q13" s="87" t="s">
        <v>1247</v>
      </c>
      <c r="R13" s="18"/>
      <c r="S13" s="18"/>
      <c r="T13" s="18"/>
      <c r="U13" s="18"/>
      <c r="V13" s="18"/>
      <c r="W13" s="18"/>
      <c r="X13" s="87">
        <v>8</v>
      </c>
      <c r="Y13" s="769" t="s">
        <v>1850</v>
      </c>
      <c r="Z13" s="87" t="s">
        <v>1851</v>
      </c>
      <c r="AA13" s="87" t="s">
        <v>1247</v>
      </c>
      <c r="AB13" s="18"/>
      <c r="AC13" s="87">
        <v>8</v>
      </c>
      <c r="AD13" s="87" t="s">
        <v>1698</v>
      </c>
      <c r="AE13" s="87" t="s">
        <v>1699</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1871</v>
      </c>
      <c r="P14" s="87" t="s">
        <v>1872</v>
      </c>
      <c r="Q14" s="87" t="s">
        <v>1247</v>
      </c>
      <c r="R14" s="18"/>
      <c r="S14" s="18"/>
      <c r="T14" s="18"/>
      <c r="U14" s="18"/>
      <c r="V14" s="18"/>
      <c r="W14" s="18"/>
      <c r="X14" s="87">
        <v>9</v>
      </c>
      <c r="Y14" s="769" t="s">
        <v>1871</v>
      </c>
      <c r="Z14" s="87" t="s">
        <v>1872</v>
      </c>
      <c r="AA14" s="87" t="s">
        <v>1247</v>
      </c>
      <c r="AB14" s="18"/>
      <c r="AC14" s="87">
        <v>9</v>
      </c>
      <c r="AD14" s="87" t="s">
        <v>1686</v>
      </c>
      <c r="AE14" s="87" t="s">
        <v>1687</v>
      </c>
      <c r="AF14" s="87" t="s">
        <v>1247</v>
      </c>
    </row>
    <row r="15" spans="1:32" ht="12">
      <c r="A15" s="18"/>
      <c r="B15" s="18"/>
      <c r="C15" s="18"/>
      <c r="D15" s="18"/>
      <c r="E15" s="18"/>
      <c r="F15" s="18"/>
      <c r="G15" s="18"/>
      <c r="H15" s="18"/>
      <c r="I15" s="18"/>
      <c r="J15" s="18"/>
      <c r="K15" s="18"/>
      <c r="L15" s="18"/>
      <c r="M15" s="18"/>
      <c r="N15" s="87">
        <v>10</v>
      </c>
      <c r="O15" s="87" t="s">
        <v>1691</v>
      </c>
      <c r="P15" s="87" t="s">
        <v>1692</v>
      </c>
      <c r="Q15" s="87" t="s">
        <v>1247</v>
      </c>
      <c r="R15" s="18"/>
      <c r="S15" s="18"/>
      <c r="T15" s="18"/>
      <c r="U15" s="18"/>
      <c r="V15" s="18"/>
      <c r="W15" s="18"/>
      <c r="X15" s="87">
        <v>10</v>
      </c>
      <c r="Y15" s="769" t="s">
        <v>1691</v>
      </c>
      <c r="Z15" s="87" t="s">
        <v>1692</v>
      </c>
      <c r="AA15" s="87" t="s">
        <v>1247</v>
      </c>
      <c r="AB15" s="18"/>
      <c r="AC15" s="87">
        <v>10</v>
      </c>
      <c r="AD15" s="87" t="s">
        <v>2402</v>
      </c>
      <c r="AE15" s="87" t="s">
        <v>2403</v>
      </c>
      <c r="AF15" s="87" t="s">
        <v>1247</v>
      </c>
    </row>
    <row r="16" spans="1:32" ht="12">
      <c r="A16" s="18"/>
      <c r="B16" s="18"/>
      <c r="C16" s="18"/>
      <c r="D16" s="18"/>
      <c r="E16" s="18"/>
      <c r="F16" s="18"/>
      <c r="G16" s="18"/>
      <c r="H16" s="18"/>
      <c r="I16" s="18"/>
      <c r="J16" s="18"/>
      <c r="K16" s="18"/>
      <c r="L16" s="18"/>
      <c r="M16" s="18"/>
      <c r="N16" s="87">
        <v>11</v>
      </c>
      <c r="O16" s="87" t="s">
        <v>1909</v>
      </c>
      <c r="P16" s="87" t="s">
        <v>1910</v>
      </c>
      <c r="Q16" s="87" t="s">
        <v>1247</v>
      </c>
      <c r="R16" s="18"/>
      <c r="S16" s="18"/>
      <c r="T16" s="18"/>
      <c r="U16" s="18"/>
      <c r="V16" s="18"/>
      <c r="W16" s="18"/>
      <c r="X16" s="87">
        <v>11</v>
      </c>
      <c r="Y16" s="769" t="s">
        <v>1909</v>
      </c>
      <c r="Z16" s="87" t="s">
        <v>1910</v>
      </c>
      <c r="AA16" s="87" t="s">
        <v>1247</v>
      </c>
      <c r="AB16" s="18"/>
      <c r="AC16" s="87">
        <v>11</v>
      </c>
      <c r="AD16" s="87" t="s">
        <v>2358</v>
      </c>
      <c r="AE16" s="87" t="s">
        <v>2359</v>
      </c>
      <c r="AF16" s="87" t="s">
        <v>1247</v>
      </c>
    </row>
    <row r="17" spans="1:32" ht="12">
      <c r="A17" s="18"/>
      <c r="B17" s="18"/>
      <c r="C17" s="18"/>
      <c r="D17" s="18"/>
      <c r="E17" s="18"/>
      <c r="F17" s="18"/>
      <c r="G17" s="18"/>
      <c r="H17" s="18"/>
      <c r="I17" s="18"/>
      <c r="J17" s="18"/>
      <c r="K17" s="18"/>
      <c r="L17" s="18"/>
      <c r="M17" s="18"/>
      <c r="N17" s="87">
        <v>12</v>
      </c>
      <c r="O17" s="87" t="s">
        <v>1667</v>
      </c>
      <c r="P17" s="87" t="s">
        <v>1668</v>
      </c>
      <c r="Q17" s="87" t="s">
        <v>1247</v>
      </c>
      <c r="R17" s="18"/>
      <c r="S17" s="18"/>
      <c r="T17" s="18"/>
      <c r="U17" s="18"/>
      <c r="V17" s="18"/>
      <c r="W17" s="18"/>
      <c r="X17" s="87">
        <v>12</v>
      </c>
      <c r="Y17" s="769" t="s">
        <v>1667</v>
      </c>
      <c r="Z17" s="87" t="s">
        <v>1668</v>
      </c>
      <c r="AA17" s="87" t="s">
        <v>1247</v>
      </c>
      <c r="AB17" s="18"/>
      <c r="AC17" s="87">
        <v>12</v>
      </c>
      <c r="AD17" s="87" t="s">
        <v>2350</v>
      </c>
      <c r="AE17" s="87" t="s">
        <v>2351</v>
      </c>
      <c r="AF17" s="87" t="s">
        <v>1247</v>
      </c>
    </row>
    <row r="18" spans="1:32" ht="12">
      <c r="A18" s="18"/>
      <c r="B18" s="18"/>
      <c r="C18" s="18"/>
      <c r="D18" s="18"/>
      <c r="E18" s="18"/>
      <c r="F18" s="18"/>
      <c r="G18" s="18"/>
      <c r="H18" s="18"/>
      <c r="I18" s="18"/>
      <c r="J18" s="18"/>
      <c r="K18" s="18"/>
      <c r="L18" s="18"/>
      <c r="M18" s="18"/>
      <c r="N18" s="87">
        <v>13</v>
      </c>
      <c r="O18" s="87" t="s">
        <v>1947</v>
      </c>
      <c r="P18" s="87" t="s">
        <v>1948</v>
      </c>
      <c r="Q18" s="87" t="s">
        <v>1247</v>
      </c>
      <c r="R18" s="18"/>
      <c r="S18" s="18"/>
      <c r="T18" s="18"/>
      <c r="U18" s="18"/>
      <c r="V18" s="18"/>
      <c r="W18" s="18"/>
      <c r="X18" s="87">
        <v>13</v>
      </c>
      <c r="Y18" s="769" t="s">
        <v>1947</v>
      </c>
      <c r="Z18" s="87" t="s">
        <v>1948</v>
      </c>
      <c r="AA18" s="87" t="s">
        <v>1247</v>
      </c>
      <c r="AB18" s="18"/>
      <c r="AC18" s="87">
        <v>13</v>
      </c>
      <c r="AD18" s="87" t="s">
        <v>2462</v>
      </c>
      <c r="AE18" s="87" t="s">
        <v>2463</v>
      </c>
      <c r="AF18" s="87" t="s">
        <v>1247</v>
      </c>
    </row>
    <row r="19" spans="1:32" ht="12">
      <c r="A19" s="18"/>
      <c r="B19" s="18"/>
      <c r="C19" s="18"/>
      <c r="D19" s="18"/>
      <c r="E19" s="18"/>
      <c r="F19" s="18"/>
      <c r="G19" s="18"/>
      <c r="H19" s="18"/>
      <c r="I19" s="18"/>
      <c r="J19" s="18"/>
      <c r="K19" s="18"/>
      <c r="L19" s="18"/>
      <c r="M19" s="18"/>
      <c r="N19" s="87">
        <v>14</v>
      </c>
      <c r="O19" s="87" t="s">
        <v>1694</v>
      </c>
      <c r="P19" s="87" t="s">
        <v>1695</v>
      </c>
      <c r="Q19" s="87" t="s">
        <v>1247</v>
      </c>
      <c r="R19" s="18"/>
      <c r="S19" s="18"/>
      <c r="T19" s="18"/>
      <c r="U19" s="18"/>
      <c r="V19" s="18"/>
      <c r="W19" s="18"/>
      <c r="X19" s="87">
        <v>14</v>
      </c>
      <c r="Y19" s="769" t="s">
        <v>1694</v>
      </c>
      <c r="Z19" s="87" t="s">
        <v>1695</v>
      </c>
      <c r="AA19" s="87" t="s">
        <v>1247</v>
      </c>
      <c r="AB19" s="18"/>
      <c r="AC19" s="87">
        <v>14</v>
      </c>
      <c r="AD19" s="87" t="s">
        <v>2390</v>
      </c>
      <c r="AE19" s="87" t="s">
        <v>2391</v>
      </c>
      <c r="AF19" s="87" t="s">
        <v>1247</v>
      </c>
    </row>
    <row r="20" spans="1:32" ht="12">
      <c r="A20" s="18"/>
      <c r="B20" s="18"/>
      <c r="C20" s="18"/>
      <c r="D20" s="18"/>
      <c r="E20" s="18"/>
      <c r="F20" s="18"/>
      <c r="G20" s="18"/>
      <c r="H20" s="18"/>
      <c r="I20" s="18"/>
      <c r="J20" s="18"/>
      <c r="K20" s="18"/>
      <c r="L20" s="18"/>
      <c r="M20" s="18"/>
      <c r="N20" s="87">
        <v>15</v>
      </c>
      <c r="O20" s="87" t="s">
        <v>1675</v>
      </c>
      <c r="P20" s="87" t="s">
        <v>1676</v>
      </c>
      <c r="Q20" s="87" t="s">
        <v>1247</v>
      </c>
      <c r="R20" s="18"/>
      <c r="S20" s="18"/>
      <c r="T20" s="18"/>
      <c r="U20" s="18"/>
      <c r="V20" s="18"/>
      <c r="W20" s="18"/>
      <c r="X20" s="87">
        <v>15</v>
      </c>
      <c r="Y20" s="769" t="s">
        <v>1675</v>
      </c>
      <c r="Z20" s="87" t="s">
        <v>1676</v>
      </c>
      <c r="AA20" s="87" t="s">
        <v>1247</v>
      </c>
      <c r="AB20" s="18"/>
      <c r="AC20" s="87">
        <v>15</v>
      </c>
      <c r="AD20" s="87" t="s">
        <v>2318</v>
      </c>
      <c r="AE20" s="87" t="s">
        <v>2319</v>
      </c>
      <c r="AF20" s="87" t="s">
        <v>1247</v>
      </c>
    </row>
    <row r="21" spans="1:32" ht="12">
      <c r="A21" s="18"/>
      <c r="B21" s="18"/>
      <c r="C21" s="18"/>
      <c r="D21" s="18"/>
      <c r="E21" s="18"/>
      <c r="F21" s="18"/>
      <c r="G21" s="18"/>
      <c r="H21" s="18"/>
      <c r="I21" s="18"/>
      <c r="J21" s="18"/>
      <c r="K21" s="18"/>
      <c r="L21" s="18"/>
      <c r="M21" s="18"/>
      <c r="N21" s="87">
        <v>16</v>
      </c>
      <c r="O21" s="87" t="s">
        <v>2002</v>
      </c>
      <c r="P21" s="87" t="s">
        <v>2003</v>
      </c>
      <c r="Q21" s="87" t="s">
        <v>1247</v>
      </c>
      <c r="R21" s="18"/>
      <c r="S21" s="18"/>
      <c r="T21" s="18"/>
      <c r="U21" s="18"/>
      <c r="V21" s="18"/>
      <c r="W21" s="18"/>
      <c r="X21" s="87">
        <v>16</v>
      </c>
      <c r="Y21" s="769" t="s">
        <v>2002</v>
      </c>
      <c r="Z21" s="87" t="s">
        <v>2003</v>
      </c>
      <c r="AA21" s="87" t="s">
        <v>1247</v>
      </c>
      <c r="AB21" s="18"/>
      <c r="AC21" s="87">
        <v>16</v>
      </c>
      <c r="AD21" s="87" t="s">
        <v>1702</v>
      </c>
      <c r="AE21" s="87" t="s">
        <v>1703</v>
      </c>
      <c r="AF21" s="87" t="s">
        <v>1247</v>
      </c>
    </row>
    <row r="22" spans="1:32" ht="12">
      <c r="A22" s="18"/>
      <c r="B22" s="18"/>
      <c r="C22" s="18"/>
      <c r="D22" s="18"/>
      <c r="E22" s="18"/>
      <c r="F22" s="18"/>
      <c r="G22" s="18"/>
      <c r="H22" s="18"/>
      <c r="I22" s="18"/>
      <c r="J22" s="18"/>
      <c r="K22" s="18"/>
      <c r="L22" s="18"/>
      <c r="M22" s="18"/>
      <c r="N22" s="87">
        <v>17</v>
      </c>
      <c r="O22" s="87" t="s">
        <v>2023</v>
      </c>
      <c r="P22" s="87" t="s">
        <v>2024</v>
      </c>
      <c r="Q22" s="87" t="s">
        <v>1247</v>
      </c>
      <c r="R22" s="18"/>
      <c r="S22" s="18"/>
      <c r="T22" s="18"/>
      <c r="U22" s="18"/>
      <c r="V22" s="18"/>
      <c r="W22" s="18"/>
      <c r="X22" s="87">
        <v>17</v>
      </c>
      <c r="Y22" s="769" t="s">
        <v>2023</v>
      </c>
      <c r="Z22" s="87" t="s">
        <v>2024</v>
      </c>
      <c r="AA22" s="87" t="s">
        <v>1247</v>
      </c>
      <c r="AB22" s="18"/>
      <c r="AC22" s="87">
        <v>17</v>
      </c>
      <c r="AD22" s="87" t="s">
        <v>2294</v>
      </c>
      <c r="AE22" s="87" t="s">
        <v>2295</v>
      </c>
      <c r="AF22" s="87" t="s">
        <v>1247</v>
      </c>
    </row>
    <row r="23" spans="1:32" ht="12">
      <c r="A23" s="18"/>
      <c r="B23" s="18"/>
      <c r="C23" s="18"/>
      <c r="D23" s="18"/>
      <c r="E23" s="18"/>
      <c r="F23" s="18"/>
      <c r="G23" s="18"/>
      <c r="H23" s="18"/>
      <c r="I23" s="18"/>
      <c r="J23" s="18"/>
      <c r="K23" s="18"/>
      <c r="L23" s="18"/>
      <c r="M23" s="18"/>
      <c r="N23" s="87">
        <v>18</v>
      </c>
      <c r="O23" s="87" t="s">
        <v>2044</v>
      </c>
      <c r="P23" s="87" t="s">
        <v>2045</v>
      </c>
      <c r="Q23" s="87" t="s">
        <v>1247</v>
      </c>
      <c r="R23" s="18"/>
      <c r="S23" s="18"/>
      <c r="T23" s="18"/>
      <c r="U23" s="18"/>
      <c r="V23" s="18"/>
      <c r="W23" s="18"/>
      <c r="X23" s="87">
        <v>18</v>
      </c>
      <c r="Y23" s="769" t="s">
        <v>2044</v>
      </c>
      <c r="Z23" s="87" t="s">
        <v>2045</v>
      </c>
      <c r="AA23" s="87" t="s">
        <v>1247</v>
      </c>
      <c r="AB23" s="18"/>
      <c r="AC23" s="87">
        <v>18</v>
      </c>
      <c r="AD23" s="87" t="s">
        <v>2298</v>
      </c>
      <c r="AE23" s="87" t="s">
        <v>2299</v>
      </c>
      <c r="AF23" s="87" t="s">
        <v>1247</v>
      </c>
    </row>
    <row r="24" spans="1:32" ht="12">
      <c r="A24" s="18"/>
      <c r="B24" s="18"/>
      <c r="C24" s="18"/>
      <c r="D24" s="18"/>
      <c r="E24" s="18"/>
      <c r="F24" s="18"/>
      <c r="G24" s="18"/>
      <c r="H24" s="18"/>
      <c r="I24" s="18"/>
      <c r="J24" s="18"/>
      <c r="K24" s="18"/>
      <c r="L24" s="18"/>
      <c r="M24" s="18"/>
      <c r="N24" s="87">
        <v>19</v>
      </c>
      <c r="O24" s="87" t="s">
        <v>2065</v>
      </c>
      <c r="P24" s="87" t="s">
        <v>2066</v>
      </c>
      <c r="Q24" s="87" t="s">
        <v>1247</v>
      </c>
      <c r="R24" s="18"/>
      <c r="S24" s="18"/>
      <c r="T24" s="18"/>
      <c r="U24" s="18"/>
      <c r="V24" s="18"/>
      <c r="W24" s="18"/>
      <c r="X24" s="87">
        <v>19</v>
      </c>
      <c r="Y24" s="769" t="s">
        <v>2065</v>
      </c>
      <c r="Z24" s="87" t="s">
        <v>2066</v>
      </c>
      <c r="AA24" s="87" t="s">
        <v>1247</v>
      </c>
      <c r="AB24" s="18"/>
      <c r="AC24" s="87">
        <v>19</v>
      </c>
      <c r="AD24" s="87" t="s">
        <v>2426</v>
      </c>
      <c r="AE24" s="87" t="s">
        <v>2427</v>
      </c>
      <c r="AF24" s="87" t="s">
        <v>1247</v>
      </c>
    </row>
    <row r="25" spans="1:32" ht="12">
      <c r="A25" s="18"/>
      <c r="B25" s="18"/>
      <c r="C25" s="18"/>
      <c r="D25" s="18"/>
      <c r="E25" s="18"/>
      <c r="F25" s="18"/>
      <c r="G25" s="18"/>
      <c r="H25" s="18"/>
      <c r="I25" s="18"/>
      <c r="J25" s="18"/>
      <c r="K25" s="18"/>
      <c r="L25" s="18"/>
      <c r="M25" s="18"/>
      <c r="N25" s="87">
        <v>20</v>
      </c>
      <c r="O25" s="87" t="s">
        <v>2086</v>
      </c>
      <c r="P25" s="87" t="s">
        <v>2087</v>
      </c>
      <c r="Q25" s="87" t="s">
        <v>1247</v>
      </c>
      <c r="R25" s="18"/>
      <c r="S25" s="18"/>
      <c r="T25" s="18"/>
      <c r="U25" s="18"/>
      <c r="V25" s="18"/>
      <c r="W25" s="18"/>
      <c r="X25" s="87">
        <v>20</v>
      </c>
      <c r="Y25" s="769" t="s">
        <v>2086</v>
      </c>
      <c r="Z25" s="87" t="s">
        <v>2087</v>
      </c>
      <c r="AA25" s="87" t="s">
        <v>1247</v>
      </c>
      <c r="AB25" s="18"/>
      <c r="AC25" s="87">
        <v>20</v>
      </c>
      <c r="AD25" s="87" t="s">
        <v>1707</v>
      </c>
      <c r="AE25" s="87" t="s">
        <v>1708</v>
      </c>
      <c r="AF25" s="87" t="s">
        <v>1247</v>
      </c>
    </row>
    <row r="26" spans="1:32" ht="12">
      <c r="A26" s="18"/>
      <c r="B26" s="18"/>
      <c r="C26" s="18"/>
      <c r="D26" s="18"/>
      <c r="E26" s="18"/>
      <c r="F26" s="18"/>
      <c r="G26" s="18"/>
      <c r="H26" s="18"/>
      <c r="I26" s="18"/>
      <c r="J26" s="18"/>
      <c r="K26" s="18"/>
      <c r="L26" s="18"/>
      <c r="M26" s="18"/>
      <c r="N26" s="87">
        <v>21</v>
      </c>
      <c r="O26" s="87" t="s">
        <v>2107</v>
      </c>
      <c r="P26" s="87" t="s">
        <v>2108</v>
      </c>
      <c r="Q26" s="87" t="s">
        <v>1247</v>
      </c>
      <c r="R26" s="18"/>
      <c r="S26" s="18"/>
      <c r="T26" s="18"/>
      <c r="U26" s="18"/>
      <c r="V26" s="18"/>
      <c r="W26" s="18"/>
      <c r="X26" s="87">
        <v>21</v>
      </c>
      <c r="Y26" s="769" t="s">
        <v>2107</v>
      </c>
      <c r="Z26" s="87" t="s">
        <v>2108</v>
      </c>
      <c r="AA26" s="87" t="s">
        <v>1247</v>
      </c>
      <c r="AB26" s="18"/>
      <c r="AC26" s="87">
        <v>21</v>
      </c>
      <c r="AD26" s="87" t="s">
        <v>2366</v>
      </c>
      <c r="AE26" s="87" t="s">
        <v>2367</v>
      </c>
      <c r="AF26" s="87" t="s">
        <v>1247</v>
      </c>
    </row>
    <row r="27" spans="1:32" ht="12">
      <c r="A27" s="18"/>
      <c r="B27" s="18"/>
      <c r="C27" s="18"/>
      <c r="D27" s="18"/>
      <c r="E27" s="18"/>
      <c r="F27" s="18"/>
      <c r="G27" s="18"/>
      <c r="H27" s="18"/>
      <c r="I27" s="18"/>
      <c r="J27" s="18"/>
      <c r="K27" s="18"/>
      <c r="L27" s="18"/>
      <c r="M27" s="18"/>
      <c r="N27" s="87">
        <v>22</v>
      </c>
      <c r="O27" s="87" t="s">
        <v>2128</v>
      </c>
      <c r="P27" s="87" t="s">
        <v>1746</v>
      </c>
      <c r="Q27" s="87" t="s">
        <v>1247</v>
      </c>
      <c r="R27" s="18"/>
      <c r="S27" s="18"/>
      <c r="T27" s="18"/>
      <c r="U27" s="18"/>
      <c r="V27" s="18"/>
      <c r="W27" s="18"/>
      <c r="X27" s="87">
        <v>22</v>
      </c>
      <c r="Y27" s="769" t="s">
        <v>2128</v>
      </c>
      <c r="Z27" s="87" t="s">
        <v>1746</v>
      </c>
      <c r="AA27" s="87" t="s">
        <v>1247</v>
      </c>
      <c r="AB27" s="18"/>
      <c r="AC27" s="87">
        <v>22</v>
      </c>
      <c r="AD27" s="87" t="s">
        <v>2362</v>
      </c>
      <c r="AE27" s="87" t="s">
        <v>2363</v>
      </c>
      <c r="AF27" s="87" t="s">
        <v>1247</v>
      </c>
    </row>
    <row r="28" spans="1:32" ht="12">
      <c r="A28" s="18"/>
      <c r="B28" s="18"/>
      <c r="C28" s="18"/>
      <c r="D28" s="18"/>
      <c r="E28" s="18"/>
      <c r="F28" s="18"/>
      <c r="G28" s="18"/>
      <c r="H28" s="18"/>
      <c r="I28" s="18"/>
      <c r="J28" s="18"/>
      <c r="K28" s="18"/>
      <c r="L28" s="18"/>
      <c r="M28" s="18"/>
      <c r="N28" s="87">
        <v>23</v>
      </c>
      <c r="O28" s="87" t="s">
        <v>2148</v>
      </c>
      <c r="P28" s="87" t="s">
        <v>2149</v>
      </c>
      <c r="Q28" s="87" t="s">
        <v>1247</v>
      </c>
      <c r="R28" s="18"/>
      <c r="S28" s="18"/>
      <c r="T28" s="18"/>
      <c r="U28" s="18"/>
      <c r="V28" s="18"/>
      <c r="W28" s="18"/>
      <c r="X28" s="87">
        <v>23</v>
      </c>
      <c r="Y28" s="769" t="s">
        <v>2148</v>
      </c>
      <c r="Z28" s="87" t="s">
        <v>2149</v>
      </c>
      <c r="AA28" s="87" t="s">
        <v>1247</v>
      </c>
      <c r="AB28" s="18"/>
      <c r="AC28" s="87">
        <v>23</v>
      </c>
      <c r="AD28" s="87" t="s">
        <v>2314</v>
      </c>
      <c r="AE28" s="87" t="s">
        <v>2315</v>
      </c>
      <c r="AF28" s="87" t="s">
        <v>1247</v>
      </c>
    </row>
    <row r="29" spans="1:32" ht="12">
      <c r="A29" s="18"/>
      <c r="B29" s="18"/>
      <c r="C29" s="18"/>
      <c r="D29" s="18"/>
      <c r="E29" s="18"/>
      <c r="F29" s="18"/>
      <c r="G29" s="18"/>
      <c r="H29" s="18"/>
      <c r="I29" s="18"/>
      <c r="J29" s="18"/>
      <c r="K29" s="18"/>
      <c r="L29" s="18"/>
      <c r="M29" s="18"/>
      <c r="N29" s="87">
        <v>24</v>
      </c>
      <c r="O29" s="87" t="s">
        <v>2169</v>
      </c>
      <c r="P29" s="87" t="s">
        <v>2170</v>
      </c>
      <c r="Q29" s="87" t="s">
        <v>1247</v>
      </c>
      <c r="R29" s="18"/>
      <c r="S29" s="18"/>
      <c r="T29" s="18"/>
      <c r="U29" s="18"/>
      <c r="V29" s="18"/>
      <c r="W29" s="18"/>
      <c r="X29" s="87">
        <v>24</v>
      </c>
      <c r="Y29" s="769" t="s">
        <v>2169</v>
      </c>
      <c r="Z29" s="87" t="s">
        <v>2170</v>
      </c>
      <c r="AA29" s="87" t="s">
        <v>1247</v>
      </c>
      <c r="AB29" s="18"/>
      <c r="AC29" s="87">
        <v>24</v>
      </c>
      <c r="AD29" s="87" t="s">
        <v>1682</v>
      </c>
      <c r="AE29" s="87" t="s">
        <v>1683</v>
      </c>
      <c r="AF29" s="87" t="s">
        <v>1247</v>
      </c>
    </row>
    <row r="30" spans="1:32" ht="12">
      <c r="A30" s="18"/>
      <c r="B30" s="18"/>
      <c r="C30" s="18"/>
      <c r="D30" s="18"/>
      <c r="E30" s="18"/>
      <c r="F30" s="18"/>
      <c r="G30" s="18"/>
      <c r="H30" s="18"/>
      <c r="I30" s="18"/>
      <c r="J30" s="18"/>
      <c r="K30" s="18"/>
      <c r="L30" s="18"/>
      <c r="M30" s="18"/>
      <c r="N30" s="87">
        <v>25</v>
      </c>
      <c r="O30" s="87" t="s">
        <v>2190</v>
      </c>
      <c r="P30" s="87" t="s">
        <v>2191</v>
      </c>
      <c r="Q30" s="87" t="s">
        <v>1247</v>
      </c>
      <c r="R30" s="18"/>
      <c r="S30" s="18"/>
      <c r="T30" s="18"/>
      <c r="U30" s="18"/>
      <c r="V30" s="18"/>
      <c r="W30" s="18"/>
      <c r="X30" s="87">
        <v>25</v>
      </c>
      <c r="Y30" s="769" t="s">
        <v>2190</v>
      </c>
      <c r="Z30" s="87" t="s">
        <v>2191</v>
      </c>
      <c r="AA30" s="87" t="s">
        <v>1247</v>
      </c>
      <c r="AB30" s="18"/>
      <c r="AC30" s="87">
        <v>25</v>
      </c>
      <c r="AD30" s="87" t="s">
        <v>2398</v>
      </c>
      <c r="AE30" s="87" t="s">
        <v>2399</v>
      </c>
      <c r="AF30" s="87" t="s">
        <v>1247</v>
      </c>
    </row>
    <row r="31" spans="1:32" ht="12">
      <c r="A31" s="18"/>
      <c r="B31" s="18"/>
      <c r="C31" s="18"/>
      <c r="D31" s="18"/>
      <c r="E31" s="18"/>
      <c r="F31" s="18"/>
      <c r="G31" s="18"/>
      <c r="H31" s="18"/>
      <c r="I31" s="18"/>
      <c r="J31" s="18"/>
      <c r="K31" s="18"/>
      <c r="L31" s="18"/>
      <c r="M31" s="18"/>
      <c r="N31" s="87">
        <v>26</v>
      </c>
      <c r="O31" s="87" t="s">
        <v>2211</v>
      </c>
      <c r="P31" s="87" t="s">
        <v>2212</v>
      </c>
      <c r="Q31" s="87" t="s">
        <v>1247</v>
      </c>
      <c r="R31" s="18"/>
      <c r="S31" s="18"/>
      <c r="T31" s="18"/>
      <c r="U31" s="18"/>
      <c r="V31" s="18"/>
      <c r="W31" s="18"/>
      <c r="X31" s="87">
        <v>26</v>
      </c>
      <c r="Y31" s="769" t="s">
        <v>2211</v>
      </c>
      <c r="Z31" s="87" t="s">
        <v>2212</v>
      </c>
      <c r="AA31" s="87" t="s">
        <v>1247</v>
      </c>
      <c r="AB31" s="18"/>
      <c r="AC31" s="87">
        <v>26</v>
      </c>
      <c r="AD31" s="87" t="s">
        <v>2310</v>
      </c>
      <c r="AE31" s="87" t="s">
        <v>2311</v>
      </c>
      <c r="AF31" s="87" t="s">
        <v>1247</v>
      </c>
    </row>
    <row r="32" spans="1:32" ht="12">
      <c r="A32" s="18"/>
      <c r="B32" s="18"/>
      <c r="C32" s="18"/>
      <c r="D32" s="18"/>
      <c r="E32" s="18"/>
      <c r="F32" s="18"/>
      <c r="G32" s="18"/>
      <c r="H32" s="18"/>
      <c r="I32" s="18"/>
      <c r="J32" s="18"/>
      <c r="K32" s="18"/>
      <c r="L32" s="18"/>
      <c r="M32" s="18"/>
      <c r="N32" s="87">
        <v>27</v>
      </c>
      <c r="O32" s="87" t="s">
        <v>2232</v>
      </c>
      <c r="P32" s="87" t="s">
        <v>2233</v>
      </c>
      <c r="Q32" s="87" t="s">
        <v>1247</v>
      </c>
      <c r="R32" s="18"/>
      <c r="S32" s="18"/>
      <c r="T32" s="18"/>
      <c r="U32" s="18"/>
      <c r="V32" s="18"/>
      <c r="W32" s="18"/>
      <c r="X32" s="87">
        <v>27</v>
      </c>
      <c r="Y32" s="769" t="s">
        <v>2232</v>
      </c>
      <c r="Z32" s="87" t="s">
        <v>2233</v>
      </c>
      <c r="AA32" s="87" t="s">
        <v>1247</v>
      </c>
      <c r="AB32" s="18"/>
      <c r="AC32" s="87">
        <v>27</v>
      </c>
      <c r="AD32" s="87" t="s">
        <v>1787</v>
      </c>
      <c r="AE32" s="87" t="s">
        <v>1788</v>
      </c>
      <c r="AF32" s="87" t="s">
        <v>1247</v>
      </c>
    </row>
    <row r="33" spans="1:32" ht="12">
      <c r="A33" s="18"/>
      <c r="B33" s="18"/>
      <c r="C33" s="18"/>
      <c r="D33" s="18"/>
      <c r="E33" s="18"/>
      <c r="F33" s="18"/>
      <c r="G33" s="18"/>
      <c r="H33" s="18"/>
      <c r="I33" s="18"/>
      <c r="J33" s="18"/>
      <c r="K33" s="18"/>
      <c r="L33" s="18"/>
      <c r="M33" s="18"/>
      <c r="N33" s="87">
        <v>28</v>
      </c>
      <c r="O33" s="87" t="s">
        <v>2253</v>
      </c>
      <c r="P33" s="87" t="s">
        <v>2254</v>
      </c>
      <c r="Q33" s="87" t="s">
        <v>1247</v>
      </c>
      <c r="R33" s="18"/>
      <c r="S33" s="18"/>
      <c r="T33" s="18"/>
      <c r="U33" s="18"/>
      <c r="V33" s="18"/>
      <c r="W33" s="18"/>
      <c r="X33" s="87">
        <v>28</v>
      </c>
      <c r="Y33" s="769" t="s">
        <v>2253</v>
      </c>
      <c r="Z33" s="87" t="s">
        <v>2254</v>
      </c>
      <c r="AA33" s="87" t="s">
        <v>1247</v>
      </c>
      <c r="AB33" s="18"/>
      <c r="AC33" s="87">
        <v>28</v>
      </c>
      <c r="AD33" s="87" t="s">
        <v>2354</v>
      </c>
      <c r="AE33" s="87" t="s">
        <v>2355</v>
      </c>
      <c r="AF33" s="87" t="s">
        <v>1247</v>
      </c>
    </row>
    <row r="34" spans="1:32" ht="12">
      <c r="A34" s="18"/>
      <c r="B34" s="18"/>
      <c r="C34" s="18"/>
      <c r="D34" s="18"/>
      <c r="E34" s="18"/>
      <c r="F34" s="18"/>
      <c r="G34" s="18"/>
      <c r="H34" s="18"/>
      <c r="I34" s="18"/>
      <c r="J34" s="18"/>
      <c r="K34" s="18"/>
      <c r="L34" s="18"/>
      <c r="M34" s="18"/>
      <c r="N34" s="87">
        <v>29</v>
      </c>
      <c r="O34" s="87" t="s">
        <v>2274</v>
      </c>
      <c r="P34" s="87" t="s">
        <v>2275</v>
      </c>
      <c r="Q34" s="87" t="s">
        <v>1247</v>
      </c>
      <c r="R34" s="18"/>
      <c r="S34" s="18"/>
      <c r="T34" s="18"/>
      <c r="U34" s="18"/>
      <c r="V34" s="18"/>
      <c r="W34" s="18"/>
      <c r="X34" s="87">
        <v>29</v>
      </c>
      <c r="Y34" s="769" t="s">
        <v>2274</v>
      </c>
      <c r="Z34" s="87" t="s">
        <v>2275</v>
      </c>
      <c r="AA34" s="87" t="s">
        <v>1247</v>
      </c>
      <c r="AB34" s="18"/>
      <c r="AC34" s="87">
        <v>29</v>
      </c>
      <c r="AD34" s="87" t="s">
        <v>2442</v>
      </c>
      <c r="AE34" s="87" t="s">
        <v>2443</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2414</v>
      </c>
      <c r="AE35" s="87" t="s">
        <v>2415</v>
      </c>
      <c r="AF35" s="87" t="s">
        <v>1247</v>
      </c>
    </row>
    <row r="36" spans="1:32" ht="12">
      <c r="A36" s="18"/>
      <c r="B36" s="18"/>
      <c r="C36" s="18"/>
      <c r="D36" s="18"/>
      <c r="E36" s="18"/>
      <c r="F36" s="18"/>
      <c r="G36" s="18"/>
      <c r="H36" s="18"/>
      <c r="I36" s="18"/>
      <c r="J36" s="18"/>
      <c r="K36" s="18"/>
      <c r="L36" s="18"/>
      <c r="M36" s="18"/>
      <c r="N36" s="87">
        <v>31</v>
      </c>
      <c r="O36" s="87" t="s">
        <v>2467</v>
      </c>
      <c r="P36" s="87" t="s">
        <v>2468</v>
      </c>
      <c r="Q36" s="87" t="s">
        <v>1245</v>
      </c>
      <c r="R36" s="18"/>
      <c r="S36" s="18"/>
      <c r="T36" s="18"/>
      <c r="U36" s="18"/>
      <c r="V36" s="18"/>
      <c r="W36" s="18"/>
      <c r="X36" s="87">
        <v>31</v>
      </c>
      <c r="Y36" s="769">
        <v>0</v>
      </c>
      <c r="Z36" s="87">
        <v>0</v>
      </c>
      <c r="AA36" s="87">
        <v>0</v>
      </c>
      <c r="AB36" s="18"/>
      <c r="AC36" s="87">
        <v>31</v>
      </c>
      <c r="AD36" s="87" t="s">
        <v>2434</v>
      </c>
      <c r="AE36" s="87" t="s">
        <v>2435</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2338</v>
      </c>
      <c r="AE37" s="87" t="s">
        <v>2339</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2330</v>
      </c>
      <c r="AE38" s="87" t="s">
        <v>2331</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1658</v>
      </c>
      <c r="AE39" s="87" t="s">
        <v>1659</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2326</v>
      </c>
      <c r="AE40" s="87" t="s">
        <v>2327</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2342</v>
      </c>
      <c r="AE41" s="87" t="s">
        <v>2343</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2346</v>
      </c>
      <c r="AE42" s="87" t="s">
        <v>2347</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2322</v>
      </c>
      <c r="AE43" s="87" t="s">
        <v>2323</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2382</v>
      </c>
      <c r="AE44" s="87" t="s">
        <v>2383</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2394</v>
      </c>
      <c r="AE45" s="87" t="s">
        <v>2395</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2334</v>
      </c>
      <c r="AE46" s="87" t="s">
        <v>2335</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2374</v>
      </c>
      <c r="AE47" s="87" t="s">
        <v>2375</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1678</v>
      </c>
      <c r="AE48" s="87" t="s">
        <v>1679</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2306</v>
      </c>
      <c r="AE49" s="87" t="s">
        <v>2307</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t="s">
        <v>2450</v>
      </c>
      <c r="AE50" s="87" t="s">
        <v>2451</v>
      </c>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t="s">
        <v>2446</v>
      </c>
      <c r="AE51" s="87" t="s">
        <v>2447</v>
      </c>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t="s">
        <v>1662</v>
      </c>
      <c r="AE52" s="87" t="s">
        <v>1663</v>
      </c>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t="s">
        <v>2454</v>
      </c>
      <c r="AE53" s="87" t="s">
        <v>2455</v>
      </c>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t="s">
        <v>2410</v>
      </c>
      <c r="AE54" s="87" t="s">
        <v>2411</v>
      </c>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t="s">
        <v>1909</v>
      </c>
      <c r="AE55" s="87" t="s">
        <v>1910</v>
      </c>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t="s">
        <v>2422</v>
      </c>
      <c r="AE56" s="87" t="s">
        <v>2423</v>
      </c>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t="s">
        <v>2430</v>
      </c>
      <c r="AE57" s="87" t="s">
        <v>2431</v>
      </c>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t="s">
        <v>2378</v>
      </c>
      <c r="AE58" s="87" t="s">
        <v>2379</v>
      </c>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t="s">
        <v>2370</v>
      </c>
      <c r="AE59" s="87" t="s">
        <v>2371</v>
      </c>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t="s">
        <v>2418</v>
      </c>
      <c r="AE60" s="87" t="s">
        <v>2419</v>
      </c>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12</v>
      </c>
      <c r="I4" s="80" t="str">
        <f>HLOOKUP(I3,比較地域マスタ!$E$5:$L$6,2,0)</f>
        <v>千葉県</v>
      </c>
      <c r="J4" s="80" t="str">
        <f>HLOOKUP(J3,比較地域マスタ!$E$5:$L$6,2,0)</f>
        <v>睦沢町</v>
      </c>
      <c r="K4" s="80" t="str">
        <f>HLOOKUP(K3,比較地域マスタ!$E$5:$L$6,2,0)</f>
        <v>12422</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睦沢町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37.738599338834611</v>
      </c>
      <c r="BB5" s="34"/>
      <c r="BC5" s="19"/>
      <c r="BD5" s="364">
        <f>AC35</f>
        <v>22.987019716825309</v>
      </c>
      <c r="BE5" s="34"/>
      <c r="BF5" s="19"/>
      <c r="BG5" s="364">
        <f>AK35</f>
        <v>19.650057520130979</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30.909863666003861</v>
      </c>
      <c r="BA6" s="19"/>
      <c r="BB6" s="34"/>
      <c r="BC6" s="364">
        <f>AC36</f>
        <v>20.554481985445086</v>
      </c>
      <c r="BD6" s="19"/>
      <c r="BE6" s="34"/>
      <c r="BF6" s="364">
        <f>AK36</f>
        <v>15.060699454198016</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0.5441569353118838</v>
      </c>
      <c r="BA7" s="19"/>
      <c r="BB7" s="34"/>
      <c r="BC7" s="364">
        <f>AC37</f>
        <v>0.47946518261163507</v>
      </c>
      <c r="BD7" s="19"/>
      <c r="BE7" s="34"/>
      <c r="BF7" s="364">
        <f t="shared" ref="BF7:BF8" si="0">AK37</f>
        <v>0.35415681566715096</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6.2845787375188698</v>
      </c>
      <c r="BA8" s="19"/>
      <c r="BB8" s="34"/>
      <c r="BC8" s="364">
        <f>AC38</f>
        <v>1.9530725487685898</v>
      </c>
      <c r="BD8" s="19"/>
      <c r="BE8" s="34"/>
      <c r="BF8" s="364">
        <f t="shared" si="0"/>
        <v>4.2352012502658107</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70.449834364733817</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5.9620932204958148</v>
      </c>
      <c r="BA9" s="364">
        <f>AZ9</f>
        <v>5.9620932204958148</v>
      </c>
      <c r="BB9" s="34"/>
      <c r="BC9" s="364">
        <f>AC39</f>
        <v>9.1176675811000667</v>
      </c>
      <c r="BD9" s="364">
        <f>AC39</f>
        <v>9.1176675811000667</v>
      </c>
      <c r="BE9" s="34"/>
      <c r="BF9" s="364">
        <f>AK39</f>
        <v>7.8528006989782053</v>
      </c>
      <c r="BG9" s="364">
        <f>AK39</f>
        <v>7.8528006989782053</v>
      </c>
      <c r="BH9" s="34"/>
    </row>
    <row r="10" spans="1:62" ht="17.100000000000001" customHeight="1" thickBot="1">
      <c r="B10" s="366"/>
      <c r="C10" s="367"/>
      <c r="D10" s="369"/>
      <c r="E10" s="369"/>
      <c r="F10" s="369"/>
      <c r="G10" s="368"/>
      <c r="H10" s="368"/>
      <c r="I10" s="369"/>
      <c r="J10" s="370"/>
      <c r="K10" s="377"/>
      <c r="L10" s="286" t="s">
        <v>31</v>
      </c>
      <c r="M10" s="286"/>
      <c r="N10" s="622"/>
      <c r="O10" s="1025">
        <f>SUM(O11:O13)</f>
        <v>37.738599338834611</v>
      </c>
      <c r="P10" s="501">
        <f t="shared" ref="P10:P22" si="1">O10/$O$9</f>
        <v>0.53568045516549878</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6.6112301567356608</v>
      </c>
      <c r="BA10" s="364">
        <f>AZ10</f>
        <v>6.6112301567356608</v>
      </c>
      <c r="BB10" s="34"/>
      <c r="BC10" s="364">
        <f>AC40</f>
        <v>9.063795837080125</v>
      </c>
      <c r="BD10" s="364">
        <f>AC40</f>
        <v>9.063795837080125</v>
      </c>
      <c r="BE10" s="34"/>
      <c r="BF10" s="364">
        <f>AK40</f>
        <v>6.3199707703647361</v>
      </c>
      <c r="BG10" s="364">
        <f>AK40</f>
        <v>6.3199707703647361</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30.909863666003861</v>
      </c>
      <c r="P11" s="502">
        <f t="shared" si="1"/>
        <v>0.43874998351276323</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19.454143954906048</v>
      </c>
      <c r="BB11" s="34"/>
      <c r="BC11" s="364"/>
      <c r="BD11" s="364">
        <f>AC41</f>
        <v>17.992912769270824</v>
      </c>
      <c r="BE11" s="34"/>
      <c r="BF11" s="19"/>
      <c r="BG11" s="364">
        <f>AK41</f>
        <v>14.248856837550306</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0.5441569353118838</v>
      </c>
      <c r="P12" s="502">
        <f t="shared" si="1"/>
        <v>7.7240342751505606E-3</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18.984180572224076</v>
      </c>
      <c r="BA12" s="19"/>
      <c r="BB12" s="34"/>
      <c r="BC12" s="364">
        <f>AC42</f>
        <v>17.420399417387035</v>
      </c>
      <c r="BD12" s="19"/>
      <c r="BE12" s="34"/>
      <c r="BF12" s="364">
        <f>AK42</f>
        <v>13.83891860012416</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6.2845787375188698</v>
      </c>
      <c r="P13" s="502">
        <f t="shared" si="1"/>
        <v>8.9206437377585102E-2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0.4699633826819718</v>
      </c>
      <c r="BA13" s="19"/>
      <c r="BB13" s="34"/>
      <c r="BC13" s="364">
        <f>AC45</f>
        <v>0.57251335188378871</v>
      </c>
      <c r="BD13" s="19"/>
      <c r="BE13" s="34"/>
      <c r="BF13" s="364">
        <f>AK45</f>
        <v>0.40993823742614727</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5.9620932204958148</v>
      </c>
      <c r="P14" s="501">
        <f t="shared" si="1"/>
        <v>8.4628917502187248E-2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6.6112301567356608</v>
      </c>
      <c r="P15" s="501">
        <f t="shared" si="1"/>
        <v>9.3843090141389293E-2</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0.68376769376168434</v>
      </c>
      <c r="BA15" s="364">
        <f>AZ15</f>
        <v>0.68376769376168434</v>
      </c>
      <c r="BB15" s="34"/>
      <c r="BC15" s="364">
        <f>AC47</f>
        <v>0.92359845058038437</v>
      </c>
      <c r="BD15" s="364">
        <f>AC47</f>
        <v>0.92359845058038437</v>
      </c>
      <c r="BE15" s="34"/>
      <c r="BF15" s="364">
        <f>AK47</f>
        <v>1.0629258901647971</v>
      </c>
      <c r="BG15" s="364">
        <f>AK47</f>
        <v>1.0629258901647971</v>
      </c>
      <c r="BH15" s="34"/>
    </row>
    <row r="16" spans="1:62" ht="17.100000000000001" customHeight="1" thickBot="1">
      <c r="B16" s="366"/>
      <c r="C16" s="367"/>
      <c r="D16" s="369"/>
      <c r="E16" s="369"/>
      <c r="F16" s="369"/>
      <c r="G16" s="368"/>
      <c r="H16" s="368"/>
      <c r="I16" s="369"/>
      <c r="J16" s="370"/>
      <c r="K16" s="378"/>
      <c r="L16" s="286" t="s">
        <v>44</v>
      </c>
      <c r="M16" s="387"/>
      <c r="N16" s="388"/>
      <c r="O16" s="1025">
        <f>SUM(O18:O21)</f>
        <v>19.454143954906048</v>
      </c>
      <c r="P16" s="501">
        <f t="shared" si="1"/>
        <v>0.27614179834955743</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18.984180572224076</v>
      </c>
      <c r="P17" s="502">
        <f t="shared" si="1"/>
        <v>0.26947090427408138</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9.912471603730344</v>
      </c>
      <c r="P18" s="502">
        <f t="shared" si="1"/>
        <v>0.14070255371235316</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9.0717089684937342</v>
      </c>
      <c r="P19" s="502">
        <f t="shared" si="1"/>
        <v>0.12876835056172825</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0.4699633826819718</v>
      </c>
      <c r="P20" s="502">
        <f t="shared" si="1"/>
        <v>6.6708940754760492E-3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0.68376769376168434</v>
      </c>
      <c r="P22" s="679">
        <f t="shared" si="1"/>
        <v>9.7057388413672226E-3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29.975669655836509</v>
      </c>
      <c r="AZ22" s="364">
        <f t="shared" si="3"/>
        <v>32.981462623766994</v>
      </c>
      <c r="BA22" s="364">
        <f t="shared" si="3"/>
        <v>25.385139097375916</v>
      </c>
      <c r="BB22" s="364">
        <f t="shared" si="3"/>
        <v>29.170951628017178</v>
      </c>
      <c r="BC22" s="364">
        <f t="shared" si="3"/>
        <v>22.939735805646826</v>
      </c>
      <c r="BD22" s="364">
        <f t="shared" si="3"/>
        <v>22.987019716825309</v>
      </c>
      <c r="BE22" s="364">
        <f t="shared" si="3"/>
        <v>19.652887320096102</v>
      </c>
      <c r="BF22" s="364">
        <f t="shared" si="3"/>
        <v>18.493514504609383</v>
      </c>
      <c r="BG22" s="364">
        <f t="shared" si="3"/>
        <v>21.084901399413134</v>
      </c>
      <c r="BH22" s="364">
        <f t="shared" si="3"/>
        <v>20.369652818100224</v>
      </c>
      <c r="BI22" s="364">
        <f t="shared" si="3"/>
        <v>17.27823271020787</v>
      </c>
      <c r="BJ22" s="364">
        <f t="shared" si="3"/>
        <v>17.034641002044648</v>
      </c>
      <c r="BK22" s="364">
        <f t="shared" si="3"/>
        <v>17.680124108347634</v>
      </c>
      <c r="BL22" s="364">
        <f t="shared" si="3"/>
        <v>19.650057520130979</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7.283092395995296</v>
      </c>
      <c r="AZ23" s="399">
        <f t="shared" ref="AZ23:BL23" si="4">Y39</f>
        <v>7.1156512856543079</v>
      </c>
      <c r="BA23" s="399">
        <f t="shared" si="4"/>
        <v>7.1028659725699557</v>
      </c>
      <c r="BB23" s="399">
        <f t="shared" si="4"/>
        <v>8.2290232251660083</v>
      </c>
      <c r="BC23" s="399">
        <f t="shared" si="4"/>
        <v>9.1959565699251176</v>
      </c>
      <c r="BD23" s="399">
        <f t="shared" si="4"/>
        <v>9.1176675811000667</v>
      </c>
      <c r="BE23" s="399">
        <f t="shared" si="4"/>
        <v>8.0565784415707125</v>
      </c>
      <c r="BF23" s="399">
        <f t="shared" si="4"/>
        <v>8.185194135822135</v>
      </c>
      <c r="BG23" s="399">
        <f t="shared" si="4"/>
        <v>7.0394669889579173</v>
      </c>
      <c r="BH23" s="399">
        <f t="shared" si="4"/>
        <v>7.1423509747257734</v>
      </c>
      <c r="BI23" s="399">
        <f t="shared" si="4"/>
        <v>7.2870333513630579</v>
      </c>
      <c r="BJ23" s="399">
        <f t="shared" si="4"/>
        <v>6.6520728981574537</v>
      </c>
      <c r="BK23" s="399">
        <f t="shared" si="4"/>
        <v>7.1560464655766314</v>
      </c>
      <c r="BL23" s="399">
        <f t="shared" si="4"/>
        <v>7.8528006989782053</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7.6555522405749254</v>
      </c>
      <c r="AZ24" s="364">
        <f t="shared" ref="AZ24:BL24" si="5">Y40</f>
        <v>7.0977044595268577</v>
      </c>
      <c r="BA24" s="364">
        <f t="shared" si="5"/>
        <v>7.3007793948942696</v>
      </c>
      <c r="BB24" s="364">
        <f t="shared" si="5"/>
        <v>7.7067952672767932</v>
      </c>
      <c r="BC24" s="364">
        <f t="shared" si="5"/>
        <v>8.5691905473615311</v>
      </c>
      <c r="BD24" s="364">
        <f t="shared" si="5"/>
        <v>9.063795837080125</v>
      </c>
      <c r="BE24" s="364">
        <f t="shared" si="5"/>
        <v>7.5906516713711971</v>
      </c>
      <c r="BF24" s="364">
        <f t="shared" si="5"/>
        <v>7.0913162808047536</v>
      </c>
      <c r="BG24" s="364">
        <f t="shared" si="5"/>
        <v>7.4945073360599572</v>
      </c>
      <c r="BH24" s="364">
        <f t="shared" si="5"/>
        <v>8.2978567184859511</v>
      </c>
      <c r="BI24" s="364">
        <f t="shared" si="5"/>
        <v>6.9637721395816472</v>
      </c>
      <c r="BJ24" s="364">
        <f t="shared" si="5"/>
        <v>6.6207354433768835</v>
      </c>
      <c r="BK24" s="364">
        <f t="shared" si="5"/>
        <v>6.5495812847502002</v>
      </c>
      <c r="BL24" s="364">
        <f t="shared" si="5"/>
        <v>6.3199707703647361</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19.02198875627009</v>
      </c>
      <c r="AZ25" s="364">
        <f t="shared" ref="AZ25:BL25" si="6">Y41</f>
        <v>18.623451562020698</v>
      </c>
      <c r="BA25" s="364">
        <f t="shared" si="6"/>
        <v>18.777334858463682</v>
      </c>
      <c r="BB25" s="364">
        <f t="shared" si="6"/>
        <v>18.411380326161364</v>
      </c>
      <c r="BC25" s="364">
        <f t="shared" si="6"/>
        <v>18.4686655564762</v>
      </c>
      <c r="BD25" s="364">
        <f t="shared" si="6"/>
        <v>17.992912769270824</v>
      </c>
      <c r="BE25" s="364">
        <f t="shared" si="6"/>
        <v>17.49360945254476</v>
      </c>
      <c r="BF25" s="364">
        <f t="shared" si="6"/>
        <v>17.370294471728077</v>
      </c>
      <c r="BG25" s="364">
        <f t="shared" si="6"/>
        <v>16.983717873400934</v>
      </c>
      <c r="BH25" s="364">
        <f t="shared" si="6"/>
        <v>16.624323939075545</v>
      </c>
      <c r="BI25" s="364">
        <f t="shared" si="6"/>
        <v>16.271423872291017</v>
      </c>
      <c r="BJ25" s="364">
        <f t="shared" si="6"/>
        <v>15.818140951904207</v>
      </c>
      <c r="BK25" s="364">
        <f t="shared" si="6"/>
        <v>14.312922119561925</v>
      </c>
      <c r="BL25" s="364">
        <f t="shared" si="6"/>
        <v>14.248856837550306</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0.69134508218674662</v>
      </c>
      <c r="AZ26" s="364">
        <f t="shared" si="7"/>
        <v>0.50291787908275498</v>
      </c>
      <c r="BA26" s="364">
        <f t="shared" si="7"/>
        <v>0.76492527655495413</v>
      </c>
      <c r="BB26" s="364">
        <f t="shared" si="7"/>
        <v>0.99320605027484465</v>
      </c>
      <c r="BC26" s="364">
        <f t="shared" si="7"/>
        <v>0.86836696167626481</v>
      </c>
      <c r="BD26" s="364">
        <f t="shared" si="7"/>
        <v>0.92359845058038437</v>
      </c>
      <c r="BE26" s="364">
        <f t="shared" si="7"/>
        <v>0.84660299949490847</v>
      </c>
      <c r="BF26" s="364">
        <f t="shared" si="7"/>
        <v>1.0989793091632061</v>
      </c>
      <c r="BG26" s="364">
        <f t="shared" si="7"/>
        <v>0.88255827362791539</v>
      </c>
      <c r="BH26" s="364">
        <f t="shared" si="7"/>
        <v>1.0096293994832146</v>
      </c>
      <c r="BI26" s="364">
        <f t="shared" si="7"/>
        <v>1.0737389385124332</v>
      </c>
      <c r="BJ26" s="364">
        <f t="shared" si="7"/>
        <v>1.2077764998590681</v>
      </c>
      <c r="BK26" s="364">
        <f t="shared" si="7"/>
        <v>1.137805602113388</v>
      </c>
      <c r="BL26" s="364">
        <f t="shared" si="7"/>
        <v>1.0629258901647971</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64.627648130863562</v>
      </c>
      <c r="AZ27" s="364">
        <f t="shared" si="8"/>
        <v>66.321187810051612</v>
      </c>
      <c r="BA27" s="364">
        <f t="shared" si="8"/>
        <v>59.331044599858778</v>
      </c>
      <c r="BB27" s="364">
        <f t="shared" si="8"/>
        <v>64.511356496896198</v>
      </c>
      <c r="BC27" s="364">
        <f t="shared" si="8"/>
        <v>60.041915441085941</v>
      </c>
      <c r="BD27" s="364">
        <f t="shared" si="8"/>
        <v>60.084994354856711</v>
      </c>
      <c r="BE27" s="364">
        <f t="shared" si="8"/>
        <v>53.640329885077676</v>
      </c>
      <c r="BF27" s="364">
        <f t="shared" si="8"/>
        <v>52.239298702127549</v>
      </c>
      <c r="BG27" s="364">
        <f t="shared" si="8"/>
        <v>53.485151871459855</v>
      </c>
      <c r="BH27" s="364">
        <f t="shared" si="8"/>
        <v>53.443813849870708</v>
      </c>
      <c r="BI27" s="364">
        <f t="shared" si="8"/>
        <v>48.874201011956025</v>
      </c>
      <c r="BJ27" s="364">
        <f t="shared" si="8"/>
        <v>47.333366795342258</v>
      </c>
      <c r="BK27" s="364">
        <f t="shared" si="8"/>
        <v>46.836479580349774</v>
      </c>
      <c r="BL27" s="364">
        <f t="shared" si="8"/>
        <v>49.134611717189024</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60.084994354856711</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22.987019716825309</v>
      </c>
      <c r="P31" s="501">
        <f t="shared" ref="P31:P43" si="9">O31/$O$30</f>
        <v>0.38257504995450253</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20.554481985445086</v>
      </c>
      <c r="P32" s="502">
        <f t="shared" si="9"/>
        <v>0.3420901042954605</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0.47946518261163507</v>
      </c>
      <c r="P33" s="502">
        <f t="shared" si="9"/>
        <v>7.9797824358600368E-3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1.9530725487685898</v>
      </c>
      <c r="P34" s="502">
        <f t="shared" si="9"/>
        <v>3.2505163223182053E-2</v>
      </c>
      <c r="Q34" s="371"/>
      <c r="R34" s="15"/>
      <c r="S34" s="366"/>
      <c r="T34" s="622" t="s">
        <v>29</v>
      </c>
      <c r="U34" s="375"/>
      <c r="V34" s="375"/>
      <c r="W34" s="375"/>
      <c r="X34" s="1012">
        <f>X35+X39+X40+X41+X47</f>
        <v>64.627648130863562</v>
      </c>
      <c r="Y34" s="1013">
        <f t="shared" ref="Y34:AK34" si="10">Y35+Y39+Y40+Y41+Y47</f>
        <v>66.321187810051612</v>
      </c>
      <c r="Z34" s="1013">
        <f t="shared" si="10"/>
        <v>59.331044599858778</v>
      </c>
      <c r="AA34" s="1013">
        <f t="shared" si="10"/>
        <v>64.511356496896198</v>
      </c>
      <c r="AB34" s="1013">
        <f t="shared" si="10"/>
        <v>60.041915441085941</v>
      </c>
      <c r="AC34" s="1013">
        <f t="shared" si="10"/>
        <v>60.084994354856711</v>
      </c>
      <c r="AD34" s="1013">
        <f t="shared" si="10"/>
        <v>53.640329885077676</v>
      </c>
      <c r="AE34" s="1013">
        <f t="shared" si="10"/>
        <v>52.239298702127549</v>
      </c>
      <c r="AF34" s="1013">
        <f t="shared" si="10"/>
        <v>53.485151871459855</v>
      </c>
      <c r="AG34" s="1013">
        <f t="shared" si="10"/>
        <v>53.443813849870708</v>
      </c>
      <c r="AH34" s="1013">
        <f t="shared" si="10"/>
        <v>48.874201011956025</v>
      </c>
      <c r="AI34" s="1013">
        <f t="shared" si="10"/>
        <v>47.333366795342258</v>
      </c>
      <c r="AJ34" s="1013">
        <f t="shared" si="10"/>
        <v>46.836479580349774</v>
      </c>
      <c r="AK34" s="1014">
        <f t="shared" si="10"/>
        <v>49.134611717189024</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9.1176675811000667</v>
      </c>
      <c r="P35" s="501">
        <f t="shared" si="9"/>
        <v>0.15174616689238449</v>
      </c>
      <c r="Q35" s="371"/>
      <c r="R35" s="15"/>
      <c r="S35" s="366"/>
      <c r="T35" s="377"/>
      <c r="U35" s="286" t="s">
        <v>31</v>
      </c>
      <c r="V35" s="387"/>
      <c r="W35" s="387"/>
      <c r="X35" s="1015">
        <f>SUM(X36:X38)</f>
        <v>29.975669655836509</v>
      </c>
      <c r="Y35" s="1016">
        <f t="shared" ref="Y35:AK35" si="11">SUM(Y36:Y38)</f>
        <v>32.981462623766994</v>
      </c>
      <c r="Z35" s="1016">
        <f t="shared" si="11"/>
        <v>25.385139097375916</v>
      </c>
      <c r="AA35" s="1016">
        <f t="shared" si="11"/>
        <v>29.170951628017178</v>
      </c>
      <c r="AB35" s="1016">
        <f t="shared" si="11"/>
        <v>22.939735805646826</v>
      </c>
      <c r="AC35" s="1016">
        <f t="shared" si="11"/>
        <v>22.987019716825309</v>
      </c>
      <c r="AD35" s="1016">
        <f t="shared" si="11"/>
        <v>19.652887320096102</v>
      </c>
      <c r="AE35" s="1016">
        <f t="shared" si="11"/>
        <v>18.493514504609383</v>
      </c>
      <c r="AF35" s="1016">
        <f t="shared" si="11"/>
        <v>21.084901399413134</v>
      </c>
      <c r="AG35" s="1016">
        <f t="shared" si="11"/>
        <v>20.369652818100224</v>
      </c>
      <c r="AH35" s="1016">
        <f t="shared" si="11"/>
        <v>17.27823271020787</v>
      </c>
      <c r="AI35" s="1016">
        <f t="shared" si="11"/>
        <v>17.034641002044648</v>
      </c>
      <c r="AJ35" s="1016">
        <f t="shared" si="11"/>
        <v>17.680124108347634</v>
      </c>
      <c r="AK35" s="1017">
        <f t="shared" si="11"/>
        <v>19.650057520130979</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9.063795837080125</v>
      </c>
      <c r="P36" s="501">
        <f t="shared" si="9"/>
        <v>0.15084957458013795</v>
      </c>
      <c r="Q36" s="371"/>
      <c r="R36" s="15"/>
      <c r="S36" s="401" t="s">
        <v>98</v>
      </c>
      <c r="T36" s="378"/>
      <c r="U36" s="389"/>
      <c r="V36" s="379" t="s">
        <v>98</v>
      </c>
      <c r="W36" s="402"/>
      <c r="X36" s="1018">
        <f>VLOOKUP(年度マスタ!$K$4&amp;"_"&amp;X$33,データシート1!$A:$BS,MATCH("aa_"&amp;$S36,データシート1!$A$1:$BS$1,0),0)</f>
        <v>28.318243092326824</v>
      </c>
      <c r="Y36" s="1019">
        <f>VLOOKUP(年度マスタ!$K$4&amp;"_"&amp;Y$33,データシート1!$A:$BS,MATCH("aa_"&amp;$S36,データシート1!$A$1:$BS$1,0),0)</f>
        <v>30.55219682291332</v>
      </c>
      <c r="Z36" s="1019">
        <f>VLOOKUP(年度マスタ!$K$4&amp;"_"&amp;Z$33,データシート1!$A:$BS,MATCH("aa_"&amp;$S36,データシート1!$A$1:$BS$1,0),0)</f>
        <v>23.046874154291839</v>
      </c>
      <c r="AA36" s="1019">
        <f>VLOOKUP(年度マスタ!$K$4&amp;"_"&amp;AA$33,データシート1!$A:$BS,MATCH("aa_"&amp;$S36,データシート1!$A$1:$BS$1,0),0)</f>
        <v>26.683946072537669</v>
      </c>
      <c r="AB36" s="1019">
        <f>VLOOKUP(年度マスタ!$K$4&amp;"_"&amp;AB$33,データシート1!$A:$BS,MATCH("aa_"&amp;$S36,データシート1!$A$1:$BS$1,0),0)</f>
        <v>20.449212117293545</v>
      </c>
      <c r="AC36" s="1019">
        <f>VLOOKUP(年度マスタ!$K$4&amp;"_"&amp;AC$33,データシート1!$A:$BS,MATCH("aa_"&amp;$S36,データシート1!$A$1:$BS$1,0),0)</f>
        <v>20.554481985445086</v>
      </c>
      <c r="AD36" s="1019">
        <f>VLOOKUP(年度マスタ!$K$4&amp;"_"&amp;AD$33,データシート1!$A:$BS,MATCH("aa_"&amp;$S36,データシート1!$A$1:$BS$1,0),0)</f>
        <v>17.603665929529182</v>
      </c>
      <c r="AE36" s="1019">
        <f>VLOOKUP(年度マスタ!$K$4&amp;"_"&amp;AE$33,データシート1!$A:$BS,MATCH("aa_"&amp;$S36,データシート1!$A$1:$BS$1,0),0)</f>
        <v>16.363184369738846</v>
      </c>
      <c r="AF36" s="1019">
        <f>VLOOKUP(年度マスタ!$K$4&amp;"_"&amp;AF$33,データシート1!$A:$BS,MATCH("aa_"&amp;$S36,データシート1!$A$1:$BS$1,0),0)</f>
        <v>18.683678338776577</v>
      </c>
      <c r="AG36" s="1019">
        <f>VLOOKUP(年度マスタ!$K$4&amp;"_"&amp;AG$33,データシート1!$A:$BS,MATCH("aa_"&amp;$S36,データシート1!$A$1:$BS$1,0),0)</f>
        <v>18.136055117983076</v>
      </c>
      <c r="AH36" s="1019">
        <f>VLOOKUP(年度マスタ!$K$4&amp;"_"&amp;AH$33,データシート1!$A:$BS,MATCH("aa_"&amp;$S36,データシート1!$A$1:$BS$1,0),0)</f>
        <v>15.186019745192008</v>
      </c>
      <c r="AI36" s="1019">
        <f>VLOOKUP(年度マスタ!$K$4&amp;"_"&amp;AI$33,データシート1!$A:$BS,MATCH("aa_"&amp;$S36,データシート1!$A$1:$BS$1,0),0)</f>
        <v>14.959031883612312</v>
      </c>
      <c r="AJ36" s="1019">
        <f>VLOOKUP(年度マスタ!$K$4&amp;"_"&amp;AJ$33,データシート1!$A:$BS,MATCH("aa_"&amp;$S36,データシート1!$A$1:$BS$1,0),0)</f>
        <v>12.79586855853672</v>
      </c>
      <c r="AK36" s="1020">
        <f>VLOOKUP(年度マスタ!$K$4&amp;"_"&amp;AK$33,データシート1!$A:$BS,MATCH("aa_"&amp;$S36,データシート1!$A$1:$BS$1,0),0)</f>
        <v>15.060699454198016</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17.992912769270824</v>
      </c>
      <c r="P37" s="501">
        <f t="shared" si="9"/>
        <v>0.29945767595493572</v>
      </c>
      <c r="Q37" s="371"/>
      <c r="R37" s="15"/>
      <c r="S37" s="401" t="s">
        <v>100</v>
      </c>
      <c r="T37" s="378"/>
      <c r="U37" s="389"/>
      <c r="V37" s="379" t="s">
        <v>107</v>
      </c>
      <c r="W37" s="402"/>
      <c r="X37" s="1018">
        <f>VLOOKUP(年度マスタ!$K$4&amp;"_"&amp;X$33,データシート1!$A:$BS,MATCH("aa_"&amp;$S37,データシート1!$A$1:$BS$1,0),0)</f>
        <v>0.37033928674988909</v>
      </c>
      <c r="Y37" s="1019">
        <f>VLOOKUP(年度マスタ!$K$4&amp;"_"&amp;Y$33,データシート1!$A:$BS,MATCH("aa_"&amp;$S37,データシート1!$A$1:$BS$1,0),0)</f>
        <v>0.32228140173767461</v>
      </c>
      <c r="Z37" s="1019">
        <f>VLOOKUP(年度マスタ!$K$4&amp;"_"&amp;Z$33,データシート1!$A:$BS,MATCH("aa_"&amp;$S37,データシート1!$A$1:$BS$1,0),0)</f>
        <v>0.3434634190682383</v>
      </c>
      <c r="AA37" s="1019">
        <f>VLOOKUP(年度マスタ!$K$4&amp;"_"&amp;AA$33,データシート1!$A:$BS,MATCH("aa_"&amp;$S37,データシート1!$A$1:$BS$1,0),0)</f>
        <v>0.5421900942083725</v>
      </c>
      <c r="AB37" s="1019">
        <f>VLOOKUP(年度マスタ!$K$4&amp;"_"&amp;AB$33,データシート1!$A:$BS,MATCH("aa_"&amp;$S37,データシート1!$A$1:$BS$1,0),0)</f>
        <v>0.53794696946869824</v>
      </c>
      <c r="AC37" s="1019">
        <f>VLOOKUP(年度マスタ!$K$4&amp;"_"&amp;AC$33,データシート1!$A:$BS,MATCH("aa_"&amp;$S37,データシート1!$A$1:$BS$1,0),0)</f>
        <v>0.47946518261163507</v>
      </c>
      <c r="AD37" s="1019">
        <f>VLOOKUP(年度マスタ!$K$4&amp;"_"&amp;AD$33,データシート1!$A:$BS,MATCH("aa_"&amp;$S37,データシート1!$A$1:$BS$1,0),0)</f>
        <v>0.38733003854699943</v>
      </c>
      <c r="AE37" s="1019">
        <f>VLOOKUP(年度マスタ!$K$4&amp;"_"&amp;AE$33,データシート1!$A:$BS,MATCH("aa_"&amp;$S37,データシート1!$A$1:$BS$1,0),0)</f>
        <v>0.38465091788779426</v>
      </c>
      <c r="AF37" s="1019">
        <f>VLOOKUP(年度マスタ!$K$4&amp;"_"&amp;AF$33,データシート1!$A:$BS,MATCH("aa_"&amp;$S37,データシート1!$A$1:$BS$1,0),0)</f>
        <v>0.37069003598493272</v>
      </c>
      <c r="AG37" s="1019">
        <f>VLOOKUP(年度マスタ!$K$4&amp;"_"&amp;AG$33,データシート1!$A:$BS,MATCH("aa_"&amp;$S37,データシート1!$A$1:$BS$1,0),0)</f>
        <v>0.37105058646602523</v>
      </c>
      <c r="AH37" s="1019">
        <f>VLOOKUP(年度マスタ!$K$4&amp;"_"&amp;AH$33,データシート1!$A:$BS,MATCH("aa_"&amp;$S37,データシート1!$A$1:$BS$1,0),0)</f>
        <v>0.35036689280261818</v>
      </c>
      <c r="AI37" s="1019">
        <f>VLOOKUP(年度マスタ!$K$4&amp;"_"&amp;AI$33,データシート1!$A:$BS,MATCH("aa_"&amp;$S37,データシート1!$A$1:$BS$1,0),0)</f>
        <v>0.31928468106178765</v>
      </c>
      <c r="AJ37" s="1019">
        <f>VLOOKUP(年度マスタ!$K$4&amp;"_"&amp;AJ$33,データシート1!$A:$BS,MATCH("aa_"&amp;$S37,データシート1!$A$1:$BS$1,0),0)</f>
        <v>0.32548748822750806</v>
      </c>
      <c r="AK37" s="1020">
        <f>VLOOKUP(年度マスタ!$K$4&amp;"_"&amp;AK$33,データシート1!$A:$BS,MATCH("aa_"&amp;$S37,データシート1!$A$1:$BS$1,0),0)</f>
        <v>0.35415681566715096</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17.420399417387035</v>
      </c>
      <c r="P38" s="502">
        <f t="shared" si="9"/>
        <v>0.28992928441506849</v>
      </c>
      <c r="Q38" s="371"/>
      <c r="R38" s="15"/>
      <c r="S38" s="401" t="s">
        <v>101</v>
      </c>
      <c r="T38" s="378"/>
      <c r="U38" s="391"/>
      <c r="V38" s="404" t="s">
        <v>110</v>
      </c>
      <c r="W38" s="404"/>
      <c r="X38" s="1018">
        <f>VLOOKUP(年度マスタ!$K$4&amp;"_"&amp;X$33,データシート1!$A:$BS,MATCH("aa_"&amp;$S38,データシート1!$A$1:$BS$1,0),0)</f>
        <v>1.2870872767597965</v>
      </c>
      <c r="Y38" s="1019">
        <f>VLOOKUP(年度マスタ!$K$4&amp;"_"&amp;Y$33,データシート1!$A:$BS,MATCH("aa_"&amp;$S38,データシート1!$A$1:$BS$1,0),0)</f>
        <v>2.106984399115996</v>
      </c>
      <c r="Z38" s="1019">
        <f>VLOOKUP(年度マスタ!$K$4&amp;"_"&amp;Z$33,データシート1!$A:$BS,MATCH("aa_"&amp;$S38,データシート1!$A$1:$BS$1,0),0)</f>
        <v>1.9948015240158388</v>
      </c>
      <c r="AA38" s="1019">
        <f>VLOOKUP(年度マスタ!$K$4&amp;"_"&amp;AA$33,データシート1!$A:$BS,MATCH("aa_"&amp;$S38,データシート1!$A$1:$BS$1,0),0)</f>
        <v>1.9448154612711386</v>
      </c>
      <c r="AB38" s="1019">
        <f>VLOOKUP(年度マスタ!$K$4&amp;"_"&amp;AB$33,データシート1!$A:$BS,MATCH("aa_"&amp;$S38,データシート1!$A$1:$BS$1,0),0)</f>
        <v>1.9525767188845811</v>
      </c>
      <c r="AC38" s="1019">
        <f>VLOOKUP(年度マスタ!$K$4&amp;"_"&amp;AC$33,データシート1!$A:$BS,MATCH("aa_"&amp;$S38,データシート1!$A$1:$BS$1,0),0)</f>
        <v>1.9530725487685898</v>
      </c>
      <c r="AD38" s="1019">
        <f>VLOOKUP(年度マスタ!$K$4&amp;"_"&amp;AD$33,データシート1!$A:$BS,MATCH("aa_"&amp;$S38,データシート1!$A$1:$BS$1,0),0)</f>
        <v>1.6618913520199214</v>
      </c>
      <c r="AE38" s="1019">
        <f>VLOOKUP(年度マスタ!$K$4&amp;"_"&amp;AE$33,データシート1!$A:$BS,MATCH("aa_"&amp;$S38,データシート1!$A$1:$BS$1,0),0)</f>
        <v>1.7456792169827438</v>
      </c>
      <c r="AF38" s="1019">
        <f>VLOOKUP(年度マスタ!$K$4&amp;"_"&amp;AF$33,データシート1!$A:$BS,MATCH("aa_"&amp;$S38,データシート1!$A$1:$BS$1,0),0)</f>
        <v>2.0305330246516262</v>
      </c>
      <c r="AG38" s="1019">
        <f>VLOOKUP(年度マスタ!$K$4&amp;"_"&amp;AG$33,データシート1!$A:$BS,MATCH("aa_"&amp;$S38,データシート1!$A$1:$BS$1,0),0)</f>
        <v>1.8625471136511209</v>
      </c>
      <c r="AH38" s="1019">
        <f>VLOOKUP(年度マスタ!$K$4&amp;"_"&amp;AH$33,データシート1!$A:$BS,MATCH("aa_"&amp;$S38,データシート1!$A$1:$BS$1,0),0)</f>
        <v>1.7418460722132438</v>
      </c>
      <c r="AI38" s="1019">
        <f>VLOOKUP(年度マスタ!$K$4&amp;"_"&amp;AI$33,データシート1!$A:$BS,MATCH("aa_"&amp;$S38,データシート1!$A$1:$BS$1,0),0)</f>
        <v>1.7563244373705487</v>
      </c>
      <c r="AJ38" s="1019">
        <f>VLOOKUP(年度マスタ!$K$4&amp;"_"&amp;AJ$33,データシート1!$A:$BS,MATCH("aa_"&amp;$S38,データシート1!$A$1:$BS$1,0),0)</f>
        <v>4.5587680615834074</v>
      </c>
      <c r="AK38" s="1020">
        <f>VLOOKUP(年度マスタ!$K$4&amp;"_"&amp;AK$33,データシート1!$A:$BS,MATCH("aa_"&amp;$S38,データシート1!$A$1:$BS$1,0),0)</f>
        <v>4.2352012502658107</v>
      </c>
      <c r="AL38" s="373"/>
      <c r="AW38" s="19" t="str">
        <f>年度マスタ!H4</f>
        <v>12</v>
      </c>
      <c r="AX38" s="19" t="s">
        <v>111</v>
      </c>
      <c r="AY38" s="19">
        <f>VLOOKUP($AW38&amp;"_"&amp;$AY$34,データシート1!$A:$BS,MATCH($AY$31&amp;"_"&amp;AY$36,データシート1!$A$1:$BS$1,0),0)</f>
        <v>39386.34165899855</v>
      </c>
      <c r="AZ38" s="19">
        <f>VLOOKUP($AW38&amp;"_"&amp;$AY$34,データシート1!$A:$BS,MATCH($AY$31&amp;"_"&amp;AZ$36,データシート1!$A$1:$BS$1,0),0)</f>
        <v>336.43983535306648</v>
      </c>
      <c r="BA38" s="19">
        <f>VLOOKUP($AW38&amp;"_"&amp;$AY$34,データシート1!$A:$BS,MATCH($AY$31&amp;"_"&amp;BA$36,データシート1!$A$1:$BS$1,0),0)</f>
        <v>720.24891262332949</v>
      </c>
      <c r="BB38" s="19">
        <f>VLOOKUP($AW38&amp;"_"&amp;$AY$34,データシート1!$A:$BS,MATCH($AY$31&amp;"_"&amp;BB$36,データシート1!$A$1:$BS$1,0),0)</f>
        <v>8711.1694506110125</v>
      </c>
      <c r="BC38" s="19">
        <f>VLOOKUP($AW38&amp;"_"&amp;$AY$34,データシート1!$A:$BS,MATCH($AY$31&amp;"_"&amp;BC$36,データシート1!$A$1:$BS$1,0),0)</f>
        <v>6736.1776105909557</v>
      </c>
      <c r="BD38" s="19">
        <f>VLOOKUP($AW38&amp;"_"&amp;$AY$34,データシート1!$A:$BS,MATCH($AY$31&amp;"_"&amp;BD$36,データシート1!$A$1:$BS$1,0),0)</f>
        <v>3994.1462474624773</v>
      </c>
      <c r="BE38" s="19">
        <f>VLOOKUP($AW38&amp;"_"&amp;$AY$34,データシート1!$A:$BS,MATCH($AY$31&amp;"_"&amp;BE$36,データシート1!$A$1:$BS$1,0),0)</f>
        <v>3150.3281881794096</v>
      </c>
      <c r="BF38" s="19">
        <f>VLOOKUP($AW38&amp;"_"&amp;$AY$34,データシート1!$A:$BS,MATCH($AY$31&amp;"_"&amp;BF$36,データシート1!$A$1:$BS$1,0),0)</f>
        <v>376.57481428191215</v>
      </c>
      <c r="BG38" s="19">
        <f>VLOOKUP($AW38&amp;"_"&amp;$AY$34,データシート1!$A:$BS,MATCH($AY$31&amp;"_"&amp;BG$36,データシート1!$A$1:$BS$1,0),0)</f>
        <v>408.75150342630235</v>
      </c>
      <c r="BH38" s="19">
        <f>VLOOKUP($AW38&amp;"_"&amp;$AY$34,データシート1!$A:$BS,MATCH($AY$31&amp;"_"&amp;BH$36,データシート1!$A$1:$BS$1,0),0)</f>
        <v>738.65963300716294</v>
      </c>
    </row>
    <row r="39" spans="2:64" ht="17.100000000000001" customHeight="1" thickBot="1">
      <c r="B39" s="366"/>
      <c r="C39" s="367"/>
      <c r="D39" s="369"/>
      <c r="E39" s="993"/>
      <c r="F39" s="369"/>
      <c r="G39" s="368"/>
      <c r="H39" s="368"/>
      <c r="I39" s="369"/>
      <c r="J39" s="370"/>
      <c r="K39" s="378"/>
      <c r="L39" s="389"/>
      <c r="M39" s="389"/>
      <c r="N39" s="390" t="s">
        <v>1298</v>
      </c>
      <c r="O39" s="1026">
        <f>AC43</f>
        <v>8.9132950530571673</v>
      </c>
      <c r="P39" s="502">
        <f t="shared" si="9"/>
        <v>0.14834477640816654</v>
      </c>
      <c r="Q39" s="371"/>
      <c r="R39" s="15"/>
      <c r="S39" s="401" t="s">
        <v>102</v>
      </c>
      <c r="T39" s="378"/>
      <c r="U39" s="386" t="s">
        <v>112</v>
      </c>
      <c r="V39" s="387"/>
      <c r="W39" s="387"/>
      <c r="X39" s="1015">
        <f>VLOOKUP(年度マスタ!$K$4&amp;"_"&amp;X$33,データシート1!$A:$BS,MATCH("aa_"&amp;$S39,データシート1!$A$1:$BS$1,0),0)</f>
        <v>7.283092395995296</v>
      </c>
      <c r="Y39" s="1016">
        <f>VLOOKUP(年度マスタ!$K$4&amp;"_"&amp;Y$33,データシート1!$A:$BS,MATCH("aa_"&amp;$S39,データシート1!$A$1:$BS$1,0),0)</f>
        <v>7.1156512856543079</v>
      </c>
      <c r="Z39" s="1016">
        <f>VLOOKUP(年度マスタ!$K$4&amp;"_"&amp;Z$33,データシート1!$A:$BS,MATCH("aa_"&amp;$S39,データシート1!$A$1:$BS$1,0),0)</f>
        <v>7.1028659725699557</v>
      </c>
      <c r="AA39" s="1016">
        <f>VLOOKUP(年度マスタ!$K$4&amp;"_"&amp;AA$33,データシート1!$A:$BS,MATCH("aa_"&amp;$S39,データシート1!$A$1:$BS$1,0),0)</f>
        <v>8.2290232251660083</v>
      </c>
      <c r="AB39" s="1016">
        <f>VLOOKUP(年度マスタ!$K$4&amp;"_"&amp;AB$33,データシート1!$A:$BS,MATCH("aa_"&amp;$S39,データシート1!$A$1:$BS$1,0),0)</f>
        <v>9.1959565699251176</v>
      </c>
      <c r="AC39" s="1016">
        <f>VLOOKUP(年度マスタ!$K$4&amp;"_"&amp;AC$33,データシート1!$A:$BS,MATCH("aa_"&amp;$S39,データシート1!$A$1:$BS$1,0),0)</f>
        <v>9.1176675811000667</v>
      </c>
      <c r="AD39" s="1016">
        <f>VLOOKUP(年度マスタ!$K$4&amp;"_"&amp;AD$33,データシート1!$A:$BS,MATCH("aa_"&amp;$S39,データシート1!$A$1:$BS$1,0),0)</f>
        <v>8.0565784415707125</v>
      </c>
      <c r="AE39" s="1016">
        <f>VLOOKUP(年度マスタ!$K$4&amp;"_"&amp;AE$33,データシート1!$A:$BS,MATCH("aa_"&amp;$S39,データシート1!$A$1:$BS$1,0),0)</f>
        <v>8.185194135822135</v>
      </c>
      <c r="AF39" s="1016">
        <f>VLOOKUP(年度マスタ!$K$4&amp;"_"&amp;AF$33,データシート1!$A:$BS,MATCH("aa_"&amp;$S39,データシート1!$A$1:$BS$1,0),0)</f>
        <v>7.0394669889579173</v>
      </c>
      <c r="AG39" s="1016">
        <f>VLOOKUP(年度マスタ!$K$4&amp;"_"&amp;AG$33,データシート1!$A:$BS,MATCH("aa_"&amp;$S39,データシート1!$A$1:$BS$1,0),0)</f>
        <v>7.1423509747257734</v>
      </c>
      <c r="AH39" s="1016">
        <f>VLOOKUP(年度マスタ!$K$4&amp;"_"&amp;AH$33,データシート1!$A:$BS,MATCH("aa_"&amp;$S39,データシート1!$A$1:$BS$1,0),0)</f>
        <v>7.2870333513630579</v>
      </c>
      <c r="AI39" s="1016">
        <f>VLOOKUP(年度マスタ!$K$4&amp;"_"&amp;AI$33,データシート1!$A:$BS,MATCH("aa_"&amp;$S39,データシート1!$A$1:$BS$1,0),0)</f>
        <v>6.6520728981574537</v>
      </c>
      <c r="AJ39" s="1016">
        <f>VLOOKUP(年度マスタ!$K$4&amp;"_"&amp;AJ$33,データシート1!$A:$BS,MATCH("aa_"&amp;$S39,データシート1!$A$1:$BS$1,0),0)</f>
        <v>7.1560464655766314</v>
      </c>
      <c r="AK39" s="1017">
        <f>VLOOKUP(年度マスタ!$K$4&amp;"_"&amp;AK$33,データシート1!$A:$BS,MATCH("aa_"&amp;$S39,データシート1!$A$1:$BS$1,0),0)</f>
        <v>7.8528006989782053</v>
      </c>
      <c r="AL39" s="373"/>
      <c r="AW39" s="19" t="str">
        <f>年度マスタ!K4</f>
        <v>12422</v>
      </c>
      <c r="AX39" s="19" t="s">
        <v>113</v>
      </c>
      <c r="AY39" s="19">
        <f>VLOOKUP($AW39&amp;"_"&amp;$AY$34,データシート1!$A:$BS,MATCH($AY$31&amp;"_"&amp;AY$36,データシート1!$A$1:$BS$1,0),0)</f>
        <v>15.060699454198016</v>
      </c>
      <c r="AZ39" s="19">
        <f>VLOOKUP($AW39&amp;"_"&amp;$AY$34,データシート1!$A:$BS,MATCH($AY$31&amp;"_"&amp;AZ$36,データシート1!$A$1:$BS$1,0),0)</f>
        <v>0.35415681566715096</v>
      </c>
      <c r="BA39" s="19">
        <f>VLOOKUP($AW39&amp;"_"&amp;$AY$34,データシート1!$A:$BS,MATCH($AY$31&amp;"_"&amp;BA$36,データシート1!$A$1:$BS$1,0),0)</f>
        <v>4.2352012502658107</v>
      </c>
      <c r="BB39" s="19">
        <f>VLOOKUP($AW39&amp;"_"&amp;$AY$34,データシート1!$A:$BS,MATCH($AY$31&amp;"_"&amp;BB$36,データシート1!$A$1:$BS$1,0),0)</f>
        <v>7.8528006989782053</v>
      </c>
      <c r="BC39" s="19">
        <f>VLOOKUP($AW39&amp;"_"&amp;$AY$34,データシート1!$A:$BS,MATCH($AY$31&amp;"_"&amp;BC$36,データシート1!$A$1:$BS$1,0),0)</f>
        <v>6.3199707703647361</v>
      </c>
      <c r="BD39" s="19">
        <f>VLOOKUP($AW39&amp;"_"&amp;$AY$34,データシート1!$A:$BS,MATCH($AY$31&amp;"_"&amp;BD$36,データシート1!$A$1:$BS$1,0),0)</f>
        <v>6.4937268706866842</v>
      </c>
      <c r="BE39" s="19">
        <f>VLOOKUP($AW39&amp;"_"&amp;$AY$34,データシート1!$A:$BS,MATCH($AY$31&amp;"_"&amp;BE$36,データシート1!$A$1:$BS$1,0),0)</f>
        <v>7.3451917294374747</v>
      </c>
      <c r="BF39" s="19">
        <f>VLOOKUP($AW39&amp;"_"&amp;$AY$34,データシート1!$A:$BS,MATCH($AY$31&amp;"_"&amp;BF$36,データシート1!$A$1:$BS$1,0),0)</f>
        <v>0.40993823742614727</v>
      </c>
      <c r="BG39" s="19">
        <f>VLOOKUP($AW39&amp;"_"&amp;$AY$34,データシート1!$A:$BS,MATCH($AY$31&amp;"_"&amp;BG$36,データシート1!$A$1:$BS$1,0),0)</f>
        <v>0</v>
      </c>
      <c r="BH39" s="19">
        <f>VLOOKUP($AW39&amp;"_"&amp;$AY$34,データシート1!$A:$BS,MATCH($AY$31&amp;"_"&amp;BH$36,データシート1!$A$1:$BS$1,0),0)</f>
        <v>1.0629258901647971</v>
      </c>
    </row>
    <row r="40" spans="2:64" ht="17.100000000000001" customHeight="1" thickBot="1">
      <c r="B40" s="366"/>
      <c r="C40" s="367"/>
      <c r="D40" s="369"/>
      <c r="E40" s="369"/>
      <c r="F40" s="369"/>
      <c r="G40" s="368"/>
      <c r="H40" s="368"/>
      <c r="I40" s="369"/>
      <c r="J40" s="370"/>
      <c r="K40" s="378"/>
      <c r="L40" s="389"/>
      <c r="M40" s="391"/>
      <c r="N40" s="382" t="s">
        <v>47</v>
      </c>
      <c r="O40" s="1026">
        <f>AC44</f>
        <v>8.5071043643298676</v>
      </c>
      <c r="P40" s="502">
        <f t="shared" si="9"/>
        <v>0.14158450800690195</v>
      </c>
      <c r="Q40" s="371"/>
      <c r="R40" s="15"/>
      <c r="S40" s="401" t="s">
        <v>78</v>
      </c>
      <c r="T40" s="378"/>
      <c r="U40" s="386" t="s">
        <v>78</v>
      </c>
      <c r="V40" s="387"/>
      <c r="W40" s="387"/>
      <c r="X40" s="1015">
        <f>VLOOKUP(年度マスタ!$K$4&amp;"_"&amp;X$33,データシート1!$A:$BS,MATCH("aa_"&amp;$S40,データシート1!$A$1:$BS$1,0),0)</f>
        <v>7.6555522405749254</v>
      </c>
      <c r="Y40" s="1016">
        <f>VLOOKUP(年度マスタ!$K$4&amp;"_"&amp;Y$33,データシート1!$A:$BS,MATCH("aa_"&amp;$S40,データシート1!$A$1:$BS$1,0),0)</f>
        <v>7.0977044595268577</v>
      </c>
      <c r="Z40" s="1016">
        <f>VLOOKUP(年度マスタ!$K$4&amp;"_"&amp;Z$33,データシート1!$A:$BS,MATCH("aa_"&amp;$S40,データシート1!$A$1:$BS$1,0),0)</f>
        <v>7.3007793948942696</v>
      </c>
      <c r="AA40" s="1016">
        <f>VLOOKUP(年度マスタ!$K$4&amp;"_"&amp;AA$33,データシート1!$A:$BS,MATCH("aa_"&amp;$S40,データシート1!$A$1:$BS$1,0),0)</f>
        <v>7.7067952672767932</v>
      </c>
      <c r="AB40" s="1016">
        <f>VLOOKUP(年度マスタ!$K$4&amp;"_"&amp;AB$33,データシート1!$A:$BS,MATCH("aa_"&amp;$S40,データシート1!$A$1:$BS$1,0),0)</f>
        <v>8.5691905473615311</v>
      </c>
      <c r="AC40" s="1016">
        <f>VLOOKUP(年度マスタ!$K$4&amp;"_"&amp;AC$33,データシート1!$A:$BS,MATCH("aa_"&amp;$S40,データシート1!$A$1:$BS$1,0),0)</f>
        <v>9.063795837080125</v>
      </c>
      <c r="AD40" s="1016">
        <f>VLOOKUP(年度マスタ!$K$4&amp;"_"&amp;AD$33,データシート1!$A:$BS,MATCH("aa_"&amp;$S40,データシート1!$A$1:$BS$1,0),0)</f>
        <v>7.5906516713711971</v>
      </c>
      <c r="AE40" s="1016">
        <f>VLOOKUP(年度マスタ!$K$4&amp;"_"&amp;AE$33,データシート1!$A:$BS,MATCH("aa_"&amp;$S40,データシート1!$A$1:$BS$1,0),0)</f>
        <v>7.0913162808047536</v>
      </c>
      <c r="AF40" s="1016">
        <f>VLOOKUP(年度マスタ!$K$4&amp;"_"&amp;AF$33,データシート1!$A:$BS,MATCH("aa_"&amp;$S40,データシート1!$A$1:$BS$1,0),0)</f>
        <v>7.4945073360599572</v>
      </c>
      <c r="AG40" s="1016">
        <f>VLOOKUP(年度マスタ!$K$4&amp;"_"&amp;AG$33,データシート1!$A:$BS,MATCH("aa_"&amp;$S40,データシート1!$A$1:$BS$1,0),0)</f>
        <v>8.2978567184859511</v>
      </c>
      <c r="AH40" s="1016">
        <f>VLOOKUP(年度マスタ!$K$4&amp;"_"&amp;AH$33,データシート1!$A:$BS,MATCH("aa_"&amp;$S40,データシート1!$A$1:$BS$1,0),0)</f>
        <v>6.9637721395816472</v>
      </c>
      <c r="AI40" s="1016">
        <f>VLOOKUP(年度マスタ!$K$4&amp;"_"&amp;AI$33,データシート1!$A:$BS,MATCH("aa_"&amp;$S40,データシート1!$A$1:$BS$1,0),0)</f>
        <v>6.6207354433768835</v>
      </c>
      <c r="AJ40" s="1016">
        <f>VLOOKUP(年度マスタ!$K$4&amp;"_"&amp;AJ$33,データシート1!$A:$BS,MATCH("aa_"&amp;$S40,データシート1!$A$1:$BS$1,0),0)</f>
        <v>6.5495812847502002</v>
      </c>
      <c r="AK40" s="1017">
        <f>VLOOKUP(年度マスタ!$K$4&amp;"_"&amp;AK$33,データシート1!$A:$BS,MATCH("aa_"&amp;$S40,データシート1!$A$1:$BS$1,0),0)</f>
        <v>6.3199707703647361</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0.57251335188378871</v>
      </c>
      <c r="P41" s="502">
        <f t="shared" si="9"/>
        <v>9.5283915398672592E-3</v>
      </c>
      <c r="Q41" s="371"/>
      <c r="R41" s="15"/>
      <c r="S41" s="401" t="s">
        <v>1276</v>
      </c>
      <c r="T41" s="378"/>
      <c r="U41" s="286" t="s">
        <v>44</v>
      </c>
      <c r="V41" s="387"/>
      <c r="W41" s="387"/>
      <c r="X41" s="1015">
        <f>X42+X45+X46</f>
        <v>19.02198875627009</v>
      </c>
      <c r="Y41" s="1016">
        <f t="shared" ref="Y41:AH41" si="12">Y42+Y45+Y46</f>
        <v>18.623451562020698</v>
      </c>
      <c r="Z41" s="1016">
        <f t="shared" si="12"/>
        <v>18.777334858463682</v>
      </c>
      <c r="AA41" s="1016">
        <f t="shared" si="12"/>
        <v>18.411380326161364</v>
      </c>
      <c r="AB41" s="1016">
        <f t="shared" si="12"/>
        <v>18.4686655564762</v>
      </c>
      <c r="AC41" s="1016">
        <f t="shared" si="12"/>
        <v>17.992912769270824</v>
      </c>
      <c r="AD41" s="1016">
        <f t="shared" si="12"/>
        <v>17.49360945254476</v>
      </c>
      <c r="AE41" s="1016">
        <f t="shared" si="12"/>
        <v>17.370294471728077</v>
      </c>
      <c r="AF41" s="1016">
        <f t="shared" si="12"/>
        <v>16.983717873400934</v>
      </c>
      <c r="AG41" s="1016">
        <f t="shared" si="12"/>
        <v>16.624323939075545</v>
      </c>
      <c r="AH41" s="1016">
        <f t="shared" si="12"/>
        <v>16.271423872291017</v>
      </c>
      <c r="AI41" s="1016">
        <f>AI42+AI45+AI46</f>
        <v>15.818140951904207</v>
      </c>
      <c r="AJ41" s="1016">
        <f>AJ42+AJ45+AJ46</f>
        <v>14.312922119561925</v>
      </c>
      <c r="AK41" s="1017">
        <f>AK42+AK45+AK46</f>
        <v>14.248856837550306</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18.550512610779052</v>
      </c>
      <c r="Y42" s="1019">
        <f t="shared" ref="Y42:AK42" si="13">SUM(Y43:Y44)</f>
        <v>18.17986042386292</v>
      </c>
      <c r="Z42" s="1019">
        <f t="shared" si="13"/>
        <v>18.319686798591139</v>
      </c>
      <c r="AA42" s="1019">
        <f t="shared" si="13"/>
        <v>17.889744905034831</v>
      </c>
      <c r="AB42" s="1019">
        <f t="shared" si="13"/>
        <v>17.901311162999782</v>
      </c>
      <c r="AC42" s="1019">
        <f t="shared" si="13"/>
        <v>17.420399417387035</v>
      </c>
      <c r="AD42" s="1019">
        <f t="shared" si="13"/>
        <v>16.944011864508653</v>
      </c>
      <c r="AE42" s="1019">
        <f t="shared" si="13"/>
        <v>16.835172016787229</v>
      </c>
      <c r="AF42" s="1019">
        <f t="shared" si="13"/>
        <v>16.471988831618223</v>
      </c>
      <c r="AG42" s="1019">
        <f t="shared" si="13"/>
        <v>16.13699873807056</v>
      </c>
      <c r="AH42" s="1019">
        <f t="shared" si="13"/>
        <v>15.823140212057432</v>
      </c>
      <c r="AI42" s="1019">
        <f t="shared" si="13"/>
        <v>15.388400938895813</v>
      </c>
      <c r="AJ42" s="1019">
        <f t="shared" si="13"/>
        <v>13.904366307341245</v>
      </c>
      <c r="AK42" s="1020">
        <f t="shared" si="13"/>
        <v>13.83891860012416</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0.92359845058038437</v>
      </c>
      <c r="P43" s="679">
        <f t="shared" si="9"/>
        <v>1.5371532618039254E-2</v>
      </c>
      <c r="Q43" s="371"/>
      <c r="R43" s="15"/>
      <c r="S43" s="401" t="s">
        <v>46</v>
      </c>
      <c r="T43" s="405"/>
      <c r="U43" s="389"/>
      <c r="V43" s="406"/>
      <c r="W43" s="390" t="s">
        <v>46</v>
      </c>
      <c r="X43" s="1018">
        <f>VLOOKUP(年度マスタ!$K$4&amp;"_"&amp;X$33,データシート1!$A:$BS,MATCH("aa_"&amp;$S43,データシート1!$A$1:$BS$1,0),0)</f>
        <v>9.3896881048728265</v>
      </c>
      <c r="Y43" s="1019">
        <f>VLOOKUP(年度マスタ!$K$4&amp;"_"&amp;Y$33,データシート1!$A:$BS,MATCH("aa_"&amp;$S43,データシート1!$A$1:$BS$1,0),0)</f>
        <v>9.5148716279699901</v>
      </c>
      <c r="Z43" s="1019">
        <f>VLOOKUP(年度マスタ!$K$4&amp;"_"&amp;Z$33,データシート1!$A:$BS,MATCH("aa_"&amp;$S43,データシート1!$A$1:$BS$1,0),0)</f>
        <v>9.4531414804473091</v>
      </c>
      <c r="AA43" s="1019">
        <f>VLOOKUP(年度マスタ!$K$4&amp;"_"&amp;AA$33,データシート1!$A:$BS,MATCH("aa_"&amp;$S43,データシート1!$A$1:$BS$1,0),0)</f>
        <v>9.3041711712022845</v>
      </c>
      <c r="AB43" s="1019">
        <f>VLOOKUP(年度マスタ!$K$4&amp;"_"&amp;AB$33,データシート1!$A:$BS,MATCH("aa_"&amp;$S43,データシート1!$A$1:$BS$1,0),0)</f>
        <v>9.2768419602955969</v>
      </c>
      <c r="AC43" s="1019">
        <f>VLOOKUP(年度マスタ!$K$4&amp;"_"&amp;AC$33,データシート1!$A:$BS,MATCH("aa_"&amp;$S43,データシート1!$A$1:$BS$1,0),0)</f>
        <v>8.9132950530571673</v>
      </c>
      <c r="AD43" s="1019">
        <f>VLOOKUP(年度マスタ!$K$4&amp;"_"&amp;AD$33,データシート1!$A:$BS,MATCH("aa_"&amp;$S43,データシート1!$A$1:$BS$1,0),0)</f>
        <v>8.5081522634065276</v>
      </c>
      <c r="AE43" s="1019">
        <f>VLOOKUP(年度マスタ!$K$4&amp;"_"&amp;AE$33,データシート1!$A:$BS,MATCH("aa_"&amp;$S43,データシート1!$A$1:$BS$1,0),0)</f>
        <v>8.3977002356601869</v>
      </c>
      <c r="AF43" s="1019">
        <f>VLOOKUP(年度マスタ!$K$4&amp;"_"&amp;AF$33,データシート1!$A:$BS,MATCH("aa_"&amp;$S43,データシート1!$A$1:$BS$1,0),0)</f>
        <v>8.2413138753193671</v>
      </c>
      <c r="AG43" s="1019">
        <f>VLOOKUP(年度マスタ!$K$4&amp;"_"&amp;AG$33,データシート1!$A:$BS,MATCH("aa_"&amp;$S43,データシート1!$A$1:$BS$1,0),0)</f>
        <v>8.0984725348543058</v>
      </c>
      <c r="AH43" s="1019">
        <f>VLOOKUP(年度マスタ!$K$4&amp;"_"&amp;AH$33,データシート1!$A:$BS,MATCH("aa_"&amp;$S43,データシート1!$A$1:$BS$1,0),0)</f>
        <v>7.9315497990252668</v>
      </c>
      <c r="AI43" s="1019">
        <f>VLOOKUP(年度マスタ!$K$4&amp;"_"&amp;AI$33,データシート1!$A:$BS,MATCH("aa_"&amp;$S43,データシート1!$A$1:$BS$1,0),0)</f>
        <v>7.6732814857337095</v>
      </c>
      <c r="AJ43" s="1019">
        <f>VLOOKUP(年度マスタ!$K$4&amp;"_"&amp;AJ$33,データシート1!$A:$BS,MATCH("aa_"&amp;$S43,データシート1!$A$1:$BS$1,0),0)</f>
        <v>6.7368747012657648</v>
      </c>
      <c r="AK43" s="1020">
        <f>VLOOKUP(年度マスタ!$K$4&amp;"_"&amp;AK$33,データシート1!$A:$BS,MATCH("aa_"&amp;$S43,データシート1!$A$1:$BS$1,0),0)</f>
        <v>6.4937268706866842</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9.1608245059062252</v>
      </c>
      <c r="Y44" s="1019">
        <f>VLOOKUP(年度マスタ!$K$4&amp;"_"&amp;Y$33,データシート1!$A:$BS,MATCH("aa_"&amp;$S44,データシート1!$A$1:$BS$1,0),0)</f>
        <v>8.6649887958929277</v>
      </c>
      <c r="Z44" s="1019">
        <f>VLOOKUP(年度マスタ!$K$4&amp;"_"&amp;Z$33,データシート1!$A:$BS,MATCH("aa_"&amp;$S44,データシート1!$A$1:$BS$1,0),0)</f>
        <v>8.8665453181438298</v>
      </c>
      <c r="AA44" s="1019">
        <f>VLOOKUP(年度マスタ!$K$4&amp;"_"&amp;AA$33,データシート1!$A:$BS,MATCH("aa_"&amp;$S44,データシート1!$A$1:$BS$1,0),0)</f>
        <v>8.5855737338325451</v>
      </c>
      <c r="AB44" s="1019">
        <f>VLOOKUP(年度マスタ!$K$4&amp;"_"&amp;AB$33,データシート1!$A:$BS,MATCH("aa_"&amp;$S44,データシート1!$A$1:$BS$1,0),0)</f>
        <v>8.6244692027041854</v>
      </c>
      <c r="AC44" s="1019">
        <f>VLOOKUP(年度マスタ!$K$4&amp;"_"&amp;AC$33,データシート1!$A:$BS,MATCH("aa_"&amp;$S44,データシート1!$A$1:$BS$1,0),0)</f>
        <v>8.5071043643298676</v>
      </c>
      <c r="AD44" s="1019">
        <f>VLOOKUP(年度マスタ!$K$4&amp;"_"&amp;AD$33,データシート1!$A:$BS,MATCH("aa_"&amp;$S44,データシート1!$A$1:$BS$1,0),0)</f>
        <v>8.4358596011021252</v>
      </c>
      <c r="AE44" s="1019">
        <f>VLOOKUP(年度マスタ!$K$4&amp;"_"&amp;AE$33,データシート1!$A:$BS,MATCH("aa_"&amp;$S44,データシート1!$A$1:$BS$1,0),0)</f>
        <v>8.4374717811270425</v>
      </c>
      <c r="AF44" s="1019">
        <f>VLOOKUP(年度マスタ!$K$4&amp;"_"&amp;AF$33,データシート1!$A:$BS,MATCH("aa_"&amp;$S44,データシート1!$A$1:$BS$1,0),0)</f>
        <v>8.2306749562988557</v>
      </c>
      <c r="AG44" s="1019">
        <f>VLOOKUP(年度マスタ!$K$4&amp;"_"&amp;AG$33,データシート1!$A:$BS,MATCH("aa_"&amp;$S44,データシート1!$A$1:$BS$1,0),0)</f>
        <v>8.0385262032162519</v>
      </c>
      <c r="AH44" s="1019">
        <f>VLOOKUP(年度マスタ!$K$4&amp;"_"&amp;AH$33,データシート1!$A:$BS,MATCH("aa_"&amp;$S44,データシート1!$A$1:$BS$1,0),0)</f>
        <v>7.8915904130321657</v>
      </c>
      <c r="AI44" s="1019">
        <f>VLOOKUP(年度マスタ!$K$4&amp;"_"&amp;AI$33,データシート1!$A:$BS,MATCH("aa_"&amp;$S44,データシート1!$A$1:$BS$1,0),0)</f>
        <v>7.7151194531621039</v>
      </c>
      <c r="AJ44" s="1019">
        <f>VLOOKUP(年度マスタ!$K$4&amp;"_"&amp;AJ$33,データシート1!$A:$BS,MATCH("aa_"&amp;$S44,データシート1!$A$1:$BS$1,0),0)</f>
        <v>7.1674916060754814</v>
      </c>
      <c r="AK44" s="1020">
        <f>VLOOKUP(年度マスタ!$K$4&amp;"_"&amp;AK$33,データシート1!$A:$BS,MATCH("aa_"&amp;$S44,データシート1!$A$1:$BS$1,0),0)</f>
        <v>7.3451917294374747</v>
      </c>
      <c r="AL44" s="373"/>
      <c r="AW44" s="19" t="str">
        <f>AW47</f>
        <v>千葉県</v>
      </c>
      <c r="AX44" s="407">
        <f t="shared" si="14"/>
        <v>0.6264522682100061</v>
      </c>
      <c r="AY44" s="407">
        <f t="shared" si="14"/>
        <v>0.13493380209599296</v>
      </c>
      <c r="AZ44" s="407">
        <f t="shared" si="14"/>
        <v>0.10434168015491704</v>
      </c>
      <c r="BA44" s="407">
        <f t="shared" si="14"/>
        <v>0.12283059944817712</v>
      </c>
      <c r="BB44" s="407">
        <f t="shared" si="14"/>
        <v>1.1441650090906717E-2</v>
      </c>
      <c r="BC44" s="407">
        <f>SUM(AX44:BB44)</f>
        <v>0.99999999999999989</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0.47147614549104022</v>
      </c>
      <c r="Y45" s="1019">
        <f>VLOOKUP(年度マスタ!$K$4&amp;"_"&amp;Y$33,データシート1!$A:$BS,MATCH("aa_"&amp;$S45,データシート1!$A$1:$BS$1,0),0)</f>
        <v>0.44359113815777651</v>
      </c>
      <c r="Z45" s="1019">
        <f>VLOOKUP(年度マスタ!$K$4&amp;"_"&amp;Z$33,データシート1!$A:$BS,MATCH("aa_"&amp;$S45,データシート1!$A$1:$BS$1,0),0)</f>
        <v>0.45764805987254342</v>
      </c>
      <c r="AA45" s="1019">
        <f>VLOOKUP(年度マスタ!$K$4&amp;"_"&amp;AA$33,データシート1!$A:$BS,MATCH("aa_"&amp;$S45,データシート1!$A$1:$BS$1,0),0)</f>
        <v>0.52163542112653427</v>
      </c>
      <c r="AB45" s="1019">
        <f>VLOOKUP(年度マスタ!$K$4&amp;"_"&amp;AB$33,データシート1!$A:$BS,MATCH("aa_"&amp;$S45,データシート1!$A$1:$BS$1,0),0)</f>
        <v>0.56735439347641925</v>
      </c>
      <c r="AC45" s="1019">
        <f>VLOOKUP(年度マスタ!$K$4&amp;"_"&amp;AC$33,データシート1!$A:$BS,MATCH("aa_"&amp;$S45,データシート1!$A$1:$BS$1,0),0)</f>
        <v>0.57251335188378871</v>
      </c>
      <c r="AD45" s="1019">
        <f>VLOOKUP(年度マスタ!$K$4&amp;"_"&amp;AD$33,データシート1!$A:$BS,MATCH("aa_"&amp;$S45,データシート1!$A$1:$BS$1,0),0)</f>
        <v>0.5495975880361067</v>
      </c>
      <c r="AE45" s="1019">
        <f>VLOOKUP(年度マスタ!$K$4&amp;"_"&amp;AE$33,データシート1!$A:$BS,MATCH("aa_"&amp;$S45,データシート1!$A$1:$BS$1,0),0)</f>
        <v>0.53512245494084543</v>
      </c>
      <c r="AF45" s="1019">
        <f>VLOOKUP(年度マスタ!$K$4&amp;"_"&amp;AF$33,データシート1!$A:$BS,MATCH("aa_"&amp;$S45,データシート1!$A$1:$BS$1,0),0)</f>
        <v>0.5117290417827125</v>
      </c>
      <c r="AG45" s="1019">
        <f>VLOOKUP(年度マスタ!$K$4&amp;"_"&amp;AG$33,データシート1!$A:$BS,MATCH("aa_"&amp;$S45,データシート1!$A$1:$BS$1,0),0)</f>
        <v>0.48732520100498361</v>
      </c>
      <c r="AH45" s="1019">
        <f>VLOOKUP(年度マスタ!$K$4&amp;"_"&amp;AH$33,データシート1!$A:$BS,MATCH("aa_"&amp;$S45,データシート1!$A$1:$BS$1,0),0)</f>
        <v>0.44828366023358512</v>
      </c>
      <c r="AI45" s="1019">
        <f>VLOOKUP(年度マスタ!$K$4&amp;"_"&amp;AI$33,データシート1!$A:$BS,MATCH("aa_"&amp;$S45,データシート1!$A$1:$BS$1,0),0)</f>
        <v>0.42974001300839304</v>
      </c>
      <c r="AJ45" s="1019">
        <f>VLOOKUP(年度マスタ!$K$4&amp;"_"&amp;AJ$33,データシート1!$A:$BS,MATCH("aa_"&amp;$S45,データシート1!$A$1:$BS$1,0),0)</f>
        <v>0.40855581222068027</v>
      </c>
      <c r="AK45" s="1020">
        <f>VLOOKUP(年度マスタ!$K$4&amp;"_"&amp;AK$33,データシート1!$A:$BS,MATCH("aa_"&amp;$S45,データシート1!$A$1:$BS$1,0),0)</f>
        <v>0.40993823742614727</v>
      </c>
      <c r="AL45" s="373"/>
      <c r="AW45" s="19" t="str">
        <f>AW48</f>
        <v>睦沢町</v>
      </c>
      <c r="AX45" s="407">
        <f t="shared" ref="AX45:BB45" si="15">AX48/$BC48</f>
        <v>0.39992292262801565</v>
      </c>
      <c r="AY45" s="407">
        <f t="shared" si="15"/>
        <v>0.15982217879684635</v>
      </c>
      <c r="AZ45" s="407">
        <f t="shared" si="15"/>
        <v>0.12862563780378439</v>
      </c>
      <c r="BA45" s="407">
        <f t="shared" si="15"/>
        <v>0.28999632518853413</v>
      </c>
      <c r="BB45" s="407">
        <f t="shared" si="15"/>
        <v>2.1632935582819476E-2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0.69134508218674662</v>
      </c>
      <c r="Y47" s="1022">
        <f>VLOOKUP(年度マスタ!$K$4&amp;"_"&amp;Y$33,データシート1!$A:$BS,MATCH("aa_"&amp;$S47,データシート1!$A$1:$BS$1,0),0)</f>
        <v>0.50291787908275498</v>
      </c>
      <c r="Z47" s="1022">
        <f>VLOOKUP(年度マスタ!$K$4&amp;"_"&amp;Z$33,データシート1!$A:$BS,MATCH("aa_"&amp;$S47,データシート1!$A$1:$BS$1,0),0)</f>
        <v>0.76492527655495413</v>
      </c>
      <c r="AA47" s="1022">
        <f>VLOOKUP(年度マスタ!$K$4&amp;"_"&amp;AA$33,データシート1!$A:$BS,MATCH("aa_"&amp;$S47,データシート1!$A$1:$BS$1,0),0)</f>
        <v>0.99320605027484465</v>
      </c>
      <c r="AB47" s="1022">
        <f>VLOOKUP(年度マスタ!$K$4&amp;"_"&amp;AB$33,データシート1!$A:$BS,MATCH("aa_"&amp;$S47,データシート1!$A$1:$BS$1,0),0)</f>
        <v>0.86836696167626481</v>
      </c>
      <c r="AC47" s="1022">
        <f>VLOOKUP(年度マスタ!$K$4&amp;"_"&amp;AC$33,データシート1!$A:$BS,MATCH("aa_"&amp;$S47,データシート1!$A$1:$BS$1,0),0)</f>
        <v>0.92359845058038437</v>
      </c>
      <c r="AD47" s="1022">
        <f>VLOOKUP(年度マスタ!$K$4&amp;"_"&amp;AD$33,データシート1!$A:$BS,MATCH("aa_"&amp;$S47,データシート1!$A$1:$BS$1,0),0)</f>
        <v>0.84660299949490847</v>
      </c>
      <c r="AE47" s="1022">
        <f>VLOOKUP(年度マスタ!$K$4&amp;"_"&amp;AE$33,データシート1!$A:$BS,MATCH("aa_"&amp;$S47,データシート1!$A$1:$BS$1,0),0)</f>
        <v>1.0989793091632061</v>
      </c>
      <c r="AF47" s="1022">
        <f>VLOOKUP(年度マスタ!$K$4&amp;"_"&amp;AF$33,データシート1!$A:$BS,MATCH("aa_"&amp;$S47,データシート1!$A$1:$BS$1,0),0)</f>
        <v>0.88255827362791539</v>
      </c>
      <c r="AG47" s="1022">
        <f>VLOOKUP(年度マスタ!$K$4&amp;"_"&amp;AG$33,データシート1!$A:$BS,MATCH("aa_"&amp;$S47,データシート1!$A$1:$BS$1,0),0)</f>
        <v>1.0096293994832146</v>
      </c>
      <c r="AH47" s="1022">
        <f>VLOOKUP(年度マスタ!$K$4&amp;"_"&amp;AH$33,データシート1!$A:$BS,MATCH("aa_"&amp;$S47,データシート1!$A$1:$BS$1,0),0)</f>
        <v>1.0737389385124332</v>
      </c>
      <c r="AI47" s="1022">
        <f>VLOOKUP(年度マスタ!$K$4&amp;"_"&amp;AI$33,データシート1!$A:$BS,MATCH("aa_"&amp;$S47,データシート1!$A$1:$BS$1,0),0)</f>
        <v>1.2077764998590681</v>
      </c>
      <c r="AJ47" s="1022">
        <f>VLOOKUP(年度マスタ!$K$4&amp;"_"&amp;AJ$33,データシート1!$A:$BS,MATCH("aa_"&amp;$S47,データシート1!$A$1:$BS$1,0),0)</f>
        <v>1.137805602113388</v>
      </c>
      <c r="AK47" s="1023">
        <f>VLOOKUP(年度マスタ!$K$4&amp;"_"&amp;AK$33,データシート1!$A:$BS,MATCH("aa_"&amp;$S47,データシート1!$A$1:$BS$1,0),0)</f>
        <v>1.0629258901647971</v>
      </c>
      <c r="AL47" s="373"/>
      <c r="AW47" s="19" t="str">
        <f>年度マスタ!I4</f>
        <v>千葉県</v>
      </c>
      <c r="AX47" s="408">
        <f>SUM(AY38:BA38)</f>
        <v>40443.03040697494</v>
      </c>
      <c r="AY47" s="408">
        <f t="shared" si="17"/>
        <v>8711.1694506110125</v>
      </c>
      <c r="AZ47" s="408">
        <f t="shared" si="17"/>
        <v>6736.1776105909557</v>
      </c>
      <c r="BA47" s="408">
        <f>SUM(BD38:BG38)</f>
        <v>7929.8007533501013</v>
      </c>
      <c r="BB47" s="408">
        <f>BH38</f>
        <v>738.65963300716294</v>
      </c>
      <c r="BC47" s="408">
        <f>SUM(AX47:BB47)</f>
        <v>64558.837854534177</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1644</v>
      </c>
      <c r="AL48" s="411"/>
      <c r="AW48" s="19" t="str">
        <f>年度マスタ!J4</f>
        <v>睦沢町</v>
      </c>
      <c r="AX48" s="408">
        <f>SUM(AY39:BA39)</f>
        <v>19.650057520130979</v>
      </c>
      <c r="AY48" s="408">
        <f>BB39</f>
        <v>7.8528006989782053</v>
      </c>
      <c r="AZ48" s="408">
        <f>BC39</f>
        <v>6.3199707703647361</v>
      </c>
      <c r="BA48" s="408">
        <f>SUM(BD39:BG39)</f>
        <v>14.248856837550306</v>
      </c>
      <c r="BB48" s="408">
        <f>BH39</f>
        <v>1.0629258901647971</v>
      </c>
      <c r="BC48" s="408">
        <f>SUM(AX48:BB48)</f>
        <v>49.134611717189024</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49.134611717189024</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19.650057520130979</v>
      </c>
      <c r="P52" s="501">
        <f t="shared" ref="P52:P64" si="18">O52/$O$51</f>
        <v>0.39992292262801565</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15.060699454198016</v>
      </c>
      <c r="P53" s="502">
        <f t="shared" si="18"/>
        <v>0.30651915071365571</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0.35415681566715096</v>
      </c>
      <c r="P54" s="502">
        <f t="shared" si="18"/>
        <v>7.2078887629278728E-3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4.2352012502658107</v>
      </c>
      <c r="P55" s="502">
        <f t="shared" si="18"/>
        <v>8.6195883151432076E-2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7.8528006989782053</v>
      </c>
      <c r="P56" s="501">
        <f t="shared" si="18"/>
        <v>0.15982217879684635</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6.3199707703647361</v>
      </c>
      <c r="P57" s="501">
        <f t="shared" si="18"/>
        <v>0.12862563780378439</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14.248856837550306</v>
      </c>
      <c r="P58" s="501">
        <f t="shared" si="18"/>
        <v>0.28999632518853413</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13.83891860012416</v>
      </c>
      <c r="P59" s="502">
        <f t="shared" si="18"/>
        <v>0.28165315887258385</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6.4937268706866842</v>
      </c>
      <c r="P60" s="502">
        <f t="shared" si="18"/>
        <v>0.1321619657455225</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7.3451917294374747</v>
      </c>
      <c r="P61" s="502">
        <f t="shared" si="18"/>
        <v>0.14949119312706133</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0.40993823742614727</v>
      </c>
      <c r="P62" s="502">
        <f t="shared" si="18"/>
        <v>8.3431663159502772E-3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1.0629258901647971</v>
      </c>
      <c r="P64" s="679">
        <f t="shared" si="18"/>
        <v>2.1632935582819476E-2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睦沢町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93.305099999999996</v>
      </c>
      <c r="AI7" s="88">
        <f>VLOOKUP(年度マスタ!$K$4&amp;"_"&amp;$AG7,データシート1!$A:$BS,MATCH("ab_"&amp;AI$2,データシート1!$A$1:$BS$1,0),0)</f>
        <v>194</v>
      </c>
      <c r="AJ7" s="88">
        <f>VLOOKUP(年度マスタ!$K$4&amp;"_"&amp;$AG7,データシート1!$A:$BS,MATCH("ab_"&amp;AJ$2,データシート1!$A$1:$BS$1,0),0)</f>
        <v>18</v>
      </c>
      <c r="AK7" s="88">
        <f>VLOOKUP(年度マスタ!$K$4&amp;"_"&amp;$AG7,データシート1!$A:$BS,MATCH("ab_"&amp;AK$2,データシート1!$A$1:$BS$1,0),0)</f>
        <v>1446</v>
      </c>
      <c r="AL7" s="88">
        <f>VLOOKUP(年度マスタ!$K$4&amp;"_"&amp;$AG7,データシート1!$A:$BS,MATCH("ab_"&amp;AL$2,データシート1!$A$1:$BS$1,0),0)</f>
        <v>2578</v>
      </c>
      <c r="AM7" s="88">
        <f>VLOOKUP(年度マスタ!$K$4&amp;"_"&amp;$AG7,データシート1!$A:$BS,MATCH("ab_"&amp;AM$2,データシート1!$A$1:$BS$1,0),0)</f>
        <v>4809</v>
      </c>
      <c r="AN7" s="88">
        <f>VLOOKUP(年度マスタ!$K$4&amp;"_"&amp;$AG7,データシート1!$A:$BS,MATCH("ab_"&amp;AN$2,データシート1!$A$1:$BS$1,0),0)</f>
        <v>1796</v>
      </c>
      <c r="AO7" s="88">
        <f>VLOOKUP(年度マスタ!$K$4&amp;"_"&amp;$AG7,データシート1!$A:$BS,MATCH("ab_"&amp;AO$2,データシート1!$A$1:$BS$1,0),0)</f>
        <v>7704</v>
      </c>
      <c r="AP7" s="88">
        <f>VLOOKUP(年度マスタ!$K$4&amp;"_"&amp;$AG7,データシート1!$A:$BS,MATCH("ab_"&amp;AP$2,データシート1!$A$1:$BS$1,0),0)</f>
        <v>0</v>
      </c>
      <c r="AQ7" s="1073">
        <f>VLOOKUP(年度マスタ!$K$4&amp;"_"&amp;$AG7,データシート1!$A:$BS,MATCH("ab_"&amp;AQ$2,データシート1!$A$1:$BS$1,0),0)</f>
        <v>0.69134508218674662</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86.986900000000006</v>
      </c>
      <c r="AI8" s="88">
        <f>VLOOKUP(年度マスタ!$K$4&amp;"_"&amp;$AG8,データシート1!$A:$BS,MATCH("ab_"&amp;AI$2,データシート1!$A$1:$BS$1,0),0)</f>
        <v>217</v>
      </c>
      <c r="AJ8" s="88">
        <f>VLOOKUP(年度マスタ!$K$4&amp;"_"&amp;$AG8,データシート1!$A:$BS,MATCH("ab_"&amp;AJ$2,データシート1!$A$1:$BS$1,0),0)</f>
        <v>38</v>
      </c>
      <c r="AK8" s="88">
        <f>VLOOKUP(年度マスタ!$K$4&amp;"_"&amp;$AG8,データシート1!$A:$BS,MATCH("ab_"&amp;AK$2,データシート1!$A$1:$BS$1,0),0)</f>
        <v>1608</v>
      </c>
      <c r="AL8" s="88">
        <f>VLOOKUP(年度マスタ!$K$4&amp;"_"&amp;$AG8,データシート1!$A:$BS,MATCH("ab_"&amp;AL$2,データシート1!$A$1:$BS$1,0),0)</f>
        <v>2594</v>
      </c>
      <c r="AM8" s="88">
        <f>VLOOKUP(年度マスタ!$K$4&amp;"_"&amp;$AG8,データシート1!$A:$BS,MATCH("ab_"&amp;AM$2,データシート1!$A$1:$BS$1,0),0)</f>
        <v>4810</v>
      </c>
      <c r="AN8" s="88">
        <f>VLOOKUP(年度マスタ!$K$4&amp;"_"&amp;$AG8,データシート1!$A:$BS,MATCH("ab_"&amp;AN$2,データシート1!$A$1:$BS$1,0),0)</f>
        <v>1744</v>
      </c>
      <c r="AO8" s="88">
        <f>VLOOKUP(年度マスタ!$K$4&amp;"_"&amp;$AG8,データシート1!$A:$BS,MATCH("ab_"&amp;AO$2,データシート1!$A$1:$BS$1,0),0)</f>
        <v>7609</v>
      </c>
      <c r="AP8" s="88">
        <f>VLOOKUP(年度マスタ!$K$4&amp;"_"&amp;$AG8,データシート1!$A:$BS,MATCH("ab_"&amp;AP$2,データシート1!$A$1:$BS$1,0),0)</f>
        <v>0</v>
      </c>
      <c r="AQ8" s="1073">
        <f>VLOOKUP(年度マスタ!$K$4&amp;"_"&amp;$AG8,データシート1!$A:$BS,MATCH("ab_"&amp;AQ$2,データシート1!$A$1:$BS$1,0),0)</f>
        <v>0.50291787908275498</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59.545499999999997</v>
      </c>
      <c r="AI9" s="88">
        <f>VLOOKUP(年度マスタ!$K$4&amp;"_"&amp;$AG9,データシート1!$A:$BS,MATCH("ab_"&amp;AI$2,データシート1!$A$1:$BS$1,0),0)</f>
        <v>217</v>
      </c>
      <c r="AJ9" s="88">
        <f>VLOOKUP(年度マスタ!$K$4&amp;"_"&amp;$AG9,データシート1!$A:$BS,MATCH("ab_"&amp;AJ$2,データシート1!$A$1:$BS$1,0),0)</f>
        <v>38</v>
      </c>
      <c r="AK9" s="88">
        <f>VLOOKUP(年度マスタ!$K$4&amp;"_"&amp;$AG9,データシート1!$A:$BS,MATCH("ab_"&amp;AK$2,データシート1!$A$1:$BS$1,0),0)</f>
        <v>1608</v>
      </c>
      <c r="AL9" s="88">
        <f>VLOOKUP(年度マスタ!$K$4&amp;"_"&amp;$AG9,データシート1!$A:$BS,MATCH("ab_"&amp;AL$2,データシート1!$A$1:$BS$1,0),0)</f>
        <v>2612</v>
      </c>
      <c r="AM9" s="88">
        <f>VLOOKUP(年度マスタ!$K$4&amp;"_"&amp;$AG9,データシート1!$A:$BS,MATCH("ab_"&amp;AM$2,データシート1!$A$1:$BS$1,0),0)</f>
        <v>4801</v>
      </c>
      <c r="AN9" s="88">
        <f>VLOOKUP(年度マスタ!$K$4&amp;"_"&amp;$AG9,データシート1!$A:$BS,MATCH("ab_"&amp;AN$2,データシート1!$A$1:$BS$1,0),0)</f>
        <v>1740</v>
      </c>
      <c r="AO9" s="88">
        <f>VLOOKUP(年度マスタ!$K$4&amp;"_"&amp;$AG9,データシート1!$A:$BS,MATCH("ab_"&amp;AO$2,データシート1!$A$1:$BS$1,0),0)</f>
        <v>7522</v>
      </c>
      <c r="AP9" s="88">
        <f>VLOOKUP(年度マスタ!$K$4&amp;"_"&amp;$AG9,データシート1!$A:$BS,MATCH("ab_"&amp;AP$2,データシート1!$A$1:$BS$1,0),0)</f>
        <v>0</v>
      </c>
      <c r="AQ9" s="1073">
        <f>VLOOKUP(年度マスタ!$K$4&amp;"_"&amp;$AG9,データシート1!$A:$BS,MATCH("ab_"&amp;AQ$2,データシート1!$A$1:$BS$1,0),0)</f>
        <v>0.76492527655495413</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72.1785</v>
      </c>
      <c r="AI10" s="88">
        <f>VLOOKUP(年度マスタ!$K$4&amp;"_"&amp;$AG10,データシート1!$A:$BS,MATCH("ab_"&amp;AI$2,データシート1!$A$1:$BS$1,0),0)</f>
        <v>217</v>
      </c>
      <c r="AJ10" s="88">
        <f>VLOOKUP(年度マスタ!$K$4&amp;"_"&amp;$AG10,データシート1!$A:$BS,MATCH("ab_"&amp;AJ$2,データシート1!$A$1:$BS$1,0),0)</f>
        <v>38</v>
      </c>
      <c r="AK10" s="88">
        <f>VLOOKUP(年度マスタ!$K$4&amp;"_"&amp;$AG10,データシート1!$A:$BS,MATCH("ab_"&amp;AK$2,データシート1!$A$1:$BS$1,0),0)</f>
        <v>1608</v>
      </c>
      <c r="AL10" s="88">
        <f>VLOOKUP(年度マスタ!$K$4&amp;"_"&amp;$AG10,データシート1!$A:$BS,MATCH("ab_"&amp;AL$2,データシート1!$A$1:$BS$1,0),0)</f>
        <v>2624</v>
      </c>
      <c r="AM10" s="88">
        <f>VLOOKUP(年度マスタ!$K$4&amp;"_"&amp;$AG10,データシート1!$A:$BS,MATCH("ab_"&amp;AM$2,データシート1!$A$1:$BS$1,0),0)</f>
        <v>4828</v>
      </c>
      <c r="AN10" s="88">
        <f>VLOOKUP(年度マスタ!$K$4&amp;"_"&amp;$AG10,データシート1!$A:$BS,MATCH("ab_"&amp;AN$2,データシート1!$A$1:$BS$1,0),0)</f>
        <v>1735</v>
      </c>
      <c r="AO10" s="88">
        <f>VLOOKUP(年度マスタ!$K$4&amp;"_"&amp;$AG10,データシート1!$A:$BS,MATCH("ab_"&amp;AO$2,データシート1!$A$1:$BS$1,0),0)</f>
        <v>7433</v>
      </c>
      <c r="AP10" s="88">
        <f>VLOOKUP(年度マスタ!$K$4&amp;"_"&amp;$AG10,データシート1!$A:$BS,MATCH("ab_"&amp;AP$2,データシート1!$A$1:$BS$1,0),0)</f>
        <v>0</v>
      </c>
      <c r="AQ10" s="1073">
        <f>VLOOKUP(年度マスタ!$K$4&amp;"_"&amp;$AG10,データシート1!$A:$BS,MATCH("ab_"&amp;AQ$2,データシート1!$A$1:$BS$1,0),0)</f>
        <v>0.99320605027484465</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55.58</v>
      </c>
      <c r="AI11" s="88">
        <f>VLOOKUP(年度マスタ!$K$4&amp;"_"&amp;$AG11,データシート1!$A:$BS,MATCH("ab_"&amp;AI$2,データシート1!$A$1:$BS$1,0),0)</f>
        <v>217</v>
      </c>
      <c r="AJ11" s="88">
        <f>VLOOKUP(年度マスタ!$K$4&amp;"_"&amp;$AG11,データシート1!$A:$BS,MATCH("ab_"&amp;AJ$2,データシート1!$A$1:$BS$1,0),0)</f>
        <v>38</v>
      </c>
      <c r="AK11" s="88">
        <f>VLOOKUP(年度マスタ!$K$4&amp;"_"&amp;$AG11,データシート1!$A:$BS,MATCH("ab_"&amp;AK$2,データシート1!$A$1:$BS$1,0),0)</f>
        <v>1608</v>
      </c>
      <c r="AL11" s="88">
        <f>VLOOKUP(年度マスタ!$K$4&amp;"_"&amp;$AG11,データシート1!$A:$BS,MATCH("ab_"&amp;AL$2,データシート1!$A$1:$BS$1,0),0)</f>
        <v>2654</v>
      </c>
      <c r="AM11" s="88">
        <f>VLOOKUP(年度マスタ!$K$4&amp;"_"&amp;$AG11,データシート1!$A:$BS,MATCH("ab_"&amp;AM$2,データシート1!$A$1:$BS$1,0),0)</f>
        <v>4852</v>
      </c>
      <c r="AN11" s="88">
        <f>VLOOKUP(年度マスタ!$K$4&amp;"_"&amp;$AG11,データシート1!$A:$BS,MATCH("ab_"&amp;AN$2,データシート1!$A$1:$BS$1,0),0)</f>
        <v>1733</v>
      </c>
      <c r="AO11" s="88">
        <f>VLOOKUP(年度マスタ!$K$4&amp;"_"&amp;$AG11,データシート1!$A:$BS,MATCH("ab_"&amp;AO$2,データシート1!$A$1:$BS$1,0),0)</f>
        <v>7441</v>
      </c>
      <c r="AP11" s="88">
        <f>VLOOKUP(年度マスタ!$K$4&amp;"_"&amp;$AG11,データシート1!$A:$BS,MATCH("ab_"&amp;AP$2,データシート1!$A$1:$BS$1,0),0)</f>
        <v>0</v>
      </c>
      <c r="AQ11" s="1073">
        <f>VLOOKUP(年度マスタ!$K$4&amp;"_"&amp;$AG11,データシート1!$A:$BS,MATCH("ab_"&amp;AQ$2,データシート1!$A$1:$BS$1,0),0)</f>
        <v>0.86836696167626481</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54.419800000000002</v>
      </c>
      <c r="AI12" s="88">
        <f>VLOOKUP(年度マスタ!$K$4&amp;"_"&amp;$AG12,データシート1!$A:$BS,MATCH("ab_"&amp;AI$2,データシート1!$A$1:$BS$1,0),0)</f>
        <v>217</v>
      </c>
      <c r="AJ12" s="88">
        <f>VLOOKUP(年度マスタ!$K$4&amp;"_"&amp;$AG12,データシート1!$A:$BS,MATCH("ab_"&amp;AJ$2,データシート1!$A$1:$BS$1,0),0)</f>
        <v>38</v>
      </c>
      <c r="AK12" s="88">
        <f>VLOOKUP(年度マスタ!$K$4&amp;"_"&amp;$AG12,データシート1!$A:$BS,MATCH("ab_"&amp;AK$2,データシート1!$A$1:$BS$1,0),0)</f>
        <v>1608</v>
      </c>
      <c r="AL12" s="88">
        <f>VLOOKUP(年度マスタ!$K$4&amp;"_"&amp;$AG12,データシート1!$A:$BS,MATCH("ab_"&amp;AL$2,データシート1!$A$1:$BS$1,0),0)</f>
        <v>2671</v>
      </c>
      <c r="AM12" s="88">
        <f>VLOOKUP(年度マスタ!$K$4&amp;"_"&amp;$AG12,データシート1!$A:$BS,MATCH("ab_"&amp;AM$2,データシート1!$A$1:$BS$1,0),0)</f>
        <v>4870</v>
      </c>
      <c r="AN12" s="88">
        <f>VLOOKUP(年度マスタ!$K$4&amp;"_"&amp;$AG12,データシート1!$A:$BS,MATCH("ab_"&amp;AN$2,データシート1!$A$1:$BS$1,0),0)</f>
        <v>1703</v>
      </c>
      <c r="AO12" s="88">
        <f>VLOOKUP(年度マスタ!$K$4&amp;"_"&amp;$AG12,データシート1!$A:$BS,MATCH("ab_"&amp;AO$2,データシート1!$A$1:$BS$1,0),0)</f>
        <v>7401</v>
      </c>
      <c r="AP12" s="88">
        <f>VLOOKUP(年度マスタ!$K$4&amp;"_"&amp;$AG12,データシート1!$A:$BS,MATCH("ab_"&amp;AP$2,データシート1!$A$1:$BS$1,0),0)</f>
        <v>0</v>
      </c>
      <c r="AQ12" s="1073">
        <f>VLOOKUP(年度マスタ!$K$4&amp;"_"&amp;$AG12,データシート1!$A:$BS,MATCH("ab_"&amp;AQ$2,データシート1!$A$1:$BS$1,0),0)</f>
        <v>0.92359845058038437</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51.307400000000001</v>
      </c>
      <c r="AI13" s="88">
        <f>VLOOKUP(年度マスタ!$K$4&amp;"_"&amp;$AG13,データシート1!$A:$BS,MATCH("ab_"&amp;AI$2,データシート1!$A$1:$BS$1,0),0)</f>
        <v>162</v>
      </c>
      <c r="AJ13" s="88">
        <f>VLOOKUP(年度マスタ!$K$4&amp;"_"&amp;$AG13,データシート1!$A:$BS,MATCH("ab_"&amp;AJ$2,データシート1!$A$1:$BS$1,0),0)</f>
        <v>29</v>
      </c>
      <c r="AK13" s="88">
        <f>VLOOKUP(年度マスタ!$K$4&amp;"_"&amp;$AG13,データシート1!$A:$BS,MATCH("ab_"&amp;AK$2,データシート1!$A$1:$BS$1,0),0)</f>
        <v>1545</v>
      </c>
      <c r="AL13" s="88">
        <f>VLOOKUP(年度マスタ!$K$4&amp;"_"&amp;$AG13,データシート1!$A:$BS,MATCH("ab_"&amp;AL$2,データシート1!$A$1:$BS$1,0),0)</f>
        <v>2719</v>
      </c>
      <c r="AM13" s="88">
        <f>VLOOKUP(年度マスタ!$K$4&amp;"_"&amp;$AG13,データシート1!$A:$BS,MATCH("ab_"&amp;AM$2,データシート1!$A$1:$BS$1,0),0)</f>
        <v>4896</v>
      </c>
      <c r="AN13" s="88">
        <f>VLOOKUP(年度マスタ!$K$4&amp;"_"&amp;$AG13,データシート1!$A:$BS,MATCH("ab_"&amp;AN$2,データシート1!$A$1:$BS$1,0),0)</f>
        <v>1680</v>
      </c>
      <c r="AO13" s="88">
        <f>VLOOKUP(年度マスタ!$K$4&amp;"_"&amp;$AG13,データシート1!$A:$BS,MATCH("ab_"&amp;AO$2,データシート1!$A$1:$BS$1,0),0)</f>
        <v>7405</v>
      </c>
      <c r="AP13" s="88">
        <f>VLOOKUP(年度マスタ!$K$4&amp;"_"&amp;$AG13,データシート1!$A:$BS,MATCH("ab_"&amp;AP$2,データシート1!$A$1:$BS$1,0),0)</f>
        <v>0</v>
      </c>
      <c r="AQ13" s="1073">
        <f>VLOOKUP(年度マスタ!$K$4&amp;"_"&amp;$AG13,データシート1!$A:$BS,MATCH("ab_"&amp;AQ$2,データシート1!$A$1:$BS$1,0),0)</f>
        <v>0.84660299949490847</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47.152099999999997</v>
      </c>
      <c r="AI14" s="88">
        <f>VLOOKUP(年度マスタ!$K$4&amp;"_"&amp;$AG14,データシート1!$A:$BS,MATCH("ab_"&amp;AI$2,データシート1!$A$1:$BS$1,0),0)</f>
        <v>162</v>
      </c>
      <c r="AJ14" s="88">
        <f>VLOOKUP(年度マスタ!$K$4&amp;"_"&amp;$AG14,データシート1!$A:$BS,MATCH("ab_"&amp;AJ$2,データシート1!$A$1:$BS$1,0),0)</f>
        <v>29</v>
      </c>
      <c r="AK14" s="88">
        <f>VLOOKUP(年度マスタ!$K$4&amp;"_"&amp;$AG14,データシート1!$A:$BS,MATCH("ab_"&amp;AK$2,データシート1!$A$1:$BS$1,0),0)</f>
        <v>1545</v>
      </c>
      <c r="AL14" s="88">
        <f>VLOOKUP(年度マスタ!$K$4&amp;"_"&amp;$AG14,データシート1!$A:$BS,MATCH("ab_"&amp;AL$2,データシート1!$A$1:$BS$1,0),0)</f>
        <v>2733</v>
      </c>
      <c r="AM14" s="88">
        <f>VLOOKUP(年度マスタ!$K$4&amp;"_"&amp;$AG14,データシート1!$A:$BS,MATCH("ab_"&amp;AM$2,データシート1!$A$1:$BS$1,0),0)</f>
        <v>4879</v>
      </c>
      <c r="AN14" s="88">
        <f>VLOOKUP(年度マスタ!$K$4&amp;"_"&amp;$AG14,データシート1!$A:$BS,MATCH("ab_"&amp;AN$2,データシート1!$A$1:$BS$1,0),0)</f>
        <v>1679</v>
      </c>
      <c r="AO14" s="88">
        <f>VLOOKUP(年度マスタ!$K$4&amp;"_"&amp;$AG14,データシート1!$A:$BS,MATCH("ab_"&amp;AO$2,データシート1!$A$1:$BS$1,0),0)</f>
        <v>7365</v>
      </c>
      <c r="AP14" s="88">
        <f>VLOOKUP(年度マスタ!$K$4&amp;"_"&amp;$AG14,データシート1!$A:$BS,MATCH("ab_"&amp;AP$2,データシート1!$A$1:$BS$1,0),0)</f>
        <v>0</v>
      </c>
      <c r="AQ14" s="1073">
        <f>VLOOKUP(年度マスタ!$K$4&amp;"_"&amp;$AG14,データシート1!$A:$BS,MATCH("ab_"&amp;AQ$2,データシート1!$A$1:$BS$1,0),0)</f>
        <v>1.0989793091632061</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50.865600000000015</v>
      </c>
      <c r="AI15" s="88">
        <f>VLOOKUP(年度マスタ!$K$4&amp;"_"&amp;$AG15,データシート1!$A:$BS,MATCH("ab_"&amp;AI$2,データシート1!$A$1:$BS$1,0),0)</f>
        <v>162</v>
      </c>
      <c r="AJ15" s="88">
        <f>VLOOKUP(年度マスタ!$K$4&amp;"_"&amp;$AG15,データシート1!$A:$BS,MATCH("ab_"&amp;AJ$2,データシート1!$A$1:$BS$1,0),0)</f>
        <v>29</v>
      </c>
      <c r="AK15" s="88">
        <f>VLOOKUP(年度マスタ!$K$4&amp;"_"&amp;$AG15,データシート1!$A:$BS,MATCH("ab_"&amp;AK$2,データシート1!$A$1:$BS$1,0),0)</f>
        <v>1545</v>
      </c>
      <c r="AL15" s="88">
        <f>VLOOKUP(年度マスタ!$K$4&amp;"_"&amp;$AG15,データシート1!$A:$BS,MATCH("ab_"&amp;AL$2,データシート1!$A$1:$BS$1,0),0)</f>
        <v>2756</v>
      </c>
      <c r="AM15" s="88">
        <f>VLOOKUP(年度マスタ!$K$4&amp;"_"&amp;$AG15,データシート1!$A:$BS,MATCH("ab_"&amp;AM$2,データシート1!$A$1:$BS$1,0),0)</f>
        <v>4847</v>
      </c>
      <c r="AN15" s="88">
        <f>VLOOKUP(年度マスタ!$K$4&amp;"_"&amp;$AG15,データシート1!$A:$BS,MATCH("ab_"&amp;AN$2,データシート1!$A$1:$BS$1,0),0)</f>
        <v>1694</v>
      </c>
      <c r="AO15" s="88">
        <f>VLOOKUP(年度マスタ!$K$4&amp;"_"&amp;$AG15,データシート1!$A:$BS,MATCH("ab_"&amp;AO$2,データシート1!$A$1:$BS$1,0),0)</f>
        <v>7245</v>
      </c>
      <c r="AP15" s="88">
        <f>VLOOKUP(年度マスタ!$K$4&amp;"_"&amp;$AG15,データシート1!$A:$BS,MATCH("ab_"&amp;AP$2,データシート1!$A$1:$BS$1,0),0)</f>
        <v>0</v>
      </c>
      <c r="AQ15" s="1073">
        <f>VLOOKUP(年度マスタ!$K$4&amp;"_"&amp;$AG15,データシート1!$A:$BS,MATCH("ab_"&amp;AQ$2,データシート1!$A$1:$BS$1,0),0)</f>
        <v>0.88255827362791539</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52.6006</v>
      </c>
      <c r="AI16" s="88">
        <f>VLOOKUP(年度マスタ!$K$4&amp;"_"&amp;$AG16,データシート1!$A:$BS,MATCH("ab_"&amp;AI$2,データシート1!$A$1:$BS$1,0),0)</f>
        <v>162</v>
      </c>
      <c r="AJ16" s="88">
        <f>VLOOKUP(年度マスタ!$K$4&amp;"_"&amp;$AG16,データシート1!$A:$BS,MATCH("ab_"&amp;AJ$2,データシート1!$A$1:$BS$1,0),0)</f>
        <v>29</v>
      </c>
      <c r="AK16" s="88">
        <f>VLOOKUP(年度マスタ!$K$4&amp;"_"&amp;$AG16,データシート1!$A:$BS,MATCH("ab_"&amp;AK$2,データシート1!$A$1:$BS$1,0),0)</f>
        <v>1545</v>
      </c>
      <c r="AL16" s="88">
        <f>VLOOKUP(年度マスタ!$K$4&amp;"_"&amp;$AG16,データシート1!$A:$BS,MATCH("ab_"&amp;AL$2,データシート1!$A$1:$BS$1,0),0)</f>
        <v>2758</v>
      </c>
      <c r="AM16" s="88">
        <f>VLOOKUP(年度マスタ!$K$4&amp;"_"&amp;$AG16,データシート1!$A:$BS,MATCH("ab_"&amp;AM$2,データシート1!$A$1:$BS$1,0),0)</f>
        <v>4842</v>
      </c>
      <c r="AN16" s="88">
        <f>VLOOKUP(年度マスタ!$K$4&amp;"_"&amp;$AG16,データシート1!$A:$BS,MATCH("ab_"&amp;AN$2,データシート1!$A$1:$BS$1,0),0)</f>
        <v>1665</v>
      </c>
      <c r="AO16" s="88">
        <f>VLOOKUP(年度マスタ!$K$4&amp;"_"&amp;$AG16,データシート1!$A:$BS,MATCH("ab_"&amp;AO$2,データシート1!$A$1:$BS$1,0),0)</f>
        <v>7135</v>
      </c>
      <c r="AP16" s="88">
        <f>VLOOKUP(年度マスタ!$K$4&amp;"_"&amp;$AG16,データシート1!$A:$BS,MATCH("ab_"&amp;AP$2,データシート1!$A$1:$BS$1,0),0)</f>
        <v>0</v>
      </c>
      <c r="AQ16" s="1073">
        <f>VLOOKUP(年度マスタ!$K$4&amp;"_"&amp;$AG16,データシート1!$A:$BS,MATCH("ab_"&amp;AQ$2,データシート1!$A$1:$BS$1,0),0)</f>
        <v>1.0096293994832151</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48.861499999999985</v>
      </c>
      <c r="AI17" s="187">
        <f>VLOOKUP(年度マスタ!$K$4&amp;"_"&amp;$AG17,データシート1!$A:$BS,MATCH("ab_"&amp;AI$2,データシート1!$A$1:$BS$1,0),0)</f>
        <v>162</v>
      </c>
      <c r="AJ17" s="187">
        <f>VLOOKUP(年度マスタ!$K$4&amp;"_"&amp;$AG17,データシート1!$A:$BS,MATCH("ab_"&amp;AJ$2,データシート1!$A$1:$BS$1,0),0)</f>
        <v>29</v>
      </c>
      <c r="AK17" s="187">
        <f>VLOOKUP(年度マスタ!$K$4&amp;"_"&amp;$AG17,データシート1!$A:$BS,MATCH("ab_"&amp;AK$2,データシート1!$A$1:$BS$1,0),0)</f>
        <v>1545</v>
      </c>
      <c r="AL17" s="187">
        <f>VLOOKUP(年度マスタ!$K$4&amp;"_"&amp;$AG17,データシート1!$A:$BS,MATCH("ab_"&amp;AL$2,データシート1!$A$1:$BS$1,0),0)</f>
        <v>2764</v>
      </c>
      <c r="AM17" s="187">
        <f>VLOOKUP(年度マスタ!$K$4&amp;"_"&amp;$AG17,データシート1!$A:$BS,MATCH("ab_"&amp;AM$2,データシート1!$A$1:$BS$1,0),0)</f>
        <v>4833</v>
      </c>
      <c r="AN17" s="187">
        <f>VLOOKUP(年度マスタ!$K$4&amp;"_"&amp;$AG17,データシート1!$A:$BS,MATCH("ab_"&amp;AN$2,データシート1!$A$1:$BS$1,0),0)</f>
        <v>1651</v>
      </c>
      <c r="AO17" s="187">
        <f>VLOOKUP(年度マスタ!$K$4&amp;"_"&amp;$AG17,データシート1!$A:$BS,MATCH("ab_"&amp;AO$2,データシート1!$A$1:$BS$1,0),0)</f>
        <v>7073</v>
      </c>
      <c r="AP17" s="187">
        <f>VLOOKUP(年度マスタ!$K$4&amp;"_"&amp;$AG17,データシート1!$A:$BS,MATCH("ab_"&amp;AP$2,データシート1!$A$1:$BS$1,0),0)</f>
        <v>0</v>
      </c>
      <c r="AQ17" s="1074">
        <f>VLOOKUP(年度マスタ!$K$4&amp;"_"&amp;$AG17,データシート1!$A:$BS,MATCH("ab_"&amp;AQ$2,データシート1!$A$1:$BS$1,0),0)</f>
        <v>1.073738938512433</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48.319899999999997</v>
      </c>
      <c r="AI18" s="88">
        <f>VLOOKUP(年度マスタ!$K$4&amp;"_"&amp;$AG18,データシート1!$A:$BS,MATCH("ab_"&amp;AI$2,データシート1!$A$1:$BS$1,0),0)</f>
        <v>162</v>
      </c>
      <c r="AJ18" s="88">
        <f>VLOOKUP(年度マスタ!$K$4&amp;"_"&amp;$AG18,データシート1!$A:$BS,MATCH("ab_"&amp;AJ$2,データシート1!$A$1:$BS$1,0),0)</f>
        <v>29</v>
      </c>
      <c r="AK18" s="88">
        <f>VLOOKUP(年度マスタ!$K$4&amp;"_"&amp;$AG18,データシート1!$A:$BS,MATCH("ab_"&amp;AK$2,データシート1!$A$1:$BS$1,0),0)</f>
        <v>1545</v>
      </c>
      <c r="AL18" s="88">
        <f>VLOOKUP(年度マスタ!$K$4&amp;"_"&amp;$AG18,データシート1!$A:$BS,MATCH("ab_"&amp;AL$2,データシート1!$A$1:$BS$1,0),0)</f>
        <v>2763</v>
      </c>
      <c r="AM18" s="88">
        <f>VLOOKUP(年度マスタ!$K$4&amp;"_"&amp;$AG18,データシート1!$A:$BS,MATCH("ab_"&amp;AM$2,データシート1!$A$1:$BS$1,0),0)</f>
        <v>4804</v>
      </c>
      <c r="AN18" s="88">
        <f>VLOOKUP(年度マスタ!$K$4&amp;"_"&amp;$AG18,データシート1!$A:$BS,MATCH("ab_"&amp;AN$2,データシート1!$A$1:$BS$1,0),0)</f>
        <v>1602</v>
      </c>
      <c r="AO18" s="88">
        <f>VLOOKUP(年度マスタ!$K$4&amp;"_"&amp;$AG18,データシート1!$A:$BS,MATCH("ab_"&amp;AO$2,データシート1!$A$1:$BS$1,0),0)</f>
        <v>6964</v>
      </c>
      <c r="AP18" s="88">
        <f>VLOOKUP(年度マスタ!$K$4&amp;"_"&amp;$AG18,データシート1!$A:$BS,MATCH("ab_"&amp;AP$2,データシート1!$A$1:$BS$1,0),0)</f>
        <v>0</v>
      </c>
      <c r="AQ18" s="1073">
        <f>VLOOKUP(年度マスタ!$K$4&amp;"_"&amp;$AG18,データシート1!$A:$BS,MATCH("ab_"&amp;AQ$2,データシート1!$A$1:$BS$1,0),0)</f>
        <v>1.2077764998590681</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43.905200000000001</v>
      </c>
      <c r="AI19" s="88">
        <f>VLOOKUP(年度マスタ!$K$4&amp;"_"&amp;$AG19,データシート1!$A:$BS,MATCH("ab_"&amp;AI$2,データシート1!$A$1:$BS$1,0),0)</f>
        <v>155</v>
      </c>
      <c r="AJ19" s="88">
        <f>VLOOKUP(年度マスタ!$K$4&amp;"_"&amp;$AG19,データシート1!$A:$BS,MATCH("ab_"&amp;AJ$2,データシート1!$A$1:$BS$1,0),0)</f>
        <v>80</v>
      </c>
      <c r="AK19" s="88">
        <f>VLOOKUP(年度マスタ!$K$4&amp;"_"&amp;$AG19,データシート1!$A:$BS,MATCH("ab_"&amp;AK$2,データシート1!$A$1:$BS$1,0),0)</f>
        <v>1744</v>
      </c>
      <c r="AL19" s="88">
        <f>VLOOKUP(年度マスタ!$K$4&amp;"_"&amp;$AG19,データシート1!$A:$BS,MATCH("ab_"&amp;AL$2,データシート1!$A$1:$BS$1,0),0)</f>
        <v>2796</v>
      </c>
      <c r="AM19" s="88">
        <f>VLOOKUP(年度マスタ!$K$4&amp;"_"&amp;$AG19,データシート1!$A:$BS,MATCH("ab_"&amp;AM$2,データシート1!$A$1:$BS$1,0),0)</f>
        <v>4814</v>
      </c>
      <c r="AN19" s="88">
        <f>VLOOKUP(年度マスタ!$K$4&amp;"_"&amp;$AG19,データシート1!$A:$BS,MATCH("ab_"&amp;AN$2,データシート1!$A$1:$BS$1,0),0)</f>
        <v>1617</v>
      </c>
      <c r="AO19" s="88">
        <f>VLOOKUP(年度マスタ!$K$4&amp;"_"&amp;$AG19,データシート1!$A:$BS,MATCH("ab_"&amp;AO$2,データシート1!$A$1:$BS$1,0),0)</f>
        <v>6929</v>
      </c>
      <c r="AP19" s="88">
        <f>VLOOKUP(年度マスタ!$K$4&amp;"_"&amp;$AG19,データシート1!$A:$BS,MATCH("ab_"&amp;AP$2,データシート1!$A$1:$BS$1,0),0)</f>
        <v>0</v>
      </c>
      <c r="AQ19" s="1073">
        <f>VLOOKUP(年度マスタ!$K$4&amp;"_"&amp;$AG19,データシート1!$A:$BS,MATCH("ab_"&amp;AQ$2,データシート1!$A$1:$BS$1,0),0)</f>
        <v>1.137805602113388</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50.08</v>
      </c>
      <c r="AI20" s="88">
        <f>VLOOKUP(年度マスタ!$K$4&amp;"_"&amp;$AG20,データシート1!$A:$BS,MATCH("ab_"&amp;AI$2,データシート1!$A$1:$BS$1,0),0)</f>
        <v>155</v>
      </c>
      <c r="AJ20" s="88">
        <f>VLOOKUP(年度マスタ!$K$4&amp;"_"&amp;$AG20,データシート1!$A:$BS,MATCH("ab_"&amp;AJ$2,データシート1!$A$1:$BS$1,0),0)</f>
        <v>80</v>
      </c>
      <c r="AK20" s="88">
        <f>VLOOKUP(年度マスタ!$K$4&amp;"_"&amp;$AG20,データシート1!$A:$BS,MATCH("ab_"&amp;AK$2,データシート1!$A$1:$BS$1,0),0)</f>
        <v>1744</v>
      </c>
      <c r="AL20" s="88">
        <f>VLOOKUP(年度マスタ!$K$4&amp;"_"&amp;$AG20,データシート1!$A:$BS,MATCH("ab_"&amp;AL$2,データシート1!$A$1:$BS$1,0),0)</f>
        <v>2802</v>
      </c>
      <c r="AM20" s="88">
        <f>VLOOKUP(年度マスタ!$K$4&amp;"_"&amp;$AG20,データシート1!$A:$BS,MATCH("ab_"&amp;AM$2,データシート1!$A$1:$BS$1,0),0)</f>
        <v>4778</v>
      </c>
      <c r="AN20" s="88">
        <f>VLOOKUP(年度マスタ!$K$4&amp;"_"&amp;$AG20,データシート1!$A:$BS,MATCH("ab_"&amp;AN$2,データシート1!$A$1:$BS$1,0),0)</f>
        <v>1616</v>
      </c>
      <c r="AO20" s="88">
        <f>VLOOKUP(年度マスタ!$K$4&amp;"_"&amp;$AG20,データシート1!$A:$BS,MATCH("ab_"&amp;AO$2,データシート1!$A$1:$BS$1,0),0)</f>
        <v>6870</v>
      </c>
      <c r="AP20" s="88">
        <f>VLOOKUP(年度マスタ!$K$4&amp;"_"&amp;$AG20,データシート1!$A:$BS,MATCH("ab_"&amp;AP$2,データシート1!$A$1:$BS$1,0),0)</f>
        <v>0</v>
      </c>
      <c r="AQ20" s="1073">
        <f>VLOOKUP(年度マスタ!$K$4&amp;"_"&amp;$AG20,データシート1!$A:$BS,MATCH("ab_"&amp;AQ$2,データシート1!$A$1:$BS$1,0),0)</f>
        <v>1.0629258901647971</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睦沢町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0</v>
      </c>
      <c r="BE13" s="80" t="str">
        <f>年度マスタ!K4</f>
        <v>12422</v>
      </c>
      <c r="BF13" s="80" t="str">
        <f>年度マスタ!K4</f>
        <v>12422</v>
      </c>
      <c r="BG13" s="80" t="str">
        <f>年度マスタ!K4</f>
        <v>12422</v>
      </c>
      <c r="BH13" s="318" t="s">
        <v>108</v>
      </c>
      <c r="BI13" s="318" t="s">
        <v>108</v>
      </c>
      <c r="BJ13" s="318" t="s">
        <v>108</v>
      </c>
      <c r="BK13" s="318" t="str">
        <f>年度マスタ!K4</f>
        <v>12422</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睦沢町</v>
      </c>
      <c r="BF14" s="80" t="str">
        <f>AP2</f>
        <v>睦沢町</v>
      </c>
      <c r="BG14" s="80" t="str">
        <f>AP2</f>
        <v>睦沢町</v>
      </c>
      <c r="BH14" s="80" t="s">
        <v>118</v>
      </c>
      <c r="BI14" s="80" t="s">
        <v>118</v>
      </c>
      <c r="BJ14" s="80" t="s">
        <v>118</v>
      </c>
      <c r="BK14" s="80" t="str">
        <f>AP2</f>
        <v>睦沢町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0</v>
      </c>
      <c r="G21" s="996">
        <f t="shared" ref="G21:O21" si="5">SUM(G22,G26,G27,G28)</f>
        <v>0</v>
      </c>
      <c r="H21" s="996">
        <f t="shared" si="5"/>
        <v>0</v>
      </c>
      <c r="I21" s="996">
        <f t="shared" si="5"/>
        <v>0</v>
      </c>
      <c r="J21" s="996">
        <f t="shared" si="5"/>
        <v>0</v>
      </c>
      <c r="K21" s="996">
        <f t="shared" si="5"/>
        <v>0</v>
      </c>
      <c r="L21" s="996">
        <f t="shared" si="5"/>
        <v>0</v>
      </c>
      <c r="M21" s="996">
        <f t="shared" si="5"/>
        <v>0</v>
      </c>
      <c r="N21" s="996">
        <f t="shared" si="5"/>
        <v>0</v>
      </c>
      <c r="O21" s="996">
        <f t="shared" si="5"/>
        <v>0</v>
      </c>
      <c r="P21" s="997">
        <f>SUM(P22,P26,P27,P28)</f>
        <v>0</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0</v>
      </c>
      <c r="G22" s="998">
        <f t="shared" ref="G22:P22" si="6">SUM(G23:G25)</f>
        <v>0</v>
      </c>
      <c r="H22" s="998">
        <f t="shared" si="6"/>
        <v>0</v>
      </c>
      <c r="I22" s="998">
        <f t="shared" si="6"/>
        <v>0</v>
      </c>
      <c r="J22" s="998">
        <f t="shared" si="6"/>
        <v>0</v>
      </c>
      <c r="K22" s="998">
        <f t="shared" si="6"/>
        <v>0</v>
      </c>
      <c r="L22" s="998">
        <f t="shared" si="6"/>
        <v>0</v>
      </c>
      <c r="M22" s="998">
        <f t="shared" si="6"/>
        <v>0</v>
      </c>
      <c r="N22" s="998">
        <f t="shared" si="6"/>
        <v>0</v>
      </c>
      <c r="O22" s="998">
        <f t="shared" si="6"/>
        <v>0</v>
      </c>
      <c r="P22" s="999">
        <f t="shared" si="6"/>
        <v>0</v>
      </c>
      <c r="Z22" s="313"/>
      <c r="AB22" s="312"/>
      <c r="AC22" s="571" t="s">
        <v>1377</v>
      </c>
      <c r="AP22" s="18" t="s">
        <v>1387</v>
      </c>
      <c r="AQ22" s="313"/>
      <c r="AV22" s="80" t="str">
        <f>AW22</f>
        <v>エネルギー起源CO2</v>
      </c>
      <c r="AW22" s="80" t="str">
        <f>D56</f>
        <v>エネルギー起源CO2</v>
      </c>
      <c r="AX22" s="201">
        <f>P56</f>
        <v>0</v>
      </c>
      <c r="AY22" s="201">
        <f>AX22</f>
        <v>0</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0</v>
      </c>
      <c r="M23" s="1000">
        <f>IFERROR(VLOOKUP(年度マスタ!$K$4&amp;"_"&amp;M$20,データシート1!$A:$BT,MATCH("ba_"&amp;$E23,データシート1!$A$1:$BT$1,0),0),0)</f>
        <v>0</v>
      </c>
      <c r="N23" s="1000">
        <f>IFERROR(VLOOKUP(年度マスタ!$K$4&amp;"_"&amp;N$20,データシート1!$A:$BT,MATCH("ba_"&amp;$E23,データシート1!$A$1:$BT$1,0),0),0)</f>
        <v>0</v>
      </c>
      <c r="O23" s="1000">
        <f>IFERROR(VLOOKUP(年度マスタ!$K$4&amp;"_"&amp;O$20,データシート1!$A:$BT,MATCH("ba_"&amp;$E23,データシート1!$A$1:$BT$1,0),0),0)</f>
        <v>0</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32.488005069945871</v>
      </c>
      <c r="AG24" s="996">
        <f t="shared" ref="AG24:AP24" si="7">AG25+AG29</f>
        <v>37.399974853183188</v>
      </c>
      <c r="AH24" s="996">
        <f t="shared" si="7"/>
        <v>32.135692375571942</v>
      </c>
      <c r="AI24" s="996">
        <f t="shared" si="7"/>
        <v>32.104687297925373</v>
      </c>
      <c r="AJ24" s="996">
        <f t="shared" si="7"/>
        <v>27.709465761666813</v>
      </c>
      <c r="AK24" s="996">
        <f t="shared" si="7"/>
        <v>26.678708640431516</v>
      </c>
      <c r="AL24" s="996">
        <f t="shared" si="7"/>
        <v>28.124368388371053</v>
      </c>
      <c r="AM24" s="996">
        <f t="shared" si="7"/>
        <v>27.512003792825997</v>
      </c>
      <c r="AN24" s="996">
        <f t="shared" si="7"/>
        <v>24.565266061570927</v>
      </c>
      <c r="AO24" s="996">
        <f>AO25+AO29</f>
        <v>23.686713900202101</v>
      </c>
      <c r="AP24" s="997">
        <f t="shared" si="7"/>
        <v>24.836170573924264</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25.385139097375916</v>
      </c>
      <c r="AG25" s="998">
        <f>①CO2排出量の現状把握!AA35</f>
        <v>29.170951628017178</v>
      </c>
      <c r="AH25" s="998">
        <f>①CO2排出量の現状把握!AB35</f>
        <v>22.939735805646826</v>
      </c>
      <c r="AI25" s="998">
        <f>①CO2排出量の現状把握!AC35</f>
        <v>22.987019716825309</v>
      </c>
      <c r="AJ25" s="998">
        <f>①CO2排出量の現状把握!AD35</f>
        <v>19.652887320096102</v>
      </c>
      <c r="AK25" s="998">
        <f>①CO2排出量の現状把握!AE35</f>
        <v>18.493514504609383</v>
      </c>
      <c r="AL25" s="998">
        <f>①CO2排出量の現状把握!AF35</f>
        <v>21.084901399413134</v>
      </c>
      <c r="AM25" s="998">
        <f>①CO2排出量の現状把握!AG35</f>
        <v>20.369652818100224</v>
      </c>
      <c r="AN25" s="998">
        <f>①CO2排出量の現状把握!AH35</f>
        <v>17.27823271020787</v>
      </c>
      <c r="AO25" s="998">
        <f>①CO2排出量の現状把握!AI35</f>
        <v>17.034641002044648</v>
      </c>
      <c r="AP25" s="999">
        <f>①CO2排出量の現状把握!AJ35</f>
        <v>17.680124108347634</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23.046874154291839</v>
      </c>
      <c r="AG26" s="1000">
        <f>①CO2排出量の現状把握!AA36</f>
        <v>26.683946072537669</v>
      </c>
      <c r="AH26" s="1000">
        <f>①CO2排出量の現状把握!AB36</f>
        <v>20.449212117293545</v>
      </c>
      <c r="AI26" s="1000">
        <f>①CO2排出量の現状把握!AC36</f>
        <v>20.554481985445086</v>
      </c>
      <c r="AJ26" s="1000">
        <f>①CO2排出量の現状把握!AD36</f>
        <v>17.603665929529182</v>
      </c>
      <c r="AK26" s="1000">
        <f>①CO2排出量の現状把握!AE36</f>
        <v>16.363184369738846</v>
      </c>
      <c r="AL26" s="1000">
        <f>①CO2排出量の現状把握!AF36</f>
        <v>18.683678338776577</v>
      </c>
      <c r="AM26" s="1000">
        <f>①CO2排出量の現状把握!AG36</f>
        <v>18.136055117983076</v>
      </c>
      <c r="AN26" s="1000">
        <f>①CO2排出量の現状把握!AH36</f>
        <v>15.186019745192008</v>
      </c>
      <c r="AO26" s="1000">
        <f>①CO2排出量の現状把握!AI36</f>
        <v>14.959031883612312</v>
      </c>
      <c r="AP26" s="1001">
        <f>①CO2排出量の現状把握!AJ36</f>
        <v>12.79586855853672</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0.3434634190682383</v>
      </c>
      <c r="AG27" s="1000">
        <f>①CO2排出量の現状把握!AA37</f>
        <v>0.5421900942083725</v>
      </c>
      <c r="AH27" s="1000">
        <f>①CO2排出量の現状把握!AB37</f>
        <v>0.53794696946869824</v>
      </c>
      <c r="AI27" s="1000">
        <f>①CO2排出量の現状把握!AC37</f>
        <v>0.47946518261163507</v>
      </c>
      <c r="AJ27" s="1000">
        <f>①CO2排出量の現状把握!AD37</f>
        <v>0.38733003854699943</v>
      </c>
      <c r="AK27" s="1000">
        <f>①CO2排出量の現状把握!AE37</f>
        <v>0.38465091788779426</v>
      </c>
      <c r="AL27" s="1000">
        <f>①CO2排出量の現状把握!AF37</f>
        <v>0.37069003598493272</v>
      </c>
      <c r="AM27" s="1000">
        <f>①CO2排出量の現状把握!AG37</f>
        <v>0.37105058646602523</v>
      </c>
      <c r="AN27" s="1000">
        <f>①CO2排出量の現状把握!AH37</f>
        <v>0.35036689280261818</v>
      </c>
      <c r="AO27" s="1000">
        <f>①CO2排出量の現状把握!AI37</f>
        <v>0.31928468106178765</v>
      </c>
      <c r="AP27" s="1001">
        <f>①CO2排出量の現状把握!AJ37</f>
        <v>0.32548748822750806</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1.9948015240158388</v>
      </c>
      <c r="AG28" s="1000">
        <f>①CO2排出量の現状把握!AA38</f>
        <v>1.9448154612711386</v>
      </c>
      <c r="AH28" s="1000">
        <f>①CO2排出量の現状把握!AB38</f>
        <v>1.9525767188845811</v>
      </c>
      <c r="AI28" s="1000">
        <f>①CO2排出量の現状把握!AC38</f>
        <v>1.9530725487685898</v>
      </c>
      <c r="AJ28" s="1000">
        <f>①CO2排出量の現状把握!AD38</f>
        <v>1.6618913520199214</v>
      </c>
      <c r="AK28" s="1000">
        <f>①CO2排出量の現状把握!AE38</f>
        <v>1.7456792169827438</v>
      </c>
      <c r="AL28" s="1000">
        <f>①CO2排出量の現状把握!AF38</f>
        <v>2.0305330246516262</v>
      </c>
      <c r="AM28" s="1000">
        <f>①CO2排出量の現状把握!AG38</f>
        <v>1.8625471136511209</v>
      </c>
      <c r="AN28" s="1000">
        <f>①CO2排出量の現状把握!AH38</f>
        <v>1.7418460722132438</v>
      </c>
      <c r="AO28" s="1000">
        <f>①CO2排出量の現状把握!AI38</f>
        <v>1.7563244373705487</v>
      </c>
      <c r="AP28" s="1001">
        <f>①CO2排出量の現状把握!AJ38</f>
        <v>4.5587680615834074</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7.1028659725699557</v>
      </c>
      <c r="AG29" s="1002">
        <f>①CO2排出量の現状把握!AA39</f>
        <v>8.2290232251660083</v>
      </c>
      <c r="AH29" s="1002">
        <f>①CO2排出量の現状把握!AB39</f>
        <v>9.1959565699251176</v>
      </c>
      <c r="AI29" s="1002">
        <f>①CO2排出量の現状把握!AC39</f>
        <v>9.1176675811000667</v>
      </c>
      <c r="AJ29" s="1002">
        <f>①CO2排出量の現状把握!AD39</f>
        <v>8.0565784415707125</v>
      </c>
      <c r="AK29" s="1002">
        <f>①CO2排出量の現状把握!AE39</f>
        <v>8.185194135822135</v>
      </c>
      <c r="AL29" s="1002">
        <f>①CO2排出量の現状把握!AF39</f>
        <v>7.0394669889579173</v>
      </c>
      <c r="AM29" s="1002">
        <f>①CO2排出量の現状把握!AG39</f>
        <v>7.1423509747257734</v>
      </c>
      <c r="AN29" s="1002">
        <f>①CO2排出量の現状把握!AH39</f>
        <v>7.2870333513630579</v>
      </c>
      <c r="AO29" s="1002">
        <f>①CO2排出量の現状把握!AI39</f>
        <v>6.6520728981574537</v>
      </c>
      <c r="AP29" s="1003">
        <f>①CO2排出量の現状把握!AJ39</f>
        <v>7.1560464655766314</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v>
      </c>
      <c r="AG32" s="509">
        <f t="shared" si="12"/>
        <v>0</v>
      </c>
      <c r="AH32" s="509">
        <f t="shared" si="12"/>
        <v>0</v>
      </c>
      <c r="AI32" s="509">
        <f t="shared" si="12"/>
        <v>0</v>
      </c>
      <c r="AJ32" s="509">
        <f t="shared" si="12"/>
        <v>0</v>
      </c>
      <c r="AK32" s="509">
        <f t="shared" si="12"/>
        <v>0</v>
      </c>
      <c r="AL32" s="509">
        <f t="shared" si="12"/>
        <v>0</v>
      </c>
      <c r="AM32" s="509">
        <f t="shared" si="12"/>
        <v>0</v>
      </c>
      <c r="AN32" s="509">
        <f t="shared" si="12"/>
        <v>0</v>
      </c>
      <c r="AO32" s="509">
        <f t="shared" si="12"/>
        <v>0</v>
      </c>
      <c r="AP32" s="509">
        <f t="shared" si="12"/>
        <v>0</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v>
      </c>
      <c r="AH33" s="506">
        <f t="shared" si="13"/>
        <v>0</v>
      </c>
      <c r="AI33" s="506">
        <f t="shared" si="13"/>
        <v>0</v>
      </c>
      <c r="AJ33" s="506">
        <f t="shared" si="13"/>
        <v>0</v>
      </c>
      <c r="AK33" s="506">
        <f t="shared" si="13"/>
        <v>0</v>
      </c>
      <c r="AL33" s="506">
        <f t="shared" si="13"/>
        <v>0</v>
      </c>
      <c r="AM33" s="506">
        <f t="shared" si="13"/>
        <v>0</v>
      </c>
      <c r="AN33" s="506">
        <f t="shared" si="13"/>
        <v>0</v>
      </c>
      <c r="AO33" s="506">
        <f t="shared" si="13"/>
        <v>0</v>
      </c>
      <c r="AP33" s="506">
        <f t="shared" si="13"/>
        <v>0</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v>
      </c>
      <c r="AI34" s="507">
        <f t="shared" si="14"/>
        <v>0</v>
      </c>
      <c r="AJ34" s="507">
        <f t="shared" si="14"/>
        <v>0</v>
      </c>
      <c r="AK34" s="507">
        <f t="shared" si="14"/>
        <v>0</v>
      </c>
      <c r="AL34" s="507">
        <f t="shared" si="14"/>
        <v>0</v>
      </c>
      <c r="AM34" s="507">
        <f t="shared" si="14"/>
        <v>0</v>
      </c>
      <c r="AN34" s="507">
        <f t="shared" si="14"/>
        <v>0</v>
      </c>
      <c r="AO34" s="507">
        <f t="shared" si="14"/>
        <v>0</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0</v>
      </c>
      <c r="G55" s="1004">
        <f t="shared" ref="G55:P55" si="29">SUM(G56,G57,G60,G61,G62,G63,G64,G65,)</f>
        <v>0</v>
      </c>
      <c r="H55" s="1004">
        <f t="shared" si="29"/>
        <v>0</v>
      </c>
      <c r="I55" s="1004">
        <f t="shared" si="29"/>
        <v>0</v>
      </c>
      <c r="J55" s="1004">
        <f t="shared" si="29"/>
        <v>0</v>
      </c>
      <c r="K55" s="1004">
        <f t="shared" si="29"/>
        <v>0</v>
      </c>
      <c r="L55" s="1004">
        <f t="shared" si="29"/>
        <v>0</v>
      </c>
      <c r="M55" s="1004">
        <f t="shared" si="29"/>
        <v>0</v>
      </c>
      <c r="N55" s="1004">
        <f t="shared" si="29"/>
        <v>0</v>
      </c>
      <c r="O55" s="1004">
        <f t="shared" si="29"/>
        <v>0</v>
      </c>
      <c r="P55" s="1005">
        <f t="shared" si="29"/>
        <v>0</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0</v>
      </c>
      <c r="G56" s="1006">
        <f>IFERROR(VLOOKUP(年度マスタ!$K$4&amp;"_"&amp;G$54,データシート1!$A:$CD,MATCH("bc_"&amp;$C56,データシート1!$A$1:$CD$1,0),0),0)</f>
        <v>0</v>
      </c>
      <c r="H56" s="1006">
        <f>IFERROR(VLOOKUP(年度マスタ!$K$4&amp;"_"&amp;H$54,データシート1!$A:$CD,MATCH("bc_"&amp;$C56,データシート1!$A$1:$CD$1,0),0),0)</f>
        <v>0</v>
      </c>
      <c r="I56" s="1006">
        <f>IFERROR(VLOOKUP(年度マスタ!$K$4&amp;"_"&amp;I$54,データシート1!$A:$CD,MATCH("bc_"&amp;$C56,データシート1!$A$1:$CD$1,0),0),0)</f>
        <v>0</v>
      </c>
      <c r="J56" s="1006">
        <f>IFERROR(VLOOKUP(年度マスタ!$K$4&amp;"_"&amp;J$54,データシート1!$A:$CD,MATCH("bc_"&amp;$C56,データシート1!$A$1:$CD$1,0),0),0)</f>
        <v>0</v>
      </c>
      <c r="K56" s="1006">
        <f>IFERROR(VLOOKUP(年度マスタ!$K$4&amp;"_"&amp;K$54,データシート1!$A:$CD,MATCH("bc_"&amp;$C56,データシート1!$A$1:$CD$1,0),0),0)</f>
        <v>0</v>
      </c>
      <c r="L56" s="1006">
        <f>IFERROR(VLOOKUP(年度マスタ!$K$4&amp;"_"&amp;L$54,データシート1!$A:$CD,MATCH("bc_"&amp;$C56,データシート1!$A$1:$CD$1,0),0),0)</f>
        <v>0</v>
      </c>
      <c r="M56" s="1006">
        <f>IFERROR(VLOOKUP(年度マスタ!$K$4&amp;"_"&amp;M$54,データシート1!$A:$CD,MATCH("bc_"&amp;$C56,データシート1!$A$1:$CD$1,0),0),0)</f>
        <v>0</v>
      </c>
      <c r="N56" s="1006">
        <f>IFERROR(VLOOKUP(年度マスタ!$K$4&amp;"_"&amp;N$54,データシート1!$A:$CD,MATCH("bc_"&amp;$C56,データシート1!$A$1:$CD$1,0),0),0)</f>
        <v>0</v>
      </c>
      <c r="O56" s="1006">
        <f>IFERROR(VLOOKUP(年度マスタ!$K$4&amp;"_"&amp;O$54,データシート1!$A:$CD,MATCH("bc_"&amp;$C56,データシート1!$A$1:$CD$1,0),0),0)</f>
        <v>0</v>
      </c>
      <c r="P56" s="1007">
        <f>IFERROR(VLOOKUP(年度マスタ!$K$4&amp;"_"&amp;P$54,データシート1!$A:$CD,MATCH("bc_"&amp;$C56,データシート1!$A$1:$CD$1,0),0),0)</f>
        <v>0</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睦沢町</v>
      </c>
      <c r="AF1" s="345"/>
      <c r="AG1" s="203"/>
      <c r="AH1" s="188"/>
      <c r="AI1" s="188"/>
      <c r="AJ1" s="188"/>
      <c r="AK1" s="188"/>
      <c r="AL1" s="189"/>
      <c r="AM1" s="189"/>
      <c r="AN1" s="189"/>
      <c r="AO1" s="189"/>
      <c r="AP1" s="189"/>
      <c r="AQ1" s="189"/>
      <c r="AR1" s="189"/>
      <c r="AS1" s="189"/>
      <c r="AT1" s="190"/>
    </row>
    <row r="2" spans="1:47" s="577" customFormat="1" ht="27.95" customHeight="1">
      <c r="A2" s="576"/>
      <c r="B2" s="576" t="s">
        <v>1641</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1645</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335.6</v>
      </c>
      <c r="K6" s="688">
        <f>VLOOKUP(年度マスタ!$K$4&amp;"_"&amp;K$5,データシート1!$A:$BS,MATCH("cb_"&amp;$G6,データシート1!$A$1:$BS$1,0),0)</f>
        <v>412.29999999999995</v>
      </c>
      <c r="L6" s="688">
        <f>VLOOKUP(年度マスタ!$K$4&amp;"_"&amp;L$5,データシート1!$A:$BS,MATCH("cb_"&amp;$G6,データシート1!$A$1:$BS$1,0),0)</f>
        <v>482.3</v>
      </c>
      <c r="M6" s="688">
        <f>VLOOKUP(年度マスタ!$K$4&amp;"_"&amp;M$5,データシート1!$A:$BS,MATCH("cb_"&amp;$G6,データシート1!$A$1:$BS$1,0),0)</f>
        <v>578</v>
      </c>
      <c r="N6" s="688">
        <f>VLOOKUP(年度マスタ!$K$4&amp;"_"&amp;N$5,データシート1!$A:$BS,MATCH("cb_"&amp;$G6,データシート1!$A$1:$BS$1,0),0)</f>
        <v>607.1</v>
      </c>
      <c r="O6" s="688">
        <f>VLOOKUP(年度マスタ!$K$4&amp;"_"&amp;O$5,データシート1!$A:$BS,MATCH("cb_"&amp;$G6,データシート1!$A$1:$BS$1,0),0)</f>
        <v>652.79999999999995</v>
      </c>
      <c r="P6" s="688">
        <f>VLOOKUP(年度マスタ!$K$4&amp;"_"&amp;P$5,データシート1!$A:$BS,MATCH("cb_"&amp;$G6,データシート1!$A$1:$BS$1,0),0)</f>
        <v>698.49999999999989</v>
      </c>
      <c r="Q6" s="688">
        <f>VLOOKUP(年度マスタ!$K$4&amp;"_"&amp;Q$5,データシート1!$A:$BS,MATCH("cb_"&amp;$G6,データシート1!$A$1:$BS$1,0),0)</f>
        <v>752.49999999999989</v>
      </c>
      <c r="R6" s="704">
        <f>VLOOKUP(年度マスタ!$K$4&amp;"_"&amp;R$5,データシート1!$A:$BS,MATCH("cb_"&amp;$G6,データシート1!$A$1:$BS$1,0),0)</f>
        <v>792.09999999999991</v>
      </c>
      <c r="S6" s="627"/>
      <c r="T6" s="226"/>
      <c r="U6" s="640"/>
      <c r="V6" s="231"/>
      <c r="W6" s="231"/>
      <c r="X6" s="231"/>
      <c r="Y6" s="232" t="s">
        <v>233</v>
      </c>
      <c r="Z6" s="734" t="s">
        <v>234</v>
      </c>
      <c r="AA6" s="734"/>
      <c r="AB6" s="734"/>
      <c r="AC6" s="735">
        <f>SUM(AC7:AC8)</f>
        <v>248792</v>
      </c>
      <c r="AD6" s="735">
        <f>SUM(AD7:AD8)</f>
        <v>333155.95900000003</v>
      </c>
      <c r="AE6" s="736">
        <f>$AD6*3600/100000000</f>
        <v>11.993614524000002</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3204.5</v>
      </c>
      <c r="K7" s="684">
        <f>VLOOKUP(年度マスタ!$K$4&amp;"_"&amp;K$5,データシート1!$A:$BS,MATCH("cb_"&amp;$G7,データシート1!$A$1:$BS$1,0),0)</f>
        <v>8926.5</v>
      </c>
      <c r="L7" s="684">
        <f>VLOOKUP(年度マスタ!$K$4&amp;"_"&amp;L$5,データシート1!$A:$BS,MATCH("cb_"&amp;$G7,データシート1!$A$1:$BS$1,0),0)</f>
        <v>11418.4</v>
      </c>
      <c r="M7" s="684">
        <f>VLOOKUP(年度マスタ!$K$4&amp;"_"&amp;M$5,データシート1!$A:$BS,MATCH("cb_"&amp;$G7,データシート1!$A$1:$BS$1,0),0)</f>
        <v>11691.1</v>
      </c>
      <c r="N7" s="684">
        <f>VLOOKUP(年度マスタ!$K$4&amp;"_"&amp;N$5,データシート1!$A:$BS,MATCH("cb_"&amp;$G7,データシート1!$A$1:$BS$1,0),0)</f>
        <v>12436</v>
      </c>
      <c r="O7" s="684">
        <f>VLOOKUP(年度マスタ!$K$4&amp;"_"&amp;O$5,データシート1!$A:$BS,MATCH("cb_"&amp;$G7,データシート1!$A$1:$BS$1,0),0)</f>
        <v>14378.8</v>
      </c>
      <c r="P7" s="684">
        <f>VLOOKUP(年度マスタ!$K$4&amp;"_"&amp;P$5,データシート1!$A:$BS,MATCH("cb_"&amp;$G7,データシート1!$A$1:$BS$1,0),0)</f>
        <v>15765.100000000029</v>
      </c>
      <c r="Q7" s="684">
        <f>VLOOKUP(年度マスタ!$K$4&amp;"_"&amp;Q$5,データシート1!$A:$BS,MATCH("cb_"&amp;$G7,データシート1!$A$1:$BS$1,0),0)</f>
        <v>17688.500000000029</v>
      </c>
      <c r="R7" s="705">
        <f>VLOOKUP(年度マスタ!$K$4&amp;"_"&amp;R$5,データシート1!$A:$BS,MATCH("cb_"&amp;$G7,データシート1!$A$1:$BS$1,0),0)</f>
        <v>17997.70000000003</v>
      </c>
      <c r="S7" s="627"/>
      <c r="T7" s="226"/>
      <c r="U7" s="640"/>
      <c r="V7" s="231"/>
      <c r="W7" s="231"/>
      <c r="X7" s="231"/>
      <c r="Y7" s="232" t="s">
        <v>236</v>
      </c>
      <c r="Z7" s="248" t="s">
        <v>1368</v>
      </c>
      <c r="AA7" s="248"/>
      <c r="AB7" s="248"/>
      <c r="AC7" s="671">
        <f>VLOOKUP(年度マスタ!$K$4&amp;"_令和4年度",データシート3!A:AB,MATCH("ea_"&amp;$Y7&amp;"_設備",データシート3!$A$1:$AB$1,0),0)</f>
        <v>52825</v>
      </c>
      <c r="AD7" s="671">
        <f>VLOOKUP(年度マスタ!$K$4&amp;"_令和4年度",データシート3!A:AB,MATCH("ea_"&amp;$Y7&amp;"_年間発電",データシート3!$A$1:$AB$1,0),0)/10^3</f>
        <v>70967.820000000007</v>
      </c>
      <c r="AE7" s="606">
        <f t="shared" ref="AE7:AE16" si="0">$AD7*3600/100000000</f>
        <v>2.5548415200000001</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195967</v>
      </c>
      <c r="AD8" s="671">
        <f>VLOOKUP(年度マスタ!$K$4&amp;"_令和4年度",データシート3!A:AB,MATCH("ea_"&amp;$Y8&amp;"_年間発電",データシート3!$A$1:$AB$1,0),0)/10^3</f>
        <v>262188.13900000002</v>
      </c>
      <c r="AE8" s="606">
        <f t="shared" si="0"/>
        <v>9.4387730040000015</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400</v>
      </c>
      <c r="AD9" s="737">
        <f>VLOOKUP(年度マスタ!$K$4&amp;"_令和4年度",データシート3!A:AB,MATCH("ea_"&amp;$Y9&amp;"_年間発電",データシート3!$A$1:$AB$1,0),0)/10^3</f>
        <v>1093.9749999999999</v>
      </c>
      <c r="AE9" s="738">
        <f t="shared" si="0"/>
        <v>3.9383099999999997E-2</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3540.1</v>
      </c>
      <c r="K12" s="722">
        <f t="shared" ref="K12:Q12" si="1">SUM(K6:K11)</f>
        <v>9338.7999999999993</v>
      </c>
      <c r="L12" s="722">
        <f t="shared" si="1"/>
        <v>11900.699999999999</v>
      </c>
      <c r="M12" s="722">
        <f t="shared" si="1"/>
        <v>12269.1</v>
      </c>
      <c r="N12" s="722">
        <f t="shared" si="1"/>
        <v>13043.1</v>
      </c>
      <c r="O12" s="722">
        <f t="shared" si="1"/>
        <v>15031.599999999999</v>
      </c>
      <c r="P12" s="722">
        <f t="shared" si="1"/>
        <v>16463.600000000028</v>
      </c>
      <c r="Q12" s="722">
        <f t="shared" si="1"/>
        <v>18441.000000000029</v>
      </c>
      <c r="R12" s="723">
        <f t="shared" ref="R12" si="2">SUM(R6:R11)</f>
        <v>18789.800000000028</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1.19964114</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5.2993346200000007</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402.76027200000004</v>
      </c>
      <c r="K19" s="682">
        <f>K6*別紙!$C5/100*別紙!$E5/10^3</f>
        <v>494.80947599999996</v>
      </c>
      <c r="L19" s="682">
        <f>L6*別紙!$C5/100*別紙!$E5/10^3</f>
        <v>578.81787600000007</v>
      </c>
      <c r="M19" s="682">
        <f>M6*別紙!$C5/100*別紙!$E5/10^3</f>
        <v>693.66935999999998</v>
      </c>
      <c r="N19" s="682">
        <f>N6*別紙!$C5/100*別紙!$E5/10^3</f>
        <v>728.59285200000011</v>
      </c>
      <c r="O19" s="682">
        <f>O6*別紙!$C5/100*別紙!$E5/10^3</f>
        <v>783.43833599999994</v>
      </c>
      <c r="P19" s="682">
        <f>P6*別紙!$C5/100*別紙!$E5/10^3</f>
        <v>838.28381999999988</v>
      </c>
      <c r="Q19" s="682">
        <f>Q6*別紙!$C5/100*別紙!$E5/10^3</f>
        <v>903.09029999999996</v>
      </c>
      <c r="R19" s="710">
        <f>R6*別紙!$C5/100*別紙!$E5/10^3</f>
        <v>950.61505199999988</v>
      </c>
      <c r="S19" s="631"/>
      <c r="T19" s="227"/>
      <c r="U19" s="647"/>
      <c r="W19" s="237"/>
      <c r="X19" s="237"/>
      <c r="Y19" s="209"/>
      <c r="Z19" s="699" t="s">
        <v>229</v>
      </c>
      <c r="AA19" s="748"/>
      <c r="AB19" s="749"/>
      <c r="AC19" s="750">
        <f>SUM($AC$6,$AC$9,$AC$10,$AC$13)</f>
        <v>249192</v>
      </c>
      <c r="AD19" s="750">
        <f>SUM($AD$6,$AD$9,$AD$10,$AD$13)</f>
        <v>334249.93400000001</v>
      </c>
      <c r="AE19" s="751">
        <f>SUM($AE$6,$AE$9,$AE$10,$AE$13,$AE$17,$AE$18)</f>
        <v>18.531973384000004</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4238.78442</v>
      </c>
      <c r="K20" s="684">
        <f>K7*別紙!$C6/100*別紙!$E6/10^3</f>
        <v>11807.617139999998</v>
      </c>
      <c r="L20" s="684">
        <f>L7*別紙!$C6/100*別紙!$E6/10^3</f>
        <v>15103.802784</v>
      </c>
      <c r="M20" s="684">
        <f>M7*別紙!$C6/100*別紙!$E6/10^3</f>
        <v>15464.519436000002</v>
      </c>
      <c r="N20" s="684">
        <f>N7*別紙!$C6/100*別紙!$E6/10^3</f>
        <v>16449.843359999999</v>
      </c>
      <c r="O20" s="684">
        <f>O7*別紙!$C6/100*別紙!$E6/10^3</f>
        <v>19019.701487999999</v>
      </c>
      <c r="P20" s="684">
        <f>P7*別紙!$C6/100*別紙!$E6/10^3</f>
        <v>20853.443676000039</v>
      </c>
      <c r="Q20" s="684">
        <f>Q7*別紙!$C6/100*別紙!$E6/10^3</f>
        <v>23397.64026000004</v>
      </c>
      <c r="R20" s="705">
        <f>R7*別紙!$C6/100*別紙!$E6/10^3</f>
        <v>23806.637652000038</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4641.5446920000004</v>
      </c>
      <c r="K25" s="728">
        <f t="shared" si="3"/>
        <v>12302.426615999999</v>
      </c>
      <c r="L25" s="728">
        <f t="shared" si="3"/>
        <v>15682.62066</v>
      </c>
      <c r="M25" s="728">
        <f t="shared" si="3"/>
        <v>16158.188796000002</v>
      </c>
      <c r="N25" s="728">
        <f t="shared" si="3"/>
        <v>17178.436212000001</v>
      </c>
      <c r="O25" s="728">
        <f t="shared" si="3"/>
        <v>19803.139823999998</v>
      </c>
      <c r="P25" s="728">
        <f t="shared" si="3"/>
        <v>21691.72749600004</v>
      </c>
      <c r="Q25" s="728">
        <f t="shared" si="3"/>
        <v>24300.73056000004</v>
      </c>
      <c r="R25" s="729">
        <f t="shared" ref="R25" si="4">SUM(R19:R24)</f>
        <v>24757.252704000039</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28991.653098279672</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27899.422963349836</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28652.948245817763</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30565.856731379437</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28343.875301802123</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27167.542088433551</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28277.232063593066</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29318.525735252948</v>
      </c>
      <c r="R26" s="726">
        <f>Q26</f>
        <v>29318.525735252948</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0.16009934570703813</v>
      </c>
      <c r="K27" s="951">
        <f t="shared" ref="K27:P27" si="5">K25/K26</f>
        <v>0.44095631053592471</v>
      </c>
      <c r="L27" s="951">
        <f t="shared" si="5"/>
        <v>0.54733008713297293</v>
      </c>
      <c r="M27" s="951">
        <f t="shared" si="5"/>
        <v>0.52863523303149318</v>
      </c>
      <c r="N27" s="951">
        <f t="shared" si="5"/>
        <v>0.60607224767559509</v>
      </c>
      <c r="O27" s="951">
        <f t="shared" si="5"/>
        <v>0.72892644316289068</v>
      </c>
      <c r="P27" s="951">
        <f t="shared" si="5"/>
        <v>0.76710929298939889</v>
      </c>
      <c r="Q27" s="951">
        <f>Q25/Q26</f>
        <v>0.82885240477083566</v>
      </c>
      <c r="R27" s="952">
        <f>R25/R26</f>
        <v>0.8444235200486776</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0.8444235200486776</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11.400639207383264</v>
      </c>
      <c r="AA52" s="209"/>
      <c r="AB52" s="755" t="s">
        <v>232</v>
      </c>
      <c r="AC52" s="756">
        <f>$AD6</f>
        <v>333155.95900000003</v>
      </c>
      <c r="AD52" s="757">
        <f>R19+R20</f>
        <v>24757.252704000039</v>
      </c>
      <c r="AE52" s="758">
        <f t="shared" ref="AE52:AE54" si="6">IFERROR(AD52/AC52,"-")</f>
        <v>7.431130086434995E-2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304931.40826474706</v>
      </c>
      <c r="Z53" s="1142"/>
      <c r="AA53" s="209"/>
      <c r="AB53" s="755" t="s">
        <v>222</v>
      </c>
      <c r="AC53" s="756">
        <f>$AD9</f>
        <v>1093.9749999999999</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69</v>
      </c>
      <c r="AK54" s="491">
        <f>VLOOKUP(年度マスタ!$K$4&amp;"_"&amp;AK$53,データシート1!$A$1:$BS$996,MATCH("ca_太陽光発電（10kW未満）",データシート1!$A$1:$BS$1,0),0)</f>
        <v>82</v>
      </c>
      <c r="AL54" s="491">
        <f>VLOOKUP(年度マスタ!$K$4&amp;"_"&amp;AL$53,データシート1!$A$1:$BS$996,MATCH("ca_太陽光発電（10kW未満）",データシート1!$A$1:$BS$1,0),0)</f>
        <v>96</v>
      </c>
      <c r="AM54" s="491">
        <f>VLOOKUP(年度マスタ!$K$4&amp;"_"&amp;AM$53,データシート1!$A$1:$BS$996,MATCH("ca_太陽光発電（10kW未満）",データシート1!$A$1:$BS$1,0),0)</f>
        <v>114</v>
      </c>
      <c r="AN54" s="491">
        <f>VLOOKUP(年度マスタ!$K$4&amp;"_"&amp;AN$53,データシート1!$A$1:$BS$996,MATCH("ca_太陽光発電（10kW未満）",データシート1!$A$1:$BS$1,0),0)</f>
        <v>120</v>
      </c>
      <c r="AO54" s="201">
        <f>VLOOKUP(年度マスタ!$K$4&amp;"_"&amp;AO$53,データシート1!$A$1:$BS$996,MATCH("ca_太陽光発電（10kW未満）",データシート1!$A$1:$BS$1,0),0)</f>
        <v>129</v>
      </c>
      <c r="AP54" s="201">
        <f>VLOOKUP(年度マスタ!$K$4&amp;"_"&amp;AP$53,データシート1!$A$1:$BS$996,MATCH("ca_太陽光発電（10kW未満）",データシート1!$A$1:$BS$1,0),0)</f>
        <v>137</v>
      </c>
      <c r="AQ54" s="201">
        <f>VLOOKUP(年度マスタ!$K$4&amp;"_"&amp;AQ$53,データシート1!$A$1:$BS$996,MATCH("ca_太陽光発電（10kW未満）",データシート1!$A$1:$BS$1,0),0)</f>
        <v>144</v>
      </c>
      <c r="AR54" s="201">
        <f>VLOOKUP(年度マスタ!$K$4&amp;"_"&amp;AR$53,データシート1!$A$1:$BS$996,MATCH("ca_太陽光発電（10kW未満）",データシート1!$A$1:$BS$1,0),0)</f>
        <v>149</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睦沢町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千葉県</v>
      </c>
      <c r="AY12" s="25" t="str">
        <f>年度マスタ!$J4</f>
        <v>睦沢町</v>
      </c>
      <c r="AZ12" s="25" t="str">
        <f>年度マスタ!$K4</f>
        <v>12422</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12463</v>
      </c>
      <c r="AY21" s="20" t="str">
        <f>IF(IFERROR(比較地域マスタ!$Z6,"")=0,"",IFERROR(比較地域マスタ!$Z6,""))</f>
        <v>鋸南町</v>
      </c>
      <c r="BB21" s="122" t="str">
        <f t="shared" ref="BB21:BC68" si="0">AX21</f>
        <v>12463</v>
      </c>
      <c r="BC21" s="123" t="str">
        <f t="shared" si="0"/>
        <v>鋸南町</v>
      </c>
      <c r="BD21" s="40">
        <f>SUM(BE21,BI21:BK21,BQ21)</f>
        <v>37.275041375072419</v>
      </c>
      <c r="BE21" s="40">
        <f>SUM(BF21:BH21)</f>
        <v>5.3133557150159261</v>
      </c>
      <c r="BF21" s="40">
        <f>VLOOKUP($AX21&amp;"_"&amp;$BC$14,データシート1!$A:$BS,MATCH($BC$12&amp;"_"&amp;BF$20,データシート1!$A$1:$BS$1,0),0)</f>
        <v>4.5622506312540159</v>
      </c>
      <c r="BG21" s="40">
        <f>VLOOKUP($AX21&amp;"_"&amp;$BC$14,データシート1!$A:$BS,MATCH($BC$12&amp;"_"&amp;BG$20,データシート1!$A$1:$BS$1,0),0)</f>
        <v>0.46618207991294697</v>
      </c>
      <c r="BH21" s="40">
        <f>VLOOKUP($AX21&amp;"_"&amp;$BC$14,データシート1!$A:$BS,MATCH($BC$12&amp;"_"&amp;BH$20,データシート1!$A$1:$BS$1,0),0)</f>
        <v>0.28492300384896296</v>
      </c>
      <c r="BI21" s="40">
        <f>VLOOKUP($AX21&amp;"_"&amp;$BC$14,データシート1!$A:$BS,MATCH($BC$12&amp;"_"&amp;BI$20,データシート1!$A$1:$BS$1,0),0)</f>
        <v>8.5880764062224131</v>
      </c>
      <c r="BJ21" s="40">
        <f>VLOOKUP($AX21&amp;"_"&amp;$BC$14,データシート1!$A:$BS,MATCH($BC$12&amp;"_"&amp;BJ$20,データシート1!$A$1:$BS$1,0),0)</f>
        <v>8.2994157696244493</v>
      </c>
      <c r="BK21" s="40">
        <f t="shared" ref="BK21:BK68" si="1">SUM(BL21,BO21:BP21)</f>
        <v>13.710510695690338</v>
      </c>
      <c r="BL21" s="40">
        <f t="shared" ref="BL21:BL67" si="2">SUM(BM21:BN21)</f>
        <v>13.273652561364603</v>
      </c>
      <c r="BM21" s="40">
        <f>VLOOKUP($AX21&amp;"_"&amp;$BC$14,データシート1!$A:$BS,MATCH($BC$12&amp;"_"&amp;BM$20,データシート1!$A$1:$BS$1,0),0)</f>
        <v>6.2568688802158778</v>
      </c>
      <c r="BN21" s="40">
        <f>VLOOKUP($AX21&amp;"_"&amp;$BC$14,データシート1!$A:$BS,MATCH($BC$12&amp;"_"&amp;BN$20,データシート1!$A$1:$BS$1,0),0)</f>
        <v>7.0167836811487243</v>
      </c>
      <c r="BO21" s="40">
        <f>VLOOKUP($AX21&amp;"_"&amp;$BC$14,データシート1!$A:$BS,MATCH($BC$12&amp;"_"&amp;BO$20,データシート1!$A$1:$BS$1,0),0)</f>
        <v>0.43685813432573534</v>
      </c>
      <c r="BP21" s="40">
        <f>VLOOKUP($AX21&amp;"_"&amp;$BC$14,データシート1!$A:$BS,MATCH($BC$12&amp;"_"&amp;BP$20,データシート1!$A$1:$BS$1,0),0)</f>
        <v>0</v>
      </c>
      <c r="BQ21" s="40">
        <f>VLOOKUP($AX21&amp;"_"&amp;$BC$14,データシート1!$A:$BS,MATCH($BC$12&amp;"_"&amp;BQ$20,データシート1!$A$1:$BS$1,0),0)</f>
        <v>1.363682788519295</v>
      </c>
      <c r="BR21" s="41">
        <f t="shared" ref="BR21:BR68" si="3">BD21</f>
        <v>37.275041375072419</v>
      </c>
      <c r="BT21" s="124" t="str">
        <f t="shared" ref="BT21:BT68" si="4">AY21</f>
        <v>鋸南町</v>
      </c>
      <c r="BU21" s="40">
        <f>BD21</f>
        <v>37.275041375072419</v>
      </c>
      <c r="BV21" s="70">
        <f>BE21/$BR21</f>
        <v>0.14254459603549141</v>
      </c>
      <c r="BW21" s="70">
        <f t="shared" ref="BW21:CH42" si="5">BF21/$BR21</f>
        <v>0.12239424727520244</v>
      </c>
      <c r="BX21" s="70">
        <f t="shared" si="5"/>
        <v>1.2506547617803718E-2</v>
      </c>
      <c r="BY21" s="70">
        <f t="shared" si="5"/>
        <v>7.643801142485235E-3</v>
      </c>
      <c r="BZ21" s="70">
        <f t="shared" si="5"/>
        <v>0.23039750163672965</v>
      </c>
      <c r="CA21" s="70">
        <f t="shared" si="5"/>
        <v>0.22265342876787952</v>
      </c>
      <c r="CB21" s="70">
        <f t="shared" si="5"/>
        <v>0.36782013352396181</v>
      </c>
      <c r="CC21" s="70">
        <f t="shared" si="5"/>
        <v>0.3561002770674675</v>
      </c>
      <c r="CD21" s="70">
        <f t="shared" si="5"/>
        <v>0.16785679235758386</v>
      </c>
      <c r="CE21" s="70">
        <f t="shared" si="5"/>
        <v>0.18824348470988361</v>
      </c>
      <c r="CF21" s="70">
        <f t="shared" si="5"/>
        <v>1.1719856456494319E-2</v>
      </c>
      <c r="CG21" s="70">
        <f t="shared" si="5"/>
        <v>0</v>
      </c>
      <c r="CH21" s="70">
        <f>BQ21/$BR21</f>
        <v>3.6584340035937669E-2</v>
      </c>
      <c r="CI21" s="125">
        <f t="shared" ref="CI21:CI68" si="6">BR21/$BR21</f>
        <v>1</v>
      </c>
      <c r="CK21" s="126" t="str">
        <f t="shared" ref="CK21:CK68" si="7">AY21</f>
        <v>鋸南町</v>
      </c>
      <c r="CL21" s="127">
        <f>CN21+CP21+CR21</f>
        <v>5.3133557150159261</v>
      </c>
      <c r="CM21" s="71">
        <f>IF(IF(CL21=0,0,CW21/CL21)&gt;1,1,IF(CL21=0,0,CW21/CL21))</f>
        <v>0</v>
      </c>
      <c r="CN21" s="72">
        <f>BF21</f>
        <v>4.5622506312540159</v>
      </c>
      <c r="CO21" s="71">
        <f>IF(IF(CN21=0,0,CX21/CN21)&gt;1,1,IF(CN21=0,0,CX21/CN21))</f>
        <v>0</v>
      </c>
      <c r="CP21" s="72">
        <f t="shared" ref="CP21:CP68" si="8">BG21</f>
        <v>0.46618207991294697</v>
      </c>
      <c r="CQ21" s="71">
        <f>IF(IF(CP21=0,0,CY21/CP21)&gt;1,1,IF(CP21=0,0,CY21/CP21))</f>
        <v>0</v>
      </c>
      <c r="CR21" s="72">
        <f t="shared" ref="CR21:CR68" si="9">BH21</f>
        <v>0.28492300384896296</v>
      </c>
      <c r="CS21" s="71">
        <f>IF(IF(CR21=0,0,CZ21/CR21)&gt;1,1,IF(CR21=0,0,CZ21/CR21))</f>
        <v>0</v>
      </c>
      <c r="CT21" s="72">
        <f t="shared" ref="CT21:CT68" si="10">BI21</f>
        <v>8.5880764062224131</v>
      </c>
      <c r="CU21" s="73">
        <f>IF(IF(CT21=0,0,DA21/CT21)&gt;1,1,IF(CT21=0,0,DA21/CT21))</f>
        <v>0</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0</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0</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0</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0</v>
      </c>
      <c r="DM21" s="18"/>
      <c r="DN21" s="131">
        <f>IF($DD21=0,0,ROUND(CX21/$DD21,2))</f>
        <v>0</v>
      </c>
      <c r="DO21" s="132">
        <f>IF($DD21=0,0,ROUND(CY21/$DD21,2))</f>
        <v>0</v>
      </c>
      <c r="DP21" s="132">
        <f t="shared" ref="DP21:DR36" si="13">IF($DD21=0,0,ROUND(CZ21/$DD21,2))</f>
        <v>0</v>
      </c>
      <c r="DQ21" s="132">
        <f t="shared" si="13"/>
        <v>0</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01361</v>
      </c>
      <c r="AY22" s="20" t="str">
        <f>IF(IFERROR(比較地域マスタ!$Z7,"")=0,"",IFERROR(比較地域マスタ!$Z7,""))</f>
        <v>江差町</v>
      </c>
      <c r="BB22" s="122" t="str">
        <f t="shared" si="0"/>
        <v>01361</v>
      </c>
      <c r="BC22" s="123" t="str">
        <f t="shared" si="0"/>
        <v>江差町</v>
      </c>
      <c r="BD22" s="40">
        <f t="shared" ref="BD22:BD68" si="14">SUM(BE22,BI22:BK22,BQ22)</f>
        <v>59.499955930778114</v>
      </c>
      <c r="BE22" s="40">
        <f t="shared" ref="BE22:BE67" si="15">SUM(BF22:BH22)</f>
        <v>5.7777132979067991</v>
      </c>
      <c r="BF22" s="40">
        <f>VLOOKUP($AX22&amp;"_"&amp;$BC$14,データシート1!$A:$BS,MATCH($BC$12&amp;"_"&amp;BF$20,データシート1!$A$1:$BS$1,0),0)</f>
        <v>2.388665590611402</v>
      </c>
      <c r="BG22" s="40">
        <f>VLOOKUP($AX22&amp;"_"&amp;$BC$14,データシート1!$A:$BS,MATCH($BC$12&amp;"_"&amp;BG$20,データシート1!$A$1:$BS$1,0),0)</f>
        <v>0.76530589562604934</v>
      </c>
      <c r="BH22" s="40">
        <f>VLOOKUP($AX22&amp;"_"&amp;$BC$14,データシート1!$A:$BS,MATCH($BC$12&amp;"_"&amp;BH$20,データシート1!$A$1:$BS$1,0),0)</f>
        <v>2.6237418116693476</v>
      </c>
      <c r="BI22" s="40">
        <f>VLOOKUP($AX22&amp;"_"&amp;$BC$14,データシート1!$A:$BS,MATCH($BC$12&amp;"_"&amp;BI$20,データシート1!$A$1:$BS$1,0),0)</f>
        <v>14.258372357826262</v>
      </c>
      <c r="BJ22" s="40">
        <f>VLOOKUP($AX22&amp;"_"&amp;$BC$14,データシート1!$A:$BS,MATCH($BC$12&amp;"_"&amp;BJ$20,データシート1!$A$1:$BS$1,0),0)</f>
        <v>18.724139107380246</v>
      </c>
      <c r="BK22" s="40">
        <f t="shared" si="1"/>
        <v>20.199309053187928</v>
      </c>
      <c r="BL22" s="40">
        <f t="shared" si="2"/>
        <v>11.793509743988619</v>
      </c>
      <c r="BM22" s="40">
        <f>VLOOKUP($AX22&amp;"_"&amp;$BC$14,データシート1!$A:$BS,MATCH($BC$12&amp;"_"&amp;BM$20,データシート1!$A$1:$BS$1,0),0)</f>
        <v>5.8006534351363923</v>
      </c>
      <c r="BN22" s="40">
        <f>VLOOKUP($AX22&amp;"_"&amp;$BC$14,データシート1!$A:$BS,MATCH($BC$12&amp;"_"&amp;BN$20,データシート1!$A$1:$BS$1,0),0)</f>
        <v>5.9928563088522262</v>
      </c>
      <c r="BO22" s="40">
        <f>VLOOKUP($AX22&amp;"_"&amp;$BC$14,データシート1!$A:$BS,MATCH($BC$12&amp;"_"&amp;BO$20,データシート1!$A$1:$BS$1,0),0)</f>
        <v>0.43102078039156771</v>
      </c>
      <c r="BP22" s="40">
        <f>VLOOKUP($AX22&amp;"_"&amp;$BC$14,データシート1!$A:$BS,MATCH($BC$12&amp;"_"&amp;BP$20,データシート1!$A$1:$BS$1,0),0)</f>
        <v>7.9747785288077422</v>
      </c>
      <c r="BQ22" s="40">
        <f>VLOOKUP($AX22&amp;"_"&amp;$BC$14,データシート1!$A:$BS,MATCH($BC$12&amp;"_"&amp;BQ$20,データシート1!$A$1:$BS$1,0),0)</f>
        <v>0.54042211447688482</v>
      </c>
      <c r="BR22" s="41">
        <f t="shared" si="3"/>
        <v>59.499955930778114</v>
      </c>
      <c r="BT22" s="134" t="str">
        <f t="shared" si="4"/>
        <v>江差町</v>
      </c>
      <c r="BU22" s="38">
        <f>BD22</f>
        <v>59.499955930778114</v>
      </c>
      <c r="BV22" s="69">
        <f t="shared" ref="BV22:BZ68" si="16">BE22/$BR22</f>
        <v>9.7104497096242484E-2</v>
      </c>
      <c r="BW22" s="69">
        <f t="shared" si="5"/>
        <v>4.0145669912602308E-2</v>
      </c>
      <c r="BX22" s="69">
        <f t="shared" si="5"/>
        <v>1.2862293486677563E-2</v>
      </c>
      <c r="BY22" s="69">
        <f t="shared" si="5"/>
        <v>4.4096533696962613E-2</v>
      </c>
      <c r="BZ22" s="69">
        <f t="shared" si="5"/>
        <v>0.23963668770468277</v>
      </c>
      <c r="CA22" s="69">
        <f t="shared" si="5"/>
        <v>0.31469164664867644</v>
      </c>
      <c r="CB22" s="69">
        <f t="shared" si="5"/>
        <v>0.33948443721013311</v>
      </c>
      <c r="CC22" s="69">
        <f t="shared" si="5"/>
        <v>0.19821039460447862</v>
      </c>
      <c r="CD22" s="69">
        <f t="shared" si="5"/>
        <v>9.7490045906669862E-2</v>
      </c>
      <c r="CE22" s="69">
        <f t="shared" si="5"/>
        <v>0.10072034869780876</v>
      </c>
      <c r="CF22" s="69">
        <f t="shared" si="5"/>
        <v>7.2440520946438118E-3</v>
      </c>
      <c r="CG22" s="69">
        <f t="shared" si="5"/>
        <v>0.13402999051101064</v>
      </c>
      <c r="CH22" s="69">
        <f t="shared" si="5"/>
        <v>9.0827313402653369E-3</v>
      </c>
      <c r="CI22" s="135">
        <f t="shared" si="6"/>
        <v>1</v>
      </c>
      <c r="CK22" s="136" t="str">
        <f t="shared" si="7"/>
        <v>江差町</v>
      </c>
      <c r="CL22" s="137">
        <f t="shared" ref="CL22:CL68" si="17">CN22+CP22+CR22</f>
        <v>5.7777132979067991</v>
      </c>
      <c r="CM22" s="75">
        <f t="shared" ref="CM22:CM68" si="18">IF(IF(CL22=0,0,CW22/CL22)&gt;1,1,IF(CL22=0,0,CW22/CL22))</f>
        <v>0</v>
      </c>
      <c r="CN22" s="76">
        <f t="shared" ref="CN22:CN68" si="19">BF22</f>
        <v>2.388665590611402</v>
      </c>
      <c r="CO22" s="75">
        <f t="shared" ref="CO22:CO68" si="20">IF(IF(CN22=0,0,CX22/CN22)&gt;1,1,IF(CN22=0,0,CX22/CN22))</f>
        <v>0</v>
      </c>
      <c r="CP22" s="76">
        <f t="shared" si="8"/>
        <v>0.76530589562604934</v>
      </c>
      <c r="CQ22" s="75">
        <f t="shared" ref="CQ22:CQ68" si="21">IF(IF(CP22=0,0,CY22/CP22)&gt;1,1,IF(CP22=0,0,CY22/CP22))</f>
        <v>0</v>
      </c>
      <c r="CR22" s="76">
        <f t="shared" si="9"/>
        <v>2.6237418116693476</v>
      </c>
      <c r="CS22" s="75">
        <f t="shared" ref="CS22:CS68" si="22">IF(IF(CR22=0,0,CZ22/CR22)&gt;1,1,IF(CR22=0,0,CZ22/CR22))</f>
        <v>0</v>
      </c>
      <c r="CT22" s="76">
        <f t="shared" si="10"/>
        <v>14.258372357826262</v>
      </c>
      <c r="CU22" s="77">
        <f t="shared" ref="CU22:CU68" si="23">IF(IF(CT22=0,0,DA22/CT22)&gt;1,1,IF(CT22=0,0,DA22/CT22))</f>
        <v>0</v>
      </c>
      <c r="CV22" s="18"/>
      <c r="CW22" s="1078">
        <f t="shared" ref="CW22:CW68" si="24">SUM(CX22:CZ22)</f>
        <v>0</v>
      </c>
      <c r="CX22" s="1079">
        <f>VLOOKUP($AX22&amp;"_"&amp;$CW$14,データシート1!$A:$BS,MATCH($CW$12&amp;"_"&amp;CX$20,データシート1!$A$1:$BS$1,0),0)</f>
        <v>0</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0</v>
      </c>
      <c r="DE22" s="18"/>
      <c r="DF22" s="138">
        <f>VLOOKUP($AX22&amp;"_"&amp;$DF$14,データシート1!$A:$BS,MATCH($DF$12&amp;"_"&amp;DF$20,データシート1!$A$1:$BS$1,0),0)</f>
        <v>0</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0</v>
      </c>
      <c r="DM22" s="18"/>
      <c r="DN22" s="139">
        <f>IF($DD22=0,0,ROUND(CX22/$DD22,2))</f>
        <v>0</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06401</v>
      </c>
      <c r="AY23" s="20" t="str">
        <f>IF(IFERROR(比較地域マスタ!$Z8,"")=0,"",IFERROR(比較地域マスタ!$Z8,""))</f>
        <v>小国町</v>
      </c>
      <c r="BB23" s="122" t="str">
        <f t="shared" si="0"/>
        <v>06401</v>
      </c>
      <c r="BC23" s="123" t="str">
        <f t="shared" si="0"/>
        <v>小国町</v>
      </c>
      <c r="BD23" s="40">
        <f t="shared" si="14"/>
        <v>57.210443189445485</v>
      </c>
      <c r="BE23" s="40">
        <f t="shared" si="15"/>
        <v>23.689144954422943</v>
      </c>
      <c r="BF23" s="40">
        <f>VLOOKUP($AX23&amp;"_"&amp;$BC$14,データシート1!$A:$BS,MATCH($BC$12&amp;"_"&amp;BF$20,データシート1!$A$1:$BS$1,0),0)</f>
        <v>18.014533515756721</v>
      </c>
      <c r="BG23" s="40">
        <f>VLOOKUP($AX23&amp;"_"&amp;$BC$14,データシート1!$A:$BS,MATCH($BC$12&amp;"_"&amp;BG$20,データシート1!$A$1:$BS$1,0),0)</f>
        <v>1.1599833290716701</v>
      </c>
      <c r="BH23" s="40">
        <f>VLOOKUP($AX23&amp;"_"&amp;$BC$14,データシート1!$A:$BS,MATCH($BC$12&amp;"_"&amp;BH$20,データシート1!$A$1:$BS$1,0),0)</f>
        <v>4.5146281095945504</v>
      </c>
      <c r="BI23" s="40">
        <f>VLOOKUP($AX23&amp;"_"&amp;$BC$14,データシート1!$A:$BS,MATCH($BC$12&amp;"_"&amp;BI$20,データシート1!$A$1:$BS$1,0),0)</f>
        <v>6.3275453840612963</v>
      </c>
      <c r="BJ23" s="40">
        <f>VLOOKUP($AX23&amp;"_"&amp;$BC$14,データシート1!$A:$BS,MATCH($BC$12&amp;"_"&amp;BJ$20,データシート1!$A$1:$BS$1,0),0)</f>
        <v>11.85682928068605</v>
      </c>
      <c r="BK23" s="40">
        <f t="shared" si="1"/>
        <v>14.178287302758784</v>
      </c>
      <c r="BL23" s="40">
        <f t="shared" si="2"/>
        <v>13.750922238972453</v>
      </c>
      <c r="BM23" s="40">
        <f>VLOOKUP($AX23&amp;"_"&amp;$BC$14,データシート1!$A:$BS,MATCH($BC$12&amp;"_"&amp;BM$20,データシート1!$A$1:$BS$1,0),0)</f>
        <v>6.4681833961882766</v>
      </c>
      <c r="BN23" s="40">
        <f>VLOOKUP($AX23&amp;"_"&amp;$BC$14,データシート1!$A:$BS,MATCH($BC$12&amp;"_"&amp;BN$20,データシート1!$A$1:$BS$1,0),0)</f>
        <v>7.2827388427841777</v>
      </c>
      <c r="BO23" s="40">
        <f>VLOOKUP($AX23&amp;"_"&amp;$BC$14,データシート1!$A:$BS,MATCH($BC$12&amp;"_"&amp;BO$20,データシート1!$A$1:$BS$1,0),0)</f>
        <v>0.42736506378633143</v>
      </c>
      <c r="BP23" s="40">
        <f>VLOOKUP($AX23&amp;"_"&amp;$BC$14,データシート1!$A:$BS,MATCH($BC$12&amp;"_"&amp;BP$20,データシート1!$A$1:$BS$1,0),0)</f>
        <v>0</v>
      </c>
      <c r="BQ23" s="40">
        <f>VLOOKUP($AX23&amp;"_"&amp;$BC$14,データシート1!$A:$BS,MATCH($BC$12&amp;"_"&amp;BQ$20,データシート1!$A$1:$BS$1,0),0)</f>
        <v>1.158636267516411</v>
      </c>
      <c r="BR23" s="41">
        <f t="shared" si="3"/>
        <v>57.210443189445485</v>
      </c>
      <c r="BT23" s="134" t="str">
        <f t="shared" si="4"/>
        <v>小国町</v>
      </c>
      <c r="BU23" s="38">
        <f t="shared" ref="BU23:BU68" si="25">BD23</f>
        <v>57.210443189445485</v>
      </c>
      <c r="BV23" s="69">
        <f t="shared" si="16"/>
        <v>0.41407029265582151</v>
      </c>
      <c r="BW23" s="69">
        <f t="shared" si="5"/>
        <v>0.31488190811778483</v>
      </c>
      <c r="BX23" s="69">
        <f t="shared" si="5"/>
        <v>2.02757270247064E-2</v>
      </c>
      <c r="BY23" s="69">
        <f t="shared" si="5"/>
        <v>7.8912657513330278E-2</v>
      </c>
      <c r="BZ23" s="69">
        <f t="shared" si="5"/>
        <v>0.11060122997314306</v>
      </c>
      <c r="CA23" s="69">
        <f t="shared" si="5"/>
        <v>0.2072493869943218</v>
      </c>
      <c r="CB23" s="69">
        <f t="shared" si="5"/>
        <v>0.24782690908037708</v>
      </c>
      <c r="CC23" s="69">
        <f t="shared" si="5"/>
        <v>0.24035685571317691</v>
      </c>
      <c r="CD23" s="69">
        <f t="shared" si="5"/>
        <v>0.11305948766678257</v>
      </c>
      <c r="CE23" s="69">
        <f t="shared" si="5"/>
        <v>0.12729736804639435</v>
      </c>
      <c r="CF23" s="69">
        <f t="shared" si="5"/>
        <v>7.470053367200173E-3</v>
      </c>
      <c r="CG23" s="69">
        <f t="shared" si="5"/>
        <v>0</v>
      </c>
      <c r="CH23" s="69">
        <f t="shared" si="5"/>
        <v>2.0252181296336522E-2</v>
      </c>
      <c r="CI23" s="135">
        <f t="shared" si="6"/>
        <v>1</v>
      </c>
      <c r="CK23" s="136" t="str">
        <f t="shared" si="7"/>
        <v>小国町</v>
      </c>
      <c r="CL23" s="137">
        <f t="shared" si="17"/>
        <v>23.689144954422943</v>
      </c>
      <c r="CM23" s="75">
        <f t="shared" si="18"/>
        <v>1</v>
      </c>
      <c r="CN23" s="76">
        <f t="shared" si="19"/>
        <v>18.014533515756721</v>
      </c>
      <c r="CO23" s="75">
        <f t="shared" si="20"/>
        <v>1</v>
      </c>
      <c r="CP23" s="76">
        <f t="shared" si="8"/>
        <v>1.1599833290716701</v>
      </c>
      <c r="CQ23" s="75">
        <f t="shared" si="21"/>
        <v>0</v>
      </c>
      <c r="CR23" s="76">
        <f t="shared" si="9"/>
        <v>4.5146281095945504</v>
      </c>
      <c r="CS23" s="75">
        <f t="shared" si="22"/>
        <v>0</v>
      </c>
      <c r="CT23" s="76">
        <f t="shared" si="10"/>
        <v>6.3275453840612963</v>
      </c>
      <c r="CU23" s="77">
        <f t="shared" si="23"/>
        <v>0</v>
      </c>
      <c r="CV23" s="18"/>
      <c r="CW23" s="1078">
        <f t="shared" si="24"/>
        <v>88.54</v>
      </c>
      <c r="CX23" s="1081">
        <f>VLOOKUP($AX23&amp;"_"&amp;$CW$14,データシート1!$A:$BS,MATCH($CW$12&amp;"_"&amp;CX$20,データシート1!$A$1:$BS$1,0),0)</f>
        <v>88.54</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88.54</v>
      </c>
      <c r="DE23" s="18"/>
      <c r="DF23" s="138">
        <f>VLOOKUP($AX23&amp;"_"&amp;$DF$14,データシート1!$A:$BS,MATCH($DF$12&amp;"_"&amp;DF$20,データシート1!$A$1:$BS$1,0),0)</f>
        <v>2</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2</v>
      </c>
      <c r="DM23" s="18"/>
      <c r="DN23" s="139">
        <f t="shared" ref="DN23:DN67" si="26">IF($DD23=0,0,ROUND(CX23/$DD23,2))</f>
        <v>1</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43432</v>
      </c>
      <c r="AY24" s="20" t="str">
        <f>IF(IFERROR(比較地域マスタ!$Z9,"")=0,"",IFERROR(比較地域マスタ!$Z9,""))</f>
        <v>西原村</v>
      </c>
      <c r="BB24" s="122" t="str">
        <f t="shared" si="0"/>
        <v>43432</v>
      </c>
      <c r="BC24" s="123" t="str">
        <f t="shared" si="0"/>
        <v>西原村</v>
      </c>
      <c r="BD24" s="40">
        <f t="shared" si="14"/>
        <v>63.910038942989395</v>
      </c>
      <c r="BE24" s="40">
        <f t="shared" si="15"/>
        <v>32.959069617472132</v>
      </c>
      <c r="BF24" s="40">
        <f>VLOOKUP($AX24&amp;"_"&amp;$BC$14,データシート1!$A:$BS,MATCH($BC$12&amp;"_"&amp;BF$20,データシート1!$A$1:$BS$1,0),0)</f>
        <v>30.778416274924741</v>
      </c>
      <c r="BG24" s="40">
        <f>VLOOKUP($AX24&amp;"_"&amp;$BC$14,データシート1!$A:$BS,MATCH($BC$12&amp;"_"&amp;BG$20,データシート1!$A$1:$BS$1,0),0)</f>
        <v>0.44264824102242772</v>
      </c>
      <c r="BH24" s="40">
        <f>VLOOKUP($AX24&amp;"_"&amp;$BC$14,データシート1!$A:$BS,MATCH($BC$12&amp;"_"&amp;BH$20,データシート1!$A$1:$BS$1,0),0)</f>
        <v>1.7380051015249629</v>
      </c>
      <c r="BI24" s="40">
        <f>VLOOKUP($AX24&amp;"_"&amp;$BC$14,データシート1!$A:$BS,MATCH($BC$12&amp;"_"&amp;BI$20,データシート1!$A$1:$BS$1,0),0)</f>
        <v>5.1739250051950254</v>
      </c>
      <c r="BJ24" s="40">
        <f>VLOOKUP($AX24&amp;"_"&amp;$BC$14,データシート1!$A:$BS,MATCH($BC$12&amp;"_"&amp;BJ$20,データシート1!$A$1:$BS$1,0),0)</f>
        <v>6.0518187813911917</v>
      </c>
      <c r="BK24" s="40">
        <f t="shared" si="1"/>
        <v>18.437432602973573</v>
      </c>
      <c r="BL24" s="40">
        <f t="shared" si="2"/>
        <v>18.03949016154229</v>
      </c>
      <c r="BM24" s="40">
        <f>VLOOKUP($AX24&amp;"_"&amp;$BC$14,データシート1!$A:$BS,MATCH($BC$12&amp;"_"&amp;BM$20,データシート1!$A$1:$BS$1,0),0)</f>
        <v>7.7780535084410296</v>
      </c>
      <c r="BN24" s="40">
        <f>VLOOKUP($AX24&amp;"_"&amp;$BC$14,データシート1!$A:$BS,MATCH($BC$12&amp;"_"&amp;BN$20,データシート1!$A$1:$BS$1,0),0)</f>
        <v>10.261436653101262</v>
      </c>
      <c r="BO24" s="40">
        <f>VLOOKUP($AX24&amp;"_"&amp;$BC$14,データシート1!$A:$BS,MATCH($BC$12&amp;"_"&amp;BO$20,データシート1!$A$1:$BS$1,0),0)</f>
        <v>0.39794244143128465</v>
      </c>
      <c r="BP24" s="40">
        <f>VLOOKUP($AX24&amp;"_"&amp;$BC$14,データシート1!$A:$BS,MATCH($BC$12&amp;"_"&amp;BP$20,データシート1!$A$1:$BS$1,0),0)</f>
        <v>0</v>
      </c>
      <c r="BQ24" s="40">
        <f>VLOOKUP($AX24&amp;"_"&amp;$BC$14,データシート1!$A:$BS,MATCH($BC$12&amp;"_"&amp;BQ$20,データシート1!$A$1:$BS$1,0),0)</f>
        <v>1.2877929359574769</v>
      </c>
      <c r="BR24" s="41">
        <f t="shared" si="3"/>
        <v>63.910038942989395</v>
      </c>
      <c r="BT24" s="134" t="str">
        <f t="shared" si="4"/>
        <v>西原村</v>
      </c>
      <c r="BU24" s="38">
        <f t="shared" si="25"/>
        <v>63.910038942989395</v>
      </c>
      <c r="BV24" s="69">
        <f t="shared" si="16"/>
        <v>0.51571036667452341</v>
      </c>
      <c r="BW24" s="69">
        <f t="shared" si="5"/>
        <v>0.48158969676705188</v>
      </c>
      <c r="BX24" s="69">
        <f t="shared" si="5"/>
        <v>6.926114399919075E-3</v>
      </c>
      <c r="BY24" s="69">
        <f t="shared" si="5"/>
        <v>2.7194555507552436E-2</v>
      </c>
      <c r="BZ24" s="69">
        <f t="shared" si="5"/>
        <v>8.0956373846218385E-2</v>
      </c>
      <c r="CA24" s="69">
        <f t="shared" si="5"/>
        <v>9.4692772551581192E-2</v>
      </c>
      <c r="CB24" s="69">
        <f t="shared" si="5"/>
        <v>0.28849039850250419</v>
      </c>
      <c r="CC24" s="69">
        <f t="shared" si="5"/>
        <v>0.28226379548343444</v>
      </c>
      <c r="CD24" s="69">
        <f t="shared" si="5"/>
        <v>0.12170315707958496</v>
      </c>
      <c r="CE24" s="69">
        <f t="shared" si="5"/>
        <v>0.16056063840384951</v>
      </c>
      <c r="CF24" s="69">
        <f t="shared" si="5"/>
        <v>6.2266030190697751E-3</v>
      </c>
      <c r="CG24" s="69">
        <f t="shared" si="5"/>
        <v>0</v>
      </c>
      <c r="CH24" s="69">
        <f t="shared" si="5"/>
        <v>2.0150088425172852E-2</v>
      </c>
      <c r="CI24" s="135">
        <f t="shared" si="6"/>
        <v>1</v>
      </c>
      <c r="CK24" s="136" t="str">
        <f t="shared" si="7"/>
        <v>西原村</v>
      </c>
      <c r="CL24" s="137">
        <f t="shared" si="17"/>
        <v>32.959069617472132</v>
      </c>
      <c r="CM24" s="75">
        <f t="shared" si="18"/>
        <v>0.18283283083954288</v>
      </c>
      <c r="CN24" s="76">
        <f t="shared" si="19"/>
        <v>30.778416274924741</v>
      </c>
      <c r="CO24" s="75">
        <f t="shared" si="20"/>
        <v>0.19578655204911885</v>
      </c>
      <c r="CP24" s="76">
        <f t="shared" si="8"/>
        <v>0.44264824102242772</v>
      </c>
      <c r="CQ24" s="75">
        <f t="shared" si="21"/>
        <v>0</v>
      </c>
      <c r="CR24" s="76">
        <f t="shared" si="9"/>
        <v>1.7380051015249629</v>
      </c>
      <c r="CS24" s="75">
        <f t="shared" si="22"/>
        <v>0</v>
      </c>
      <c r="CT24" s="76">
        <f t="shared" si="10"/>
        <v>5.1739250051950254</v>
      </c>
      <c r="CU24" s="77">
        <f t="shared" si="23"/>
        <v>0</v>
      </c>
      <c r="CV24" s="18"/>
      <c r="CW24" s="1078">
        <f t="shared" si="24"/>
        <v>6.0259999999999998</v>
      </c>
      <c r="CX24" s="1081">
        <f>VLOOKUP($AX24&amp;"_"&amp;$CW$14,データシート1!$A:$BS,MATCH($CW$12&amp;"_"&amp;CX$20,データシート1!$A$1:$BS$1,0),0)</f>
        <v>6.0259999999999998</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6.0259999999999998</v>
      </c>
      <c r="DE24" s="18"/>
      <c r="DF24" s="138">
        <f>VLOOKUP($AX24&amp;"_"&amp;$DF$14,データシート1!$A:$BS,MATCH($DF$12&amp;"_"&amp;DF$20,データシート1!$A$1:$BS$1,0),0)</f>
        <v>2</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2</v>
      </c>
      <c r="DM24" s="18"/>
      <c r="DN24" s="139">
        <f t="shared" si="26"/>
        <v>1</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12409</v>
      </c>
      <c r="AY25" s="20" t="str">
        <f>IF(IFERROR(比較地域マスタ!$Z10,"")=0,"",IFERROR(比較地域マスタ!$Z10,""))</f>
        <v>芝山町</v>
      </c>
      <c r="BB25" s="122" t="str">
        <f t="shared" si="0"/>
        <v>12409</v>
      </c>
      <c r="BC25" s="123" t="str">
        <f t="shared" si="0"/>
        <v>芝山町</v>
      </c>
      <c r="BD25" s="40">
        <f t="shared" si="14"/>
        <v>226.78885378540338</v>
      </c>
      <c r="BE25" s="40">
        <f t="shared" si="15"/>
        <v>164.07778419083633</v>
      </c>
      <c r="BF25" s="40">
        <f>VLOOKUP($AX25&amp;"_"&amp;$BC$14,データシート1!$A:$BS,MATCH($BC$12&amp;"_"&amp;BF$20,データシート1!$A$1:$BS$1,0),0)</f>
        <v>153.77474647341779</v>
      </c>
      <c r="BG25" s="40">
        <f>VLOOKUP($AX25&amp;"_"&amp;$BC$14,データシート1!$A:$BS,MATCH($BC$12&amp;"_"&amp;BG$20,データシート1!$A$1:$BS$1,0),0)</f>
        <v>0.95756319117253963</v>
      </c>
      <c r="BH25" s="40">
        <f>VLOOKUP($AX25&amp;"_"&amp;$BC$14,データシート1!$A:$BS,MATCH($BC$12&amp;"_"&amp;BH$20,データシート1!$A$1:$BS$1,0),0)</f>
        <v>9.3454745262459848</v>
      </c>
      <c r="BI25" s="40">
        <f>VLOOKUP($AX25&amp;"_"&amp;$BC$14,データシート1!$A:$BS,MATCH($BC$12&amp;"_"&amp;BI$20,データシート1!$A$1:$BS$1,0),0)</f>
        <v>26.305856588768222</v>
      </c>
      <c r="BJ25" s="40">
        <f>VLOOKUP($AX25&amp;"_"&amp;$BC$14,データシート1!$A:$BS,MATCH($BC$12&amp;"_"&amp;BJ$20,データシート1!$A$1:$BS$1,0),0)</f>
        <v>7.116462068337305</v>
      </c>
      <c r="BK25" s="40">
        <f t="shared" si="1"/>
        <v>27.717068876805737</v>
      </c>
      <c r="BL25" s="40">
        <f t="shared" si="2"/>
        <v>27.297486951598295</v>
      </c>
      <c r="BM25" s="40">
        <f>VLOOKUP($AX25&amp;"_"&amp;$BC$14,データシート1!$A:$BS,MATCH($BC$12&amp;"_"&amp;BM$20,データシート1!$A$1:$BS$1,0),0)</f>
        <v>8.9465807987519792</v>
      </c>
      <c r="BN25" s="40">
        <f>VLOOKUP($AX25&amp;"_"&amp;$BC$14,データシート1!$A:$BS,MATCH($BC$12&amp;"_"&amp;BN$20,データシート1!$A$1:$BS$1,0),0)</f>
        <v>18.350906152846317</v>
      </c>
      <c r="BO25" s="40">
        <f>VLOOKUP($AX25&amp;"_"&amp;$BC$14,データシート1!$A:$BS,MATCH($BC$12&amp;"_"&amp;BO$20,データシート1!$A$1:$BS$1,0),0)</f>
        <v>0.41958192520744131</v>
      </c>
      <c r="BP25" s="40">
        <f>VLOOKUP($AX25&amp;"_"&amp;$BC$14,データシート1!$A:$BS,MATCH($BC$12&amp;"_"&amp;BP$20,データシート1!$A$1:$BS$1,0),0)</f>
        <v>0</v>
      </c>
      <c r="BQ25" s="40">
        <f>VLOOKUP($AX25&amp;"_"&amp;$BC$14,データシート1!$A:$BS,MATCH($BC$12&amp;"_"&amp;BQ$20,データシート1!$A$1:$BS$1,0),0)</f>
        <v>1.571682060655764</v>
      </c>
      <c r="BR25" s="41">
        <f t="shared" si="3"/>
        <v>226.78885378540338</v>
      </c>
      <c r="BT25" s="134" t="str">
        <f t="shared" si="4"/>
        <v>芝山町</v>
      </c>
      <c r="BU25" s="38">
        <f t="shared" si="25"/>
        <v>226.78885378540338</v>
      </c>
      <c r="BV25" s="69">
        <f t="shared" si="16"/>
        <v>0.72348257620320811</v>
      </c>
      <c r="BW25" s="69">
        <f t="shared" si="5"/>
        <v>0.67805248761883852</v>
      </c>
      <c r="BX25" s="69">
        <f t="shared" si="5"/>
        <v>4.2222674315318155E-3</v>
      </c>
      <c r="BY25" s="69">
        <f t="shared" si="5"/>
        <v>4.1207821152837804E-2</v>
      </c>
      <c r="BZ25" s="69">
        <f t="shared" si="5"/>
        <v>0.11599272252444941</v>
      </c>
      <c r="CA25" s="69">
        <f t="shared" si="5"/>
        <v>3.137924086459374E-2</v>
      </c>
      <c r="CB25" s="69">
        <f t="shared" si="5"/>
        <v>0.12221530473906239</v>
      </c>
      <c r="CC25" s="69">
        <f t="shared" si="5"/>
        <v>0.12036520532630876</v>
      </c>
      <c r="CD25" s="69">
        <f t="shared" si="5"/>
        <v>3.9448944026224453E-2</v>
      </c>
      <c r="CE25" s="69">
        <f t="shared" si="5"/>
        <v>8.0916261300084322E-2</v>
      </c>
      <c r="CF25" s="69">
        <f t="shared" si="5"/>
        <v>1.8500994127536197E-3</v>
      </c>
      <c r="CG25" s="69">
        <f t="shared" si="5"/>
        <v>0</v>
      </c>
      <c r="CH25" s="69">
        <f t="shared" si="5"/>
        <v>6.9301556686862222E-3</v>
      </c>
      <c r="CI25" s="135">
        <f t="shared" si="6"/>
        <v>1</v>
      </c>
      <c r="CK25" s="136" t="str">
        <f t="shared" si="7"/>
        <v>芝山町</v>
      </c>
      <c r="CL25" s="137">
        <f t="shared" si="17"/>
        <v>164.07778419083633</v>
      </c>
      <c r="CM25" s="75">
        <f t="shared" si="18"/>
        <v>8.2521836010729127E-2</v>
      </c>
      <c r="CN25" s="76">
        <f t="shared" si="19"/>
        <v>153.77474647341779</v>
      </c>
      <c r="CO25" s="75">
        <f t="shared" si="20"/>
        <v>8.8050868627772935E-2</v>
      </c>
      <c r="CP25" s="76">
        <f t="shared" si="8"/>
        <v>0.95756319117253963</v>
      </c>
      <c r="CQ25" s="75">
        <f t="shared" si="21"/>
        <v>0</v>
      </c>
      <c r="CR25" s="76">
        <f t="shared" si="9"/>
        <v>9.3454745262459848</v>
      </c>
      <c r="CS25" s="75">
        <f t="shared" si="22"/>
        <v>0</v>
      </c>
      <c r="CT25" s="76">
        <f t="shared" si="10"/>
        <v>26.305856588768222</v>
      </c>
      <c r="CU25" s="77">
        <f t="shared" si="23"/>
        <v>3.7254061531622175E-2</v>
      </c>
      <c r="CV25" s="18"/>
      <c r="CW25" s="1078">
        <f t="shared" si="24"/>
        <v>13.54</v>
      </c>
      <c r="CX25" s="1081">
        <f>VLOOKUP($AX25&amp;"_"&amp;$CW$14,データシート1!$A:$BS,MATCH($CW$12&amp;"_"&amp;CX$20,データシート1!$A$1:$BS$1,0),0)</f>
        <v>13.54</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0.98</v>
      </c>
      <c r="DB25" s="1081">
        <f>VLOOKUP($AX25&amp;"_"&amp;$CW$14,データシート1!$A:$BS,MATCH($CW$12&amp;"_"&amp;DB$20,データシート1!$A$1:$BS$1,0),0)</f>
        <v>0</v>
      </c>
      <c r="DC25" s="1081">
        <f>VLOOKUP($AX25&amp;"_"&amp;$CW$14,データシート1!$A:$BS,MATCH($CW$12&amp;"_"&amp;DC$20,データシート1!$A$1:$BS$1,0),0)</f>
        <v>0</v>
      </c>
      <c r="DD25" s="1080">
        <f t="shared" si="11"/>
        <v>14.52</v>
      </c>
      <c r="DE25" s="18"/>
      <c r="DF25" s="138">
        <f>VLOOKUP($AX25&amp;"_"&amp;$DF$14,データシート1!$A:$BS,MATCH($DF$12&amp;"_"&amp;DF$20,データシート1!$A$1:$BS$1,0),0)</f>
        <v>2</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2</v>
      </c>
      <c r="DJ25" s="74">
        <f>VLOOKUP($AX25&amp;"_"&amp;$DF$14,データシート1!$A:$BS,MATCH($DF$12&amp;"_"&amp;DJ$20,データシート1!$A$1:$BS$1,0),0)</f>
        <v>0</v>
      </c>
      <c r="DK25" s="74">
        <f>VLOOKUP($AX25&amp;"_"&amp;$DF$14,データシート1!$A:$BS,MATCH($DF$12&amp;"_"&amp;DK$20,データシート1!$A$1:$BS$1,0),0)</f>
        <v>0</v>
      </c>
      <c r="DL25" s="78">
        <f t="shared" si="12"/>
        <v>4</v>
      </c>
      <c r="DM25" s="18"/>
      <c r="DN25" s="139">
        <f t="shared" si="26"/>
        <v>0.93</v>
      </c>
      <c r="DO25" s="140">
        <f t="shared" si="27"/>
        <v>0</v>
      </c>
      <c r="DP25" s="140">
        <f t="shared" si="13"/>
        <v>0</v>
      </c>
      <c r="DQ25" s="140">
        <f t="shared" si="13"/>
        <v>7.0000000000000007E-2</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06364</v>
      </c>
      <c r="AY26" s="20" t="str">
        <f>IF(IFERROR(比較地域マスタ!$Z11,"")=0,"",IFERROR(比較地域マスタ!$Z11,""))</f>
        <v>真室川町</v>
      </c>
      <c r="BB26" s="122" t="str">
        <f t="shared" si="0"/>
        <v>06364</v>
      </c>
      <c r="BC26" s="123" t="str">
        <f t="shared" si="0"/>
        <v>真室川町</v>
      </c>
      <c r="BD26" s="40">
        <f t="shared" si="14"/>
        <v>43.997013830627431</v>
      </c>
      <c r="BE26" s="40">
        <f t="shared" si="15"/>
        <v>11.287084187895619</v>
      </c>
      <c r="BF26" s="40">
        <f>VLOOKUP($AX26&amp;"_"&amp;$BC$14,データシート1!$A:$BS,MATCH($BC$12&amp;"_"&amp;BF$20,データシート1!$A$1:$BS$1,0),0)</f>
        <v>2.7769128468231439</v>
      </c>
      <c r="BG26" s="40">
        <f>VLOOKUP($AX26&amp;"_"&amp;$BC$14,データシート1!$A:$BS,MATCH($BC$12&amp;"_"&amp;BG$20,データシート1!$A$1:$BS$1,0),0)</f>
        <v>0.54116869307603277</v>
      </c>
      <c r="BH26" s="40">
        <f>VLOOKUP($AX26&amp;"_"&amp;$BC$14,データシート1!$A:$BS,MATCH($BC$12&amp;"_"&amp;BH$20,データシート1!$A$1:$BS$1,0),0)</f>
        <v>7.969002647996442</v>
      </c>
      <c r="BI26" s="40">
        <f>VLOOKUP($AX26&amp;"_"&amp;$BC$14,データシート1!$A:$BS,MATCH($BC$12&amp;"_"&amp;BI$20,データシート1!$A$1:$BS$1,0),0)</f>
        <v>5.8201478768488339</v>
      </c>
      <c r="BJ26" s="40">
        <f>VLOOKUP($AX26&amp;"_"&amp;$BC$14,データシート1!$A:$BS,MATCH($BC$12&amp;"_"&amp;BJ$20,データシート1!$A$1:$BS$1,0),0)</f>
        <v>10.41785562129062</v>
      </c>
      <c r="BK26" s="40">
        <f t="shared" si="1"/>
        <v>15.64468386349518</v>
      </c>
      <c r="BL26" s="40">
        <f t="shared" si="2"/>
        <v>15.213663083103611</v>
      </c>
      <c r="BM26" s="40">
        <f>VLOOKUP($AX26&amp;"_"&amp;$BC$14,データシート1!$A:$BS,MATCH($BC$12&amp;"_"&amp;BM$20,データシート1!$A$1:$BS$1,0),0)</f>
        <v>6.5213618836515295</v>
      </c>
      <c r="BN26" s="40">
        <f>VLOOKUP($AX26&amp;"_"&amp;$BC$14,データシート1!$A:$BS,MATCH($BC$12&amp;"_"&amp;BN$20,データシート1!$A$1:$BS$1,0),0)</f>
        <v>8.692301199452082</v>
      </c>
      <c r="BO26" s="40">
        <f>VLOOKUP($AX26&amp;"_"&amp;$BC$14,データシート1!$A:$BS,MATCH($BC$12&amp;"_"&amp;BO$20,データシート1!$A$1:$BS$1,0),0)</f>
        <v>0.43102078039156771</v>
      </c>
      <c r="BP26" s="40">
        <f>VLOOKUP($AX26&amp;"_"&amp;$BC$14,データシート1!$A:$BS,MATCH($BC$12&amp;"_"&amp;BP$20,データシート1!$A$1:$BS$1,0),0)</f>
        <v>0</v>
      </c>
      <c r="BQ26" s="40">
        <f>VLOOKUP($AX26&amp;"_"&amp;$BC$14,データシート1!$A:$BS,MATCH($BC$12&amp;"_"&amp;BQ$20,データシート1!$A$1:$BS$1,0),0)</f>
        <v>0.82724228109717524</v>
      </c>
      <c r="BR26" s="41">
        <f t="shared" si="3"/>
        <v>43.997013830627431</v>
      </c>
      <c r="BT26" s="134" t="str">
        <f t="shared" si="4"/>
        <v>真室川町</v>
      </c>
      <c r="BU26" s="38">
        <f t="shared" si="25"/>
        <v>43.997013830627431</v>
      </c>
      <c r="BV26" s="69">
        <f t="shared" si="16"/>
        <v>0.25654205149801312</v>
      </c>
      <c r="BW26" s="69">
        <f t="shared" si="5"/>
        <v>6.3115939129715776E-2</v>
      </c>
      <c r="BX26" s="69">
        <f t="shared" si="5"/>
        <v>1.2300123257440522E-2</v>
      </c>
      <c r="BY26" s="69">
        <f t="shared" si="5"/>
        <v>0.18112598911085684</v>
      </c>
      <c r="BZ26" s="69">
        <f t="shared" si="5"/>
        <v>0.13228506596502879</v>
      </c>
      <c r="CA26" s="69">
        <f t="shared" si="5"/>
        <v>0.23678551597605219</v>
      </c>
      <c r="CB26" s="69">
        <f t="shared" si="5"/>
        <v>0.35558512956632798</v>
      </c>
      <c r="CC26" s="69">
        <f t="shared" si="5"/>
        <v>0.34578853786919961</v>
      </c>
      <c r="CD26" s="69">
        <f t="shared" si="5"/>
        <v>0.14822282959376312</v>
      </c>
      <c r="CE26" s="69">
        <f t="shared" si="5"/>
        <v>0.19756570827543646</v>
      </c>
      <c r="CF26" s="69">
        <f t="shared" si="5"/>
        <v>9.7965916971283918E-3</v>
      </c>
      <c r="CG26" s="69">
        <f t="shared" si="5"/>
        <v>0</v>
      </c>
      <c r="CH26" s="69">
        <f t="shared" si="5"/>
        <v>1.8802236994577823E-2</v>
      </c>
      <c r="CI26" s="135">
        <f t="shared" si="6"/>
        <v>1</v>
      </c>
      <c r="CK26" s="136" t="str">
        <f t="shared" si="7"/>
        <v>真室川町</v>
      </c>
      <c r="CL26" s="137">
        <f t="shared" si="17"/>
        <v>11.287084187895619</v>
      </c>
      <c r="CM26" s="75">
        <f t="shared" si="18"/>
        <v>0</v>
      </c>
      <c r="CN26" s="76">
        <f t="shared" si="19"/>
        <v>2.7769128468231439</v>
      </c>
      <c r="CO26" s="75">
        <f t="shared" si="20"/>
        <v>0</v>
      </c>
      <c r="CP26" s="76">
        <f t="shared" si="8"/>
        <v>0.54116869307603277</v>
      </c>
      <c r="CQ26" s="75">
        <f t="shared" si="21"/>
        <v>0</v>
      </c>
      <c r="CR26" s="76">
        <f t="shared" si="9"/>
        <v>7.969002647996442</v>
      </c>
      <c r="CS26" s="75">
        <f t="shared" si="22"/>
        <v>0</v>
      </c>
      <c r="CT26" s="76">
        <f t="shared" si="10"/>
        <v>5.8201478768488339</v>
      </c>
      <c r="CU26" s="77">
        <f t="shared" si="23"/>
        <v>0</v>
      </c>
      <c r="CV26" s="18"/>
      <c r="CW26" s="1078">
        <f t="shared" si="24"/>
        <v>0</v>
      </c>
      <c r="CX26" s="1081">
        <f>VLOOKUP($AX26&amp;"_"&amp;$CW$14,データシート1!$A:$BS,MATCH($CW$12&amp;"_"&amp;CX$20,データシート1!$A$1:$BS$1,0),0)</f>
        <v>0</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0</v>
      </c>
      <c r="DE26" s="18"/>
      <c r="DF26" s="138">
        <f>VLOOKUP($AX26&amp;"_"&amp;$DF$14,データシート1!$A:$BS,MATCH($DF$12&amp;"_"&amp;DF$20,データシート1!$A$1:$BS$1,0),0)</f>
        <v>0</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0</v>
      </c>
      <c r="DM26" s="18"/>
      <c r="DN26" s="139">
        <f t="shared" si="26"/>
        <v>0</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14383</v>
      </c>
      <c r="AY27" s="20" t="str">
        <f>IF(IFERROR(比較地域マスタ!$Z12,"")=0,"",IFERROR(比較地域マスタ!$Z12,""))</f>
        <v>真鶴町</v>
      </c>
      <c r="BB27" s="122" t="str">
        <f t="shared" si="0"/>
        <v>14383</v>
      </c>
      <c r="BC27" s="123" t="str">
        <f t="shared" si="0"/>
        <v>真鶴町</v>
      </c>
      <c r="BD27" s="40">
        <f t="shared" si="14"/>
        <v>25.839475622008276</v>
      </c>
      <c r="BE27" s="40">
        <f t="shared" si="15"/>
        <v>2.3857485505067135</v>
      </c>
      <c r="BF27" s="40">
        <f>VLOOKUP($AX27&amp;"_"&amp;$BC$14,データシート1!$A:$BS,MATCH($BC$12&amp;"_"&amp;BF$20,データシート1!$A$1:$BS$1,0),0)</f>
        <v>0.87909370850690072</v>
      </c>
      <c r="BG27" s="40">
        <f>VLOOKUP($AX27&amp;"_"&amp;$BC$14,データシート1!$A:$BS,MATCH($BC$12&amp;"_"&amp;BG$20,データシート1!$A$1:$BS$1,0),0)</f>
        <v>0.32930835956601651</v>
      </c>
      <c r="BH27" s="40">
        <f>VLOOKUP($AX27&amp;"_"&amp;$BC$14,データシート1!$A:$BS,MATCH($BC$12&amp;"_"&amp;BH$20,データシート1!$A$1:$BS$1,0),0)</f>
        <v>1.1773464824337962</v>
      </c>
      <c r="BI27" s="40">
        <f>VLOOKUP($AX27&amp;"_"&amp;$BC$14,データシート1!$A:$BS,MATCH($BC$12&amp;"_"&amp;BI$20,データシート1!$A$1:$BS$1,0),0)</f>
        <v>4.7015216623710074</v>
      </c>
      <c r="BJ27" s="40">
        <f>VLOOKUP($AX27&amp;"_"&amp;$BC$14,データシート1!$A:$BS,MATCH($BC$12&amp;"_"&amp;BJ$20,データシート1!$A$1:$BS$1,0),0)</f>
        <v>8.9211535652435234</v>
      </c>
      <c r="BK27" s="40">
        <f t="shared" si="1"/>
        <v>9.0398378235195445</v>
      </c>
      <c r="BL27" s="40">
        <f t="shared" si="2"/>
        <v>8.3251292516638262</v>
      </c>
      <c r="BM27" s="40">
        <f>VLOOKUP($AX27&amp;"_"&amp;$BC$14,データシート1!$A:$BS,MATCH($BC$12&amp;"_"&amp;BM$20,データシート1!$A$1:$BS$1,0),0)</f>
        <v>4.8056559460213206</v>
      </c>
      <c r="BN27" s="40">
        <f>VLOOKUP($AX27&amp;"_"&amp;$BC$14,データシート1!$A:$BS,MATCH($BC$12&amp;"_"&amp;BN$20,データシート1!$A$1:$BS$1,0),0)</f>
        <v>3.519473305642506</v>
      </c>
      <c r="BO27" s="40">
        <f>VLOOKUP($AX27&amp;"_"&amp;$BC$14,データシート1!$A:$BS,MATCH($BC$12&amp;"_"&amp;BO$20,データシート1!$A$1:$BS$1,0),0)</f>
        <v>0.41952296203638911</v>
      </c>
      <c r="BP27" s="40">
        <f>VLOOKUP($AX27&amp;"_"&amp;$BC$14,データシート1!$A:$BS,MATCH($BC$12&amp;"_"&amp;BP$20,データシート1!$A$1:$BS$1,0),0)</f>
        <v>0.29518560981933012</v>
      </c>
      <c r="BQ27" s="40">
        <f>VLOOKUP($AX27&amp;"_"&amp;$BC$14,データシート1!$A:$BS,MATCH($BC$12&amp;"_"&amp;BQ$20,データシート1!$A$1:$BS$1,0),0)</f>
        <v>0.79121402036748845</v>
      </c>
      <c r="BR27" s="41">
        <f t="shared" si="3"/>
        <v>25.839475622008276</v>
      </c>
      <c r="BT27" s="134" t="str">
        <f t="shared" si="4"/>
        <v>真鶴町</v>
      </c>
      <c r="BU27" s="38">
        <f t="shared" si="25"/>
        <v>25.839475622008276</v>
      </c>
      <c r="BV27" s="69">
        <f t="shared" si="16"/>
        <v>9.2329603951974093E-2</v>
      </c>
      <c r="BW27" s="69">
        <f t="shared" si="5"/>
        <v>3.402134475817882E-2</v>
      </c>
      <c r="BX27" s="69">
        <f t="shared" si="5"/>
        <v>1.2744390187451576E-2</v>
      </c>
      <c r="BY27" s="69">
        <f t="shared" si="5"/>
        <v>4.5563869006343689E-2</v>
      </c>
      <c r="BZ27" s="69">
        <f t="shared" si="5"/>
        <v>0.18195112513686526</v>
      </c>
      <c r="CA27" s="69">
        <f t="shared" si="5"/>
        <v>0.34525288731653292</v>
      </c>
      <c r="CB27" s="69">
        <f t="shared" si="5"/>
        <v>0.34984602457721847</v>
      </c>
      <c r="CC27" s="69">
        <f t="shared" si="5"/>
        <v>0.3221864628155634</v>
      </c>
      <c r="CD27" s="69">
        <f t="shared" si="5"/>
        <v>0.18598117145721779</v>
      </c>
      <c r="CE27" s="69">
        <f t="shared" si="5"/>
        <v>0.13620529135834561</v>
      </c>
      <c r="CF27" s="69">
        <f t="shared" si="5"/>
        <v>1.6235738223691679E-2</v>
      </c>
      <c r="CG27" s="69">
        <f t="shared" si="5"/>
        <v>1.142382353796342E-2</v>
      </c>
      <c r="CH27" s="69">
        <f t="shared" si="5"/>
        <v>3.0620359017409282E-2</v>
      </c>
      <c r="CI27" s="135">
        <f t="shared" si="6"/>
        <v>1</v>
      </c>
      <c r="CK27" s="136" t="str">
        <f t="shared" si="7"/>
        <v>真鶴町</v>
      </c>
      <c r="CL27" s="137">
        <f t="shared" si="17"/>
        <v>2.3857485505067135</v>
      </c>
      <c r="CM27" s="75">
        <f t="shared" si="18"/>
        <v>0</v>
      </c>
      <c r="CN27" s="76">
        <f t="shared" si="19"/>
        <v>0.87909370850690072</v>
      </c>
      <c r="CO27" s="75">
        <f t="shared" si="20"/>
        <v>0</v>
      </c>
      <c r="CP27" s="76">
        <f t="shared" si="8"/>
        <v>0.32930835956601651</v>
      </c>
      <c r="CQ27" s="75">
        <f t="shared" si="21"/>
        <v>0</v>
      </c>
      <c r="CR27" s="76">
        <f t="shared" si="9"/>
        <v>1.1773464824337962</v>
      </c>
      <c r="CS27" s="75">
        <f t="shared" si="22"/>
        <v>0</v>
      </c>
      <c r="CT27" s="76">
        <f t="shared" si="10"/>
        <v>4.7015216623710074</v>
      </c>
      <c r="CU27" s="77">
        <f t="shared" si="23"/>
        <v>0</v>
      </c>
      <c r="CV27" s="18"/>
      <c r="CW27" s="1078">
        <f t="shared" si="24"/>
        <v>0</v>
      </c>
      <c r="CX27" s="1081">
        <f>VLOOKUP($AX27&amp;"_"&amp;$CW$14,データシート1!$A:$BS,MATCH($CW$12&amp;"_"&amp;CX$20,データシート1!$A$1:$BS$1,0),0)</f>
        <v>0</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0</v>
      </c>
      <c r="DE27" s="18"/>
      <c r="DF27" s="138">
        <f>VLOOKUP($AX27&amp;"_"&amp;$DF$14,データシート1!$A:$BS,MATCH($DF$12&amp;"_"&amp;DF$20,データシート1!$A$1:$BS$1,0),0)</f>
        <v>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0</v>
      </c>
      <c r="DM27" s="18"/>
      <c r="DN27" s="139">
        <f t="shared" si="26"/>
        <v>0</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20324</v>
      </c>
      <c r="AY28" s="20" t="str">
        <f>IF(IFERROR(比較地域マスタ!$Z13,"")=0,"",IFERROR(比較地域マスタ!$Z13,""))</f>
        <v>立科町</v>
      </c>
      <c r="BB28" s="122" t="str">
        <f t="shared" si="0"/>
        <v>20324</v>
      </c>
      <c r="BC28" s="123" t="str">
        <f t="shared" si="0"/>
        <v>立科町</v>
      </c>
      <c r="BD28" s="40">
        <f t="shared" si="14"/>
        <v>44.470163178251617</v>
      </c>
      <c r="BE28" s="40">
        <f t="shared" si="15"/>
        <v>7.2451065625223343</v>
      </c>
      <c r="BF28" s="40">
        <f>VLOOKUP($AX28&amp;"_"&amp;$BC$14,データシート1!$A:$BS,MATCH($BC$12&amp;"_"&amp;BF$20,データシート1!$A$1:$BS$1,0),0)</f>
        <v>3.5960735318621029</v>
      </c>
      <c r="BG28" s="40">
        <f>VLOOKUP($AX28&amp;"_"&amp;$BC$14,データシート1!$A:$BS,MATCH($BC$12&amp;"_"&amp;BG$20,データシート1!$A$1:$BS$1,0),0)</f>
        <v>0.71332887627486574</v>
      </c>
      <c r="BH28" s="40">
        <f>VLOOKUP($AX28&amp;"_"&amp;$BC$14,データシート1!$A:$BS,MATCH($BC$12&amp;"_"&amp;BH$20,データシート1!$A$1:$BS$1,0),0)</f>
        <v>2.9357041543853666</v>
      </c>
      <c r="BI28" s="40">
        <f>VLOOKUP($AX28&amp;"_"&amp;$BC$14,データシート1!$A:$BS,MATCH($BC$12&amp;"_"&amp;BI$20,データシート1!$A$1:$BS$1,0),0)</f>
        <v>7.2266253163717487</v>
      </c>
      <c r="BJ28" s="40">
        <f>VLOOKUP($AX28&amp;"_"&amp;$BC$14,データシート1!$A:$BS,MATCH($BC$12&amp;"_"&amp;BJ$20,データシート1!$A$1:$BS$1,0),0)</f>
        <v>10.221195673273357</v>
      </c>
      <c r="BK28" s="40">
        <f t="shared" si="1"/>
        <v>19.299619359358459</v>
      </c>
      <c r="BL28" s="40">
        <f t="shared" si="2"/>
        <v>18.883162482216786</v>
      </c>
      <c r="BM28" s="40">
        <f>VLOOKUP($AX28&amp;"_"&amp;$BC$14,データシート1!$A:$BS,MATCH($BC$12&amp;"_"&amp;BM$20,データシート1!$A$1:$BS$1,0),0)</f>
        <v>7.4337927738104996</v>
      </c>
      <c r="BN28" s="40">
        <f>VLOOKUP($AX28&amp;"_"&amp;$BC$14,データシート1!$A:$BS,MATCH($BC$12&amp;"_"&amp;BN$20,データシート1!$A$1:$BS$1,0),0)</f>
        <v>11.449369708406287</v>
      </c>
      <c r="BO28" s="40">
        <f>VLOOKUP($AX28&amp;"_"&amp;$BC$14,データシート1!$A:$BS,MATCH($BC$12&amp;"_"&amp;BO$20,データシート1!$A$1:$BS$1,0),0)</f>
        <v>0.41645687714167479</v>
      </c>
      <c r="BP28" s="40">
        <f>VLOOKUP($AX28&amp;"_"&amp;$BC$14,データシート1!$A:$BS,MATCH($BC$12&amp;"_"&amp;BP$20,データシート1!$A$1:$BS$1,0),0)</f>
        <v>0</v>
      </c>
      <c r="BQ28" s="40">
        <f>VLOOKUP($AX28&amp;"_"&amp;$BC$14,データシート1!$A:$BS,MATCH($BC$12&amp;"_"&amp;BQ$20,データシート1!$A$1:$BS$1,0),0)</f>
        <v>0.47761626672572127</v>
      </c>
      <c r="BR28" s="41">
        <f t="shared" si="3"/>
        <v>44.470163178251617</v>
      </c>
      <c r="BT28" s="134" t="str">
        <f t="shared" si="4"/>
        <v>立科町</v>
      </c>
      <c r="BU28" s="38">
        <f t="shared" si="25"/>
        <v>44.470163178251617</v>
      </c>
      <c r="BV28" s="69">
        <f t="shared" si="16"/>
        <v>0.16292062013538089</v>
      </c>
      <c r="BW28" s="69">
        <f t="shared" si="5"/>
        <v>8.086486027604195E-2</v>
      </c>
      <c r="BX28" s="69">
        <f t="shared" si="5"/>
        <v>1.6040617467842421E-2</v>
      </c>
      <c r="BY28" s="69">
        <f t="shared" si="5"/>
        <v>6.6015142391496529E-2</v>
      </c>
      <c r="BZ28" s="69">
        <f t="shared" si="5"/>
        <v>0.16250503258566792</v>
      </c>
      <c r="CA28" s="69">
        <f t="shared" si="5"/>
        <v>0.22984389853267032</v>
      </c>
      <c r="CB28" s="69">
        <f t="shared" si="5"/>
        <v>0.43399029776434567</v>
      </c>
      <c r="CC28" s="69">
        <f t="shared" si="5"/>
        <v>0.42462543720666407</v>
      </c>
      <c r="CD28" s="69">
        <f t="shared" si="5"/>
        <v>0.16716360459513757</v>
      </c>
      <c r="CE28" s="69">
        <f t="shared" si="5"/>
        <v>0.2574618326115265</v>
      </c>
      <c r="CF28" s="69">
        <f t="shared" si="5"/>
        <v>9.3648605576816361E-3</v>
      </c>
      <c r="CG28" s="69">
        <f t="shared" si="5"/>
        <v>0</v>
      </c>
      <c r="CH28" s="69">
        <f t="shared" si="5"/>
        <v>1.074015098193528E-2</v>
      </c>
      <c r="CI28" s="135">
        <f t="shared" si="6"/>
        <v>1</v>
      </c>
      <c r="CK28" s="136" t="str">
        <f t="shared" si="7"/>
        <v>立科町</v>
      </c>
      <c r="CL28" s="137">
        <f t="shared" si="17"/>
        <v>7.2451065625223343</v>
      </c>
      <c r="CM28" s="75">
        <f t="shared" si="18"/>
        <v>0.71303299067025627</v>
      </c>
      <c r="CN28" s="76">
        <f t="shared" si="19"/>
        <v>3.5960735318621029</v>
      </c>
      <c r="CO28" s="75">
        <f t="shared" si="20"/>
        <v>1</v>
      </c>
      <c r="CP28" s="76">
        <f t="shared" si="8"/>
        <v>0.71332887627486574</v>
      </c>
      <c r="CQ28" s="75">
        <f t="shared" si="21"/>
        <v>0</v>
      </c>
      <c r="CR28" s="76">
        <f t="shared" si="9"/>
        <v>2.9357041543853666</v>
      </c>
      <c r="CS28" s="75">
        <f t="shared" si="22"/>
        <v>0</v>
      </c>
      <c r="CT28" s="76">
        <f t="shared" si="10"/>
        <v>7.2266253163717487</v>
      </c>
      <c r="CU28" s="77">
        <f t="shared" si="23"/>
        <v>0.62020650079175066</v>
      </c>
      <c r="CV28" s="18"/>
      <c r="CW28" s="1078">
        <f t="shared" si="24"/>
        <v>5.1660000000000004</v>
      </c>
      <c r="CX28" s="1081">
        <f>VLOOKUP($AX28&amp;"_"&amp;$CW$14,データシート1!$A:$BS,MATCH($CW$12&amp;"_"&amp;CX$20,データシート1!$A$1:$BS$1,0),0)</f>
        <v>5.1660000000000004</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4.4820000000000002</v>
      </c>
      <c r="DB28" s="1081">
        <f>VLOOKUP($AX28&amp;"_"&amp;$CW$14,データシート1!$A:$BS,MATCH($CW$12&amp;"_"&amp;DB$20,データシート1!$A$1:$BS$1,0),0)</f>
        <v>0</v>
      </c>
      <c r="DC28" s="1081">
        <f>VLOOKUP($AX28&amp;"_"&amp;$CW$14,データシート1!$A:$BS,MATCH($CW$12&amp;"_"&amp;DC$20,データシート1!$A$1:$BS$1,0),0)</f>
        <v>0</v>
      </c>
      <c r="DD28" s="1080">
        <f t="shared" si="11"/>
        <v>9.6479999999999997</v>
      </c>
      <c r="DE28" s="18"/>
      <c r="DF28" s="138">
        <f>VLOOKUP($AX28&amp;"_"&amp;$DF$14,データシート1!$A:$BS,MATCH($DF$12&amp;"_"&amp;DF$20,データシート1!$A$1:$BS$1,0),0)</f>
        <v>1</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1</v>
      </c>
      <c r="DJ28" s="74">
        <f>VLOOKUP($AX28&amp;"_"&amp;$DF$14,データシート1!$A:$BS,MATCH($DF$12&amp;"_"&amp;DJ$20,データシート1!$A$1:$BS$1,0),0)</f>
        <v>0</v>
      </c>
      <c r="DK28" s="74">
        <f>VLOOKUP($AX28&amp;"_"&amp;$DF$14,データシート1!$A:$BS,MATCH($DF$12&amp;"_"&amp;DK$20,データシート1!$A$1:$BS$1,0),0)</f>
        <v>0</v>
      </c>
      <c r="DL28" s="78">
        <f t="shared" si="12"/>
        <v>2</v>
      </c>
      <c r="DM28" s="18"/>
      <c r="DN28" s="139">
        <f t="shared" si="26"/>
        <v>0.54</v>
      </c>
      <c r="DO28" s="140">
        <f t="shared" si="27"/>
        <v>0</v>
      </c>
      <c r="DP28" s="140">
        <f t="shared" si="13"/>
        <v>0</v>
      </c>
      <c r="DQ28" s="140">
        <f t="shared" si="13"/>
        <v>0.46</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32501</v>
      </c>
      <c r="AY29" s="20" t="str">
        <f>IF(IFERROR(比較地域マスタ!$Z14,"")=0,"",IFERROR(比較地域マスタ!$Z14,""))</f>
        <v>津和野町</v>
      </c>
      <c r="BB29" s="122" t="str">
        <f t="shared" si="0"/>
        <v>32501</v>
      </c>
      <c r="BC29" s="123" t="str">
        <f t="shared" si="0"/>
        <v>津和野町</v>
      </c>
      <c r="BD29" s="40">
        <f t="shared" si="14"/>
        <v>47.139127094541948</v>
      </c>
      <c r="BE29" s="40">
        <f t="shared" si="15"/>
        <v>9.8250166650448207</v>
      </c>
      <c r="BF29" s="40">
        <f>VLOOKUP($AX29&amp;"_"&amp;$BC$14,データシート1!$A:$BS,MATCH($BC$12&amp;"_"&amp;BF$20,データシート1!$A$1:$BS$1,0),0)</f>
        <v>1.146631712703297</v>
      </c>
      <c r="BG29" s="40">
        <f>VLOOKUP($AX29&amp;"_"&amp;$BC$14,データシート1!$A:$BS,MATCH($BC$12&amp;"_"&amp;BG$20,データシート1!$A$1:$BS$1,0),0)</f>
        <v>0.71251739345938836</v>
      </c>
      <c r="BH29" s="40">
        <f>VLOOKUP($AX29&amp;"_"&amp;$BC$14,データシート1!$A:$BS,MATCH($BC$12&amp;"_"&amp;BH$20,データシート1!$A$1:$BS$1,0),0)</f>
        <v>7.9658675588821355</v>
      </c>
      <c r="BI29" s="40">
        <f>VLOOKUP($AX29&amp;"_"&amp;$BC$14,データシート1!$A:$BS,MATCH($BC$12&amp;"_"&amp;BI$20,データシート1!$A$1:$BS$1,0),0)</f>
        <v>9.3563992352426055</v>
      </c>
      <c r="BJ29" s="40">
        <f>VLOOKUP($AX29&amp;"_"&amp;$BC$14,データシート1!$A:$BS,MATCH($BC$12&amp;"_"&amp;BJ$20,データシート1!$A$1:$BS$1,0),0)</f>
        <v>12.759304240067806</v>
      </c>
      <c r="BK29" s="40">
        <f t="shared" si="1"/>
        <v>14.589146586579629</v>
      </c>
      <c r="BL29" s="40">
        <f t="shared" si="2"/>
        <v>14.172630746266902</v>
      </c>
      <c r="BM29" s="40">
        <f>VLOOKUP($AX29&amp;"_"&amp;$BC$14,データシート1!$A:$BS,MATCH($BC$12&amp;"_"&amp;BM$20,データシート1!$A$1:$BS$1,0),0)</f>
        <v>5.8482341870771979</v>
      </c>
      <c r="BN29" s="40">
        <f>VLOOKUP($AX29&amp;"_"&amp;$BC$14,データシート1!$A:$BS,MATCH($BC$12&amp;"_"&amp;BN$20,データシート1!$A$1:$BS$1,0),0)</f>
        <v>8.3243965591897044</v>
      </c>
      <c r="BO29" s="40">
        <f>VLOOKUP($AX29&amp;"_"&amp;$BC$14,データシート1!$A:$BS,MATCH($BC$12&amp;"_"&amp;BO$20,データシート1!$A$1:$BS$1,0),0)</f>
        <v>0.41651584031272704</v>
      </c>
      <c r="BP29" s="40">
        <f>VLOOKUP($AX29&amp;"_"&amp;$BC$14,データシート1!$A:$BS,MATCH($BC$12&amp;"_"&amp;BP$20,データシート1!$A$1:$BS$1,0),0)</f>
        <v>0</v>
      </c>
      <c r="BQ29" s="40">
        <f>VLOOKUP($AX29&amp;"_"&amp;$BC$14,データシート1!$A:$BS,MATCH($BC$12&amp;"_"&amp;BQ$20,データシート1!$A$1:$BS$1,0),0)</f>
        <v>0.60926036760708546</v>
      </c>
      <c r="BR29" s="41">
        <f t="shared" si="3"/>
        <v>47.139127094541948</v>
      </c>
      <c r="BT29" s="134" t="str">
        <f t="shared" si="4"/>
        <v>津和野町</v>
      </c>
      <c r="BU29" s="38">
        <f t="shared" si="25"/>
        <v>47.139127094541948</v>
      </c>
      <c r="BV29" s="69">
        <f t="shared" si="16"/>
        <v>0.20842593553630781</v>
      </c>
      <c r="BW29" s="69">
        <f t="shared" si="5"/>
        <v>2.4324415477690525E-2</v>
      </c>
      <c r="BX29" s="69">
        <f t="shared" si="5"/>
        <v>1.5115201264341781E-2</v>
      </c>
      <c r="BY29" s="69">
        <f t="shared" si="5"/>
        <v>0.1689863187942755</v>
      </c>
      <c r="BZ29" s="69">
        <f t="shared" si="5"/>
        <v>0.19848477924670663</v>
      </c>
      <c r="CA29" s="69">
        <f t="shared" si="5"/>
        <v>0.27067332440157033</v>
      </c>
      <c r="CB29" s="69">
        <f t="shared" si="5"/>
        <v>0.30949123341464779</v>
      </c>
      <c r="CC29" s="69">
        <f t="shared" si="5"/>
        <v>0.30065534980828901</v>
      </c>
      <c r="CD29" s="69">
        <f t="shared" si="5"/>
        <v>0.12406326861649379</v>
      </c>
      <c r="CE29" s="69">
        <f t="shared" si="5"/>
        <v>0.1765920811917952</v>
      </c>
      <c r="CF29" s="69">
        <f t="shared" si="5"/>
        <v>8.8358836063587975E-3</v>
      </c>
      <c r="CG29" s="69">
        <f t="shared" si="5"/>
        <v>0</v>
      </c>
      <c r="CH29" s="69">
        <f t="shared" si="5"/>
        <v>1.2924727400767446E-2</v>
      </c>
      <c r="CI29" s="135">
        <f t="shared" si="6"/>
        <v>1</v>
      </c>
      <c r="CK29" s="136" t="str">
        <f t="shared" si="7"/>
        <v>津和野町</v>
      </c>
      <c r="CL29" s="137">
        <f t="shared" si="17"/>
        <v>9.8250166650448207</v>
      </c>
      <c r="CM29" s="75">
        <f t="shared" si="18"/>
        <v>0</v>
      </c>
      <c r="CN29" s="76">
        <f t="shared" si="19"/>
        <v>1.146631712703297</v>
      </c>
      <c r="CO29" s="75">
        <f t="shared" si="20"/>
        <v>0</v>
      </c>
      <c r="CP29" s="76">
        <f t="shared" si="8"/>
        <v>0.71251739345938836</v>
      </c>
      <c r="CQ29" s="75">
        <f t="shared" si="21"/>
        <v>0</v>
      </c>
      <c r="CR29" s="76">
        <f t="shared" si="9"/>
        <v>7.9658675588821355</v>
      </c>
      <c r="CS29" s="75">
        <f t="shared" si="22"/>
        <v>0</v>
      </c>
      <c r="CT29" s="76">
        <f t="shared" si="10"/>
        <v>9.3563992352426055</v>
      </c>
      <c r="CU29" s="77">
        <f t="shared" si="23"/>
        <v>0</v>
      </c>
      <c r="CV29" s="18"/>
      <c r="CW29" s="1078">
        <f t="shared" si="24"/>
        <v>0</v>
      </c>
      <c r="CX29" s="1081">
        <f>VLOOKUP($AX29&amp;"_"&amp;$CW$14,データシート1!$A:$BS,MATCH($CW$12&amp;"_"&amp;CX$20,データシート1!$A$1:$BS$1,0),0)</f>
        <v>0</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0</v>
      </c>
      <c r="DE29" s="18"/>
      <c r="DF29" s="138">
        <f>VLOOKUP($AX29&amp;"_"&amp;$DF$14,データシート1!$A:$BS,MATCH($DF$12&amp;"_"&amp;DF$20,データシート1!$A$1:$BS$1,0),0)</f>
        <v>0</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0</v>
      </c>
      <c r="DM29" s="18"/>
      <c r="DN29" s="139">
        <f t="shared" si="26"/>
        <v>0</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01564</v>
      </c>
      <c r="AY30" s="20" t="str">
        <f>IF(IFERROR(比較地域マスタ!$Z15,"")=0,"",IFERROR(比較地域マスタ!$Z15,""))</f>
        <v>大空町</v>
      </c>
      <c r="BB30" s="122" t="str">
        <f t="shared" si="0"/>
        <v>01564</v>
      </c>
      <c r="BC30" s="123" t="str">
        <f t="shared" si="0"/>
        <v>大空町</v>
      </c>
      <c r="BD30" s="40">
        <f t="shared" si="14"/>
        <v>70.899376969558276</v>
      </c>
      <c r="BE30" s="40">
        <f t="shared" si="15"/>
        <v>25.224388314906882</v>
      </c>
      <c r="BF30" s="40">
        <f>VLOOKUP($AX30&amp;"_"&amp;$BC$14,データシート1!$A:$BS,MATCH($BC$12&amp;"_"&amp;BF$20,データシート1!$A$1:$BS$1,0),0)</f>
        <v>4.1290079260682759</v>
      </c>
      <c r="BG30" s="40">
        <f>VLOOKUP($AX30&amp;"_"&amp;$BC$14,データシート1!$A:$BS,MATCH($BC$12&amp;"_"&amp;BG$20,データシート1!$A$1:$BS$1,0),0)</f>
        <v>0.78567525406476557</v>
      </c>
      <c r="BH30" s="40">
        <f>VLOOKUP($AX30&amp;"_"&amp;$BC$14,データシート1!$A:$BS,MATCH($BC$12&amp;"_"&amp;BH$20,データシート1!$A$1:$BS$1,0),0)</f>
        <v>20.309705134773839</v>
      </c>
      <c r="BI30" s="40">
        <f>VLOOKUP($AX30&amp;"_"&amp;$BC$14,データシート1!$A:$BS,MATCH($BC$12&amp;"_"&amp;BI$20,データシート1!$A$1:$BS$1,0),0)</f>
        <v>9.2824458542343127</v>
      </c>
      <c r="BJ30" s="40">
        <f>VLOOKUP($AX30&amp;"_"&amp;$BC$14,データシート1!$A:$BS,MATCH($BC$12&amp;"_"&amp;BJ$20,データシート1!$A$1:$BS$1,0),0)</f>
        <v>13.456307948252613</v>
      </c>
      <c r="BK30" s="40">
        <f t="shared" si="1"/>
        <v>22.487218272164458</v>
      </c>
      <c r="BL30" s="40">
        <f t="shared" si="2"/>
        <v>22.076657712128004</v>
      </c>
      <c r="BM30" s="40">
        <f>VLOOKUP($AX30&amp;"_"&amp;$BC$14,データシート1!$A:$BS,MATCH($BC$12&amp;"_"&amp;BM$20,データシート1!$A$1:$BS$1,0),0)</f>
        <v>7.7150789838134948</v>
      </c>
      <c r="BN30" s="40">
        <f>VLOOKUP($AX30&amp;"_"&amp;$BC$14,データシート1!$A:$BS,MATCH($BC$12&amp;"_"&amp;BN$20,データシート1!$A$1:$BS$1,0),0)</f>
        <v>14.361578728314507</v>
      </c>
      <c r="BO30" s="40">
        <f>VLOOKUP($AX30&amp;"_"&amp;$BC$14,データシート1!$A:$BS,MATCH($BC$12&amp;"_"&amp;BO$20,データシート1!$A$1:$BS$1,0),0)</f>
        <v>0.41056056003645497</v>
      </c>
      <c r="BP30" s="40">
        <f>VLOOKUP($AX30&amp;"_"&amp;$BC$14,データシート1!$A:$BS,MATCH($BC$12&amp;"_"&amp;BP$20,データシート1!$A$1:$BS$1,0),0)</f>
        <v>0</v>
      </c>
      <c r="BQ30" s="40">
        <f>VLOOKUP($AX30&amp;"_"&amp;$BC$14,データシート1!$A:$BS,MATCH($BC$12&amp;"_"&amp;BQ$20,データシート1!$A$1:$BS$1,0),0)</f>
        <v>0.44901658</v>
      </c>
      <c r="BR30" s="41">
        <f t="shared" si="3"/>
        <v>70.899376969558276</v>
      </c>
      <c r="BT30" s="134" t="str">
        <f t="shared" si="4"/>
        <v>大空町</v>
      </c>
      <c r="BU30" s="38">
        <f t="shared" si="25"/>
        <v>70.899376969558276</v>
      </c>
      <c r="BV30" s="69">
        <f t="shared" si="16"/>
        <v>0.35577729160775778</v>
      </c>
      <c r="BW30" s="69">
        <f t="shared" si="5"/>
        <v>5.8237577007780032E-2</v>
      </c>
      <c r="BX30" s="69">
        <f t="shared" si="5"/>
        <v>1.1081553712412835E-2</v>
      </c>
      <c r="BY30" s="69">
        <f t="shared" si="5"/>
        <v>0.28645816088756493</v>
      </c>
      <c r="BZ30" s="69">
        <f t="shared" si="5"/>
        <v>0.13092422318774213</v>
      </c>
      <c r="CA30" s="69">
        <f t="shared" si="5"/>
        <v>0.18979444564132467</v>
      </c>
      <c r="CB30" s="69">
        <f t="shared" si="5"/>
        <v>0.3171708868728097</v>
      </c>
      <c r="CC30" s="69">
        <f t="shared" si="5"/>
        <v>0.31138013697365707</v>
      </c>
      <c r="CD30" s="69">
        <f t="shared" si="5"/>
        <v>0.10881730296623172</v>
      </c>
      <c r="CE30" s="69">
        <f t="shared" si="5"/>
        <v>0.20256283400742534</v>
      </c>
      <c r="CF30" s="69">
        <f t="shared" si="5"/>
        <v>5.7907498991526451E-3</v>
      </c>
      <c r="CG30" s="69">
        <f t="shared" si="5"/>
        <v>0</v>
      </c>
      <c r="CH30" s="69">
        <f t="shared" si="5"/>
        <v>6.3331526903655597E-3</v>
      </c>
      <c r="CI30" s="135">
        <f t="shared" si="6"/>
        <v>1</v>
      </c>
      <c r="CK30" s="136" t="str">
        <f t="shared" si="7"/>
        <v>大空町</v>
      </c>
      <c r="CL30" s="137">
        <f t="shared" si="17"/>
        <v>25.224388314906882</v>
      </c>
      <c r="CM30" s="75">
        <f t="shared" si="18"/>
        <v>0</v>
      </c>
      <c r="CN30" s="76">
        <f t="shared" si="19"/>
        <v>4.1290079260682759</v>
      </c>
      <c r="CO30" s="75">
        <f t="shared" si="20"/>
        <v>0</v>
      </c>
      <c r="CP30" s="76">
        <f t="shared" si="8"/>
        <v>0.78567525406476557</v>
      </c>
      <c r="CQ30" s="75">
        <f t="shared" si="21"/>
        <v>0</v>
      </c>
      <c r="CR30" s="76">
        <f t="shared" si="9"/>
        <v>20.309705134773839</v>
      </c>
      <c r="CS30" s="75">
        <f t="shared" si="22"/>
        <v>0</v>
      </c>
      <c r="CT30" s="76">
        <f t="shared" si="10"/>
        <v>9.2824458542343127</v>
      </c>
      <c r="CU30" s="77">
        <f t="shared" si="23"/>
        <v>0</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0</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0</v>
      </c>
      <c r="DM30" s="18"/>
      <c r="DN30" s="139">
        <f t="shared" si="26"/>
        <v>0</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12422</v>
      </c>
      <c r="AY31" s="20" t="str">
        <f>IF(IFERROR(比較地域マスタ!$Z16,"")=0,"",IFERROR(比較地域マスタ!$Z16,""))</f>
        <v>睦沢町</v>
      </c>
      <c r="BB31" s="122" t="str">
        <f t="shared" si="0"/>
        <v>12422</v>
      </c>
      <c r="BC31" s="123" t="str">
        <f t="shared" si="0"/>
        <v>睦沢町</v>
      </c>
      <c r="BD31" s="40">
        <f t="shared" si="14"/>
        <v>46.836479580349774</v>
      </c>
      <c r="BE31" s="40">
        <f t="shared" si="15"/>
        <v>17.680124108347634</v>
      </c>
      <c r="BF31" s="40">
        <f>VLOOKUP($AX31&amp;"_"&amp;$BC$14,データシート1!$A:$BS,MATCH($BC$12&amp;"_"&amp;BF$20,データシート1!$A$1:$BS$1,0),0)</f>
        <v>12.79586855853672</v>
      </c>
      <c r="BG31" s="40">
        <f>VLOOKUP($AX31&amp;"_"&amp;$BC$14,データシート1!$A:$BS,MATCH($BC$12&amp;"_"&amp;BG$20,データシート1!$A$1:$BS$1,0),0)</f>
        <v>0.32548748822750806</v>
      </c>
      <c r="BH31" s="40">
        <f>VLOOKUP($AX31&amp;"_"&amp;$BC$14,データシート1!$A:$BS,MATCH($BC$12&amp;"_"&amp;BH$20,データシート1!$A$1:$BS$1,0),0)</f>
        <v>4.5587680615834074</v>
      </c>
      <c r="BI31" s="40">
        <f>VLOOKUP($AX31&amp;"_"&amp;$BC$14,データシート1!$A:$BS,MATCH($BC$12&amp;"_"&amp;BI$20,データシート1!$A$1:$BS$1,0),0)</f>
        <v>7.1560464655766314</v>
      </c>
      <c r="BJ31" s="40">
        <f>VLOOKUP($AX31&amp;"_"&amp;$BC$14,データシート1!$A:$BS,MATCH($BC$12&amp;"_"&amp;BJ$20,データシート1!$A$1:$BS$1,0),0)</f>
        <v>6.5495812847502002</v>
      </c>
      <c r="BK31" s="40">
        <f t="shared" si="1"/>
        <v>14.312922119561925</v>
      </c>
      <c r="BL31" s="40">
        <f t="shared" si="2"/>
        <v>13.904366307341245</v>
      </c>
      <c r="BM31" s="40">
        <f>VLOOKUP($AX31&amp;"_"&amp;$BC$14,データシート1!$A:$BS,MATCH($BC$12&amp;"_"&amp;BM$20,データシート1!$A$1:$BS$1,0),0)</f>
        <v>6.7368747012657648</v>
      </c>
      <c r="BN31" s="40">
        <f>VLOOKUP($AX31&amp;"_"&amp;$BC$14,データシート1!$A:$BS,MATCH($BC$12&amp;"_"&amp;BN$20,データシート1!$A$1:$BS$1,0),0)</f>
        <v>7.1674916060754814</v>
      </c>
      <c r="BO31" s="40">
        <f>VLOOKUP($AX31&amp;"_"&amp;$BC$14,データシート1!$A:$BS,MATCH($BC$12&amp;"_"&amp;BO$20,データシート1!$A$1:$BS$1,0),0)</f>
        <v>0.40855581222068027</v>
      </c>
      <c r="BP31" s="40">
        <f>VLOOKUP($AX31&amp;"_"&amp;$BC$14,データシート1!$A:$BS,MATCH($BC$12&amp;"_"&amp;BP$20,データシート1!$A$1:$BS$1,0),0)</f>
        <v>0</v>
      </c>
      <c r="BQ31" s="40">
        <f>VLOOKUP($AX31&amp;"_"&amp;$BC$14,データシート1!$A:$BS,MATCH($BC$12&amp;"_"&amp;BQ$20,データシート1!$A$1:$BS$1,0),0)</f>
        <v>1.137805602113388</v>
      </c>
      <c r="BR31" s="41">
        <f t="shared" si="3"/>
        <v>46.836479580349774</v>
      </c>
      <c r="BT31" s="134" t="str">
        <f t="shared" si="4"/>
        <v>睦沢町</v>
      </c>
      <c r="BU31" s="38">
        <f t="shared" si="25"/>
        <v>46.836479580349774</v>
      </c>
      <c r="BV31" s="69">
        <f t="shared" si="16"/>
        <v>0.37748618740690587</v>
      </c>
      <c r="BW31" s="69">
        <f t="shared" si="5"/>
        <v>0.27320303902399234</v>
      </c>
      <c r="BX31" s="69">
        <f t="shared" si="5"/>
        <v>6.9494439194372369E-3</v>
      </c>
      <c r="BY31" s="69">
        <f t="shared" si="5"/>
        <v>9.7333704463476306E-2</v>
      </c>
      <c r="BZ31" s="69">
        <f t="shared" si="5"/>
        <v>0.1527878809358453</v>
      </c>
      <c r="CA31" s="69">
        <f t="shared" si="5"/>
        <v>0.13983931634985808</v>
      </c>
      <c r="CB31" s="69">
        <f t="shared" si="5"/>
        <v>0.30559346577292512</v>
      </c>
      <c r="CC31" s="69">
        <f t="shared" si="5"/>
        <v>0.29687044013390829</v>
      </c>
      <c r="CD31" s="69">
        <f t="shared" si="5"/>
        <v>0.14383819539016374</v>
      </c>
      <c r="CE31" s="69">
        <f t="shared" si="5"/>
        <v>0.15303224474374458</v>
      </c>
      <c r="CF31" s="69">
        <f t="shared" si="5"/>
        <v>8.7230256390168504E-3</v>
      </c>
      <c r="CG31" s="69">
        <f t="shared" si="5"/>
        <v>0</v>
      </c>
      <c r="CH31" s="69">
        <f t="shared" si="5"/>
        <v>2.4293149534465736E-2</v>
      </c>
      <c r="CI31" s="135">
        <f t="shared" si="6"/>
        <v>1</v>
      </c>
      <c r="CK31" s="136" t="str">
        <f t="shared" si="7"/>
        <v>睦沢町</v>
      </c>
      <c r="CL31" s="137">
        <f t="shared" si="17"/>
        <v>17.680124108347634</v>
      </c>
      <c r="CM31" s="75">
        <f t="shared" si="18"/>
        <v>0</v>
      </c>
      <c r="CN31" s="76">
        <f t="shared" si="19"/>
        <v>12.79586855853672</v>
      </c>
      <c r="CO31" s="75">
        <f t="shared" si="20"/>
        <v>0</v>
      </c>
      <c r="CP31" s="76">
        <f t="shared" si="8"/>
        <v>0.32548748822750806</v>
      </c>
      <c r="CQ31" s="75">
        <f t="shared" si="21"/>
        <v>0</v>
      </c>
      <c r="CR31" s="76">
        <f t="shared" si="9"/>
        <v>4.5587680615834074</v>
      </c>
      <c r="CS31" s="75">
        <f t="shared" si="22"/>
        <v>0</v>
      </c>
      <c r="CT31" s="76">
        <f t="shared" si="10"/>
        <v>7.1560464655766314</v>
      </c>
      <c r="CU31" s="77">
        <f t="shared" si="23"/>
        <v>0</v>
      </c>
      <c r="CV31" s="18"/>
      <c r="CW31" s="1078">
        <f t="shared" si="24"/>
        <v>0</v>
      </c>
      <c r="CX31" s="1081">
        <f>VLOOKUP($AX31&amp;"_"&amp;$CW$14,データシート1!$A:$BS,MATCH($CW$12&amp;"_"&amp;CX$20,データシート1!$A$1:$BS$1,0),0)</f>
        <v>0</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0</v>
      </c>
      <c r="DE31" s="18"/>
      <c r="DF31" s="138">
        <f>VLOOKUP($AX31&amp;"_"&amp;$DF$14,データシート1!$A:$BS,MATCH($DF$12&amp;"_"&amp;DF$20,データシート1!$A$1:$BS$1,0),0)</f>
        <v>0</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0</v>
      </c>
      <c r="DM31" s="18"/>
      <c r="DN31" s="139">
        <f t="shared" si="26"/>
        <v>0</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01209</v>
      </c>
      <c r="AY32" s="20" t="str">
        <f>IF(IFERROR(比較地域マスタ!$Z17,"")=0,"",IFERROR(比較地域マスタ!$Z17,""))</f>
        <v>夕張市</v>
      </c>
      <c r="AZ32" s="18"/>
      <c r="BA32" s="18"/>
      <c r="BB32" s="122" t="str">
        <f t="shared" si="0"/>
        <v>01209</v>
      </c>
      <c r="BC32" s="123" t="str">
        <f t="shared" si="0"/>
        <v>夕張市</v>
      </c>
      <c r="BD32" s="40">
        <f t="shared" si="14"/>
        <v>55.129469858178354</v>
      </c>
      <c r="BE32" s="40">
        <f t="shared" si="15"/>
        <v>14.657825243030615</v>
      </c>
      <c r="BF32" s="40">
        <f>VLOOKUP($AX32&amp;"_"&amp;$BC$14,データシート1!$A:$BS,MATCH($BC$12&amp;"_"&amp;BF$20,データシート1!$A$1:$BS$1,0),0)</f>
        <v>11.948738877753931</v>
      </c>
      <c r="BG32" s="40">
        <f>VLOOKUP($AX32&amp;"_"&amp;$BC$14,データシート1!$A:$BS,MATCH($BC$12&amp;"_"&amp;BG$20,データシート1!$A$1:$BS$1,0),0)</f>
        <v>0.61981047820664836</v>
      </c>
      <c r="BH32" s="40">
        <f>VLOOKUP($AX32&amp;"_"&amp;$BC$14,データシート1!$A:$BS,MATCH($BC$12&amp;"_"&amp;BH$20,データシート1!$A$1:$BS$1,0),0)</f>
        <v>2.0892758870700359</v>
      </c>
      <c r="BI32" s="40">
        <f>VLOOKUP($AX32&amp;"_"&amp;$BC$14,データシート1!$A:$BS,MATCH($BC$12&amp;"_"&amp;BI$20,データシート1!$A$1:$BS$1,0),0)</f>
        <v>8.8450998476405811</v>
      </c>
      <c r="BJ32" s="40">
        <f>VLOOKUP($AX32&amp;"_"&amp;$BC$14,データシート1!$A:$BS,MATCH($BC$12&amp;"_"&amp;BJ$20,データシート1!$A$1:$BS$1,0),0)</f>
        <v>19.590997399388591</v>
      </c>
      <c r="BK32" s="40">
        <f t="shared" si="1"/>
        <v>12.035547368118566</v>
      </c>
      <c r="BL32" s="40">
        <f t="shared" si="2"/>
        <v>11.597451007200734</v>
      </c>
      <c r="BM32" s="40">
        <f>VLOOKUP($AX32&amp;"_"&amp;$BC$14,データシート1!$A:$BS,MATCH($BC$12&amp;"_"&amp;BM$20,データシート1!$A$1:$BS$1,0),0)</f>
        <v>6.1896960539465056</v>
      </c>
      <c r="BN32" s="40">
        <f>VLOOKUP($AX32&amp;"_"&amp;$BC$14,データシート1!$A:$BS,MATCH($BC$12&amp;"_"&amp;BN$20,データシート1!$A$1:$BS$1,0),0)</f>
        <v>5.4077549532542282</v>
      </c>
      <c r="BO32" s="40">
        <f>VLOOKUP($AX32&amp;"_"&amp;$BC$14,データシート1!$A:$BS,MATCH($BC$12&amp;"_"&amp;BO$20,データシート1!$A$1:$BS$1,0),0)</f>
        <v>0.4380963609178315</v>
      </c>
      <c r="BP32" s="40">
        <f>VLOOKUP($AX32&amp;"_"&amp;$BC$14,データシート1!$A:$BS,MATCH($BC$12&amp;"_"&amp;BP$20,データシート1!$A$1:$BS$1,0),0)</f>
        <v>0</v>
      </c>
      <c r="BQ32" s="40">
        <f>VLOOKUP($AX32&amp;"_"&amp;$BC$14,データシート1!$A:$BS,MATCH($BC$12&amp;"_"&amp;BQ$20,データシート1!$A$1:$BS$1,0),0)</f>
        <v>0</v>
      </c>
      <c r="BR32" s="41">
        <f t="shared" si="3"/>
        <v>55.129469858178354</v>
      </c>
      <c r="BS32" s="23"/>
      <c r="BT32" s="134" t="str">
        <f t="shared" si="4"/>
        <v>夕張市</v>
      </c>
      <c r="BU32" s="38">
        <f t="shared" si="25"/>
        <v>55.129469858178354</v>
      </c>
      <c r="BV32" s="69">
        <f t="shared" si="16"/>
        <v>0.2658800325985024</v>
      </c>
      <c r="BW32" s="69">
        <f t="shared" si="5"/>
        <v>0.21673959333351647</v>
      </c>
      <c r="BX32" s="69">
        <f t="shared" si="5"/>
        <v>1.1242815862389444E-2</v>
      </c>
      <c r="BY32" s="69">
        <f t="shared" si="5"/>
        <v>3.7897623402596455E-2</v>
      </c>
      <c r="BZ32" s="69">
        <f t="shared" si="5"/>
        <v>0.16044231643066356</v>
      </c>
      <c r="CA32" s="69">
        <f t="shared" si="5"/>
        <v>0.35536342812268679</v>
      </c>
      <c r="CB32" s="69">
        <f t="shared" si="5"/>
        <v>0.21831422284814725</v>
      </c>
      <c r="CC32" s="69">
        <f t="shared" si="5"/>
        <v>0.2103675409365518</v>
      </c>
      <c r="CD32" s="69">
        <f t="shared" si="5"/>
        <v>0.11227563170604797</v>
      </c>
      <c r="CE32" s="69">
        <f t="shared" si="5"/>
        <v>9.8091909230503829E-2</v>
      </c>
      <c r="CF32" s="69">
        <f t="shared" si="5"/>
        <v>7.9466819115954317E-3</v>
      </c>
      <c r="CG32" s="69">
        <f t="shared" si="5"/>
        <v>0</v>
      </c>
      <c r="CH32" s="69">
        <f t="shared" si="5"/>
        <v>0</v>
      </c>
      <c r="CI32" s="135">
        <f t="shared" si="6"/>
        <v>1</v>
      </c>
      <c r="CJ32" s="18"/>
      <c r="CK32" s="136" t="str">
        <f t="shared" si="7"/>
        <v>夕張市</v>
      </c>
      <c r="CL32" s="137">
        <f t="shared" si="17"/>
        <v>14.657825243030615</v>
      </c>
      <c r="CM32" s="75">
        <f t="shared" si="18"/>
        <v>0.18652153062746743</v>
      </c>
      <c r="CN32" s="76">
        <f t="shared" si="19"/>
        <v>11.948738877753931</v>
      </c>
      <c r="CO32" s="75">
        <f t="shared" si="20"/>
        <v>0.22881075801983924</v>
      </c>
      <c r="CP32" s="76">
        <f t="shared" si="8"/>
        <v>0.61981047820664836</v>
      </c>
      <c r="CQ32" s="75">
        <f t="shared" si="21"/>
        <v>0</v>
      </c>
      <c r="CR32" s="76">
        <f t="shared" si="9"/>
        <v>2.0892758870700359</v>
      </c>
      <c r="CS32" s="75">
        <f t="shared" si="22"/>
        <v>0</v>
      </c>
      <c r="CT32" s="76">
        <f t="shared" si="10"/>
        <v>8.8450998476405811</v>
      </c>
      <c r="CU32" s="77">
        <f t="shared" si="23"/>
        <v>0</v>
      </c>
      <c r="CV32" s="18"/>
      <c r="CW32" s="1078">
        <f t="shared" si="24"/>
        <v>2.734</v>
      </c>
      <c r="CX32" s="1081">
        <f>VLOOKUP($AX32&amp;"_"&amp;$CW$14,データシート1!$A:$BS,MATCH($CW$12&amp;"_"&amp;CX$20,データシート1!$A$1:$BS$1,0),0)</f>
        <v>2.734</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2.734</v>
      </c>
      <c r="DE32" s="18"/>
      <c r="DF32" s="138">
        <f>VLOOKUP($AX32&amp;"_"&amp;$DF$14,データシート1!$A:$BS,MATCH($DF$12&amp;"_"&amp;DF$20,データシート1!$A$1:$BS$1,0),0)</f>
        <v>1</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1</v>
      </c>
      <c r="DM32" s="18"/>
      <c r="DN32" s="139">
        <f t="shared" si="26"/>
        <v>1</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22302</v>
      </c>
      <c r="AY33" s="20" t="str">
        <f>IF(IFERROR(比較地域マスタ!$Z18,"")=0,"",IFERROR(比較地域マスタ!$Z18,""))</f>
        <v>河津町</v>
      </c>
      <c r="BB33" s="122" t="str">
        <f t="shared" si="0"/>
        <v>22302</v>
      </c>
      <c r="BC33" s="123" t="str">
        <f t="shared" si="0"/>
        <v>河津町</v>
      </c>
      <c r="BD33" s="40">
        <f t="shared" si="14"/>
        <v>35.190834685002478</v>
      </c>
      <c r="BE33" s="40">
        <f t="shared" si="15"/>
        <v>2.7063304972416793</v>
      </c>
      <c r="BF33" s="40">
        <f>VLOOKUP($AX33&amp;"_"&amp;$BC$14,データシート1!$A:$BS,MATCH($BC$12&amp;"_"&amp;BF$20,データシート1!$A$1:$BS$1,0),0)</f>
        <v>0.82938848467110271</v>
      </c>
      <c r="BG33" s="40">
        <f>VLOOKUP($AX33&amp;"_"&amp;$BC$14,データシート1!$A:$BS,MATCH($BC$12&amp;"_"&amp;BG$20,データシート1!$A$1:$BS$1,0),0)</f>
        <v>0.49555049832367826</v>
      </c>
      <c r="BH33" s="40">
        <f>VLOOKUP($AX33&amp;"_"&amp;$BC$14,データシート1!$A:$BS,MATCH($BC$12&amp;"_"&amp;BH$20,データシート1!$A$1:$BS$1,0),0)</f>
        <v>1.381391514246898</v>
      </c>
      <c r="BI33" s="40">
        <f>VLOOKUP($AX33&amp;"_"&amp;$BC$14,データシート1!$A:$BS,MATCH($BC$12&amp;"_"&amp;BI$20,データシート1!$A$1:$BS$1,0),0)</f>
        <v>7.9300475263113404</v>
      </c>
      <c r="BJ33" s="40">
        <f>VLOOKUP($AX33&amp;"_"&amp;$BC$14,データシート1!$A:$BS,MATCH($BC$12&amp;"_"&amp;BJ$20,データシート1!$A$1:$BS$1,0),0)</f>
        <v>9.0147734865833637</v>
      </c>
      <c r="BK33" s="40">
        <f t="shared" si="1"/>
        <v>13.904983375621333</v>
      </c>
      <c r="BL33" s="40">
        <f t="shared" si="2"/>
        <v>13.490531246295433</v>
      </c>
      <c r="BM33" s="40">
        <f>VLOOKUP($AX33&amp;"_"&amp;$BC$14,データシート1!$A:$BS,MATCH($BC$12&amp;"_"&amp;BM$20,データシート1!$A$1:$BS$1,0),0)</f>
        <v>5.6271236339405153</v>
      </c>
      <c r="BN33" s="40">
        <f>VLOOKUP($AX33&amp;"_"&amp;$BC$14,データシート1!$A:$BS,MATCH($BC$12&amp;"_"&amp;BN$20,データシート1!$A$1:$BS$1,0),0)</f>
        <v>7.8634076123549184</v>
      </c>
      <c r="BO33" s="40">
        <f>VLOOKUP($AX33&amp;"_"&amp;$BC$14,データシート1!$A:$BS,MATCH($BC$12&amp;"_"&amp;BO$20,データシート1!$A$1:$BS$1,0),0)</f>
        <v>0.41445212932590009</v>
      </c>
      <c r="BP33" s="40">
        <f>VLOOKUP($AX33&amp;"_"&amp;$BC$14,データシート1!$A:$BS,MATCH($BC$12&amp;"_"&amp;BP$20,データシート1!$A$1:$BS$1,0),0)</f>
        <v>0</v>
      </c>
      <c r="BQ33" s="40">
        <f>VLOOKUP($AX33&amp;"_"&amp;$BC$14,データシート1!$A:$BS,MATCH($BC$12&amp;"_"&amp;BQ$20,データシート1!$A$1:$BS$1,0),0)</f>
        <v>1.6346997992447649</v>
      </c>
      <c r="BR33" s="41">
        <f t="shared" si="3"/>
        <v>35.190834685002478</v>
      </c>
      <c r="BT33" s="134" t="str">
        <f t="shared" si="4"/>
        <v>河津町</v>
      </c>
      <c r="BU33" s="38">
        <f t="shared" si="25"/>
        <v>35.190834685002478</v>
      </c>
      <c r="BV33" s="69">
        <f t="shared" si="16"/>
        <v>7.6904413364058538E-2</v>
      </c>
      <c r="BW33" s="69">
        <f t="shared" si="5"/>
        <v>2.3568309535566913E-2</v>
      </c>
      <c r="BX33" s="69">
        <f t="shared" si="5"/>
        <v>1.408180575310055E-2</v>
      </c>
      <c r="BY33" s="69">
        <f t="shared" si="5"/>
        <v>3.9254298075391068E-2</v>
      </c>
      <c r="BZ33" s="69">
        <f t="shared" si="5"/>
        <v>0.22534411579873506</v>
      </c>
      <c r="CA33" s="69">
        <f t="shared" si="5"/>
        <v>0.25616822014242396</v>
      </c>
      <c r="CB33" s="69">
        <f t="shared" si="5"/>
        <v>0.39513082028563862</v>
      </c>
      <c r="CC33" s="69">
        <f t="shared" si="5"/>
        <v>0.38335354551975959</v>
      </c>
      <c r="CD33" s="69">
        <f t="shared" si="5"/>
        <v>0.15990310216593601</v>
      </c>
      <c r="CE33" s="69">
        <f t="shared" si="5"/>
        <v>0.22345044335382364</v>
      </c>
      <c r="CF33" s="69">
        <f t="shared" si="5"/>
        <v>1.1777274765879026E-2</v>
      </c>
      <c r="CG33" s="69">
        <f t="shared" si="5"/>
        <v>0</v>
      </c>
      <c r="CH33" s="69">
        <f t="shared" si="5"/>
        <v>4.6452430409143895E-2</v>
      </c>
      <c r="CI33" s="135">
        <f t="shared" si="6"/>
        <v>1</v>
      </c>
      <c r="CK33" s="136" t="str">
        <f t="shared" si="7"/>
        <v>河津町</v>
      </c>
      <c r="CL33" s="137">
        <f t="shared" si="17"/>
        <v>2.7063304972416793</v>
      </c>
      <c r="CM33" s="75">
        <f t="shared" si="18"/>
        <v>0</v>
      </c>
      <c r="CN33" s="76">
        <f t="shared" si="19"/>
        <v>0.82938848467110271</v>
      </c>
      <c r="CO33" s="75">
        <f t="shared" si="20"/>
        <v>0</v>
      </c>
      <c r="CP33" s="76">
        <f t="shared" si="8"/>
        <v>0.49555049832367826</v>
      </c>
      <c r="CQ33" s="75">
        <f t="shared" si="21"/>
        <v>0</v>
      </c>
      <c r="CR33" s="76">
        <f t="shared" si="9"/>
        <v>1.381391514246898</v>
      </c>
      <c r="CS33" s="75">
        <f t="shared" si="22"/>
        <v>0</v>
      </c>
      <c r="CT33" s="76">
        <f t="shared" si="10"/>
        <v>7.9300475263113404</v>
      </c>
      <c r="CU33" s="77">
        <f t="shared" si="23"/>
        <v>0</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0</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0</v>
      </c>
      <c r="DM33" s="18"/>
      <c r="DN33" s="139">
        <f t="shared" si="26"/>
        <v>0</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01665</v>
      </c>
      <c r="AY34" s="20" t="str">
        <f>IF(IFERROR(比較地域マスタ!$Z19,"")=0,"",IFERROR(比較地域マスタ!$Z19,""))</f>
        <v>弟子屈町</v>
      </c>
      <c r="BB34" s="122" t="str">
        <f t="shared" si="0"/>
        <v>01665</v>
      </c>
      <c r="BC34" s="123" t="str">
        <f t="shared" si="0"/>
        <v>弟子屈町</v>
      </c>
      <c r="BD34" s="40">
        <f t="shared" si="14"/>
        <v>58.687923392119735</v>
      </c>
      <c r="BE34" s="40">
        <f t="shared" si="15"/>
        <v>12.451941548737969</v>
      </c>
      <c r="BF34" s="40">
        <f>VLOOKUP($AX34&amp;"_"&amp;$BC$14,データシート1!$A:$BS,MATCH($BC$12&amp;"_"&amp;BF$20,データシート1!$A$1:$BS$1,0),0)</f>
        <v>3.6847323589886449</v>
      </c>
      <c r="BG34" s="40">
        <f>VLOOKUP($AX34&amp;"_"&amp;$BC$14,データシート1!$A:$BS,MATCH($BC$12&amp;"_"&amp;BG$20,データシート1!$A$1:$BS$1,0),0)</f>
        <v>1.0417471887229113</v>
      </c>
      <c r="BH34" s="40">
        <f>VLOOKUP($AX34&amp;"_"&amp;$BC$14,データシート1!$A:$BS,MATCH($BC$12&amp;"_"&amp;BH$20,データシート1!$A$1:$BS$1,0),0)</f>
        <v>7.7254620010264121</v>
      </c>
      <c r="BI34" s="40">
        <f>VLOOKUP($AX34&amp;"_"&amp;$BC$14,データシート1!$A:$BS,MATCH($BC$12&amp;"_"&amp;BI$20,データシート1!$A$1:$BS$1,0),0)</f>
        <v>11.009516308844253</v>
      </c>
      <c r="BJ34" s="40">
        <f>VLOOKUP($AX34&amp;"_"&amp;$BC$14,データシート1!$A:$BS,MATCH($BC$12&amp;"_"&amp;BJ$20,データシート1!$A$1:$BS$1,0),0)</f>
        <v>16.897068553454965</v>
      </c>
      <c r="BK34" s="40">
        <f t="shared" si="1"/>
        <v>17.560352006145585</v>
      </c>
      <c r="BL34" s="40">
        <f t="shared" si="2"/>
        <v>17.151324488556487</v>
      </c>
      <c r="BM34" s="40">
        <f>VLOOKUP($AX34&amp;"_"&amp;$BC$14,データシート1!$A:$BS,MATCH($BC$12&amp;"_"&amp;BM$20,データシート1!$A$1:$BS$1,0),0)</f>
        <v>6.854427147237165</v>
      </c>
      <c r="BN34" s="40">
        <f>VLOOKUP($AX34&amp;"_"&amp;$BC$14,データシート1!$A:$BS,MATCH($BC$12&amp;"_"&amp;BN$20,データシート1!$A$1:$BS$1,0),0)</f>
        <v>10.296897341319321</v>
      </c>
      <c r="BO34" s="40">
        <f>VLOOKUP($AX34&amp;"_"&amp;$BC$14,データシート1!$A:$BS,MATCH($BC$12&amp;"_"&amp;BO$20,データシート1!$A$1:$BS$1,0),0)</f>
        <v>0.40902751758909783</v>
      </c>
      <c r="BP34" s="40">
        <f>VLOOKUP($AX34&amp;"_"&amp;$BC$14,データシート1!$A:$BS,MATCH($BC$12&amp;"_"&amp;BP$20,データシート1!$A$1:$BS$1,0),0)</f>
        <v>0</v>
      </c>
      <c r="BQ34" s="40">
        <f>VLOOKUP($AX34&amp;"_"&amp;$BC$14,データシート1!$A:$BS,MATCH($BC$12&amp;"_"&amp;BQ$20,データシート1!$A$1:$BS$1,0),0)</f>
        <v>0.76904497493695789</v>
      </c>
      <c r="BR34" s="41">
        <f t="shared" si="3"/>
        <v>58.687923392119735</v>
      </c>
      <c r="BT34" s="134" t="str">
        <f t="shared" si="4"/>
        <v>弟子屈町</v>
      </c>
      <c r="BU34" s="38">
        <f t="shared" si="25"/>
        <v>58.687923392119735</v>
      </c>
      <c r="BV34" s="69">
        <f t="shared" si="16"/>
        <v>0.21217212722864787</v>
      </c>
      <c r="BW34" s="69">
        <f t="shared" si="5"/>
        <v>6.2785188945421247E-2</v>
      </c>
      <c r="BX34" s="69">
        <f t="shared" si="5"/>
        <v>1.7750622760368293E-2</v>
      </c>
      <c r="BY34" s="69">
        <f t="shared" si="5"/>
        <v>0.13163631552285834</v>
      </c>
      <c r="BZ34" s="69">
        <f t="shared" si="5"/>
        <v>0.18759423868663488</v>
      </c>
      <c r="CA34" s="69">
        <f t="shared" si="5"/>
        <v>0.28791389398050848</v>
      </c>
      <c r="CB34" s="69">
        <f t="shared" si="5"/>
        <v>0.29921576691029222</v>
      </c>
      <c r="CC34" s="69">
        <f t="shared" si="5"/>
        <v>0.29224623222670482</v>
      </c>
      <c r="CD34" s="69">
        <f t="shared" si="5"/>
        <v>0.11679450815527639</v>
      </c>
      <c r="CE34" s="69">
        <f t="shared" si="5"/>
        <v>0.17545172407142842</v>
      </c>
      <c r="CF34" s="69">
        <f t="shared" si="5"/>
        <v>6.9695346835873841E-3</v>
      </c>
      <c r="CG34" s="69">
        <f t="shared" si="5"/>
        <v>0</v>
      </c>
      <c r="CH34" s="69">
        <f t="shared" si="5"/>
        <v>1.3103973193916428E-2</v>
      </c>
      <c r="CI34" s="135">
        <f t="shared" si="6"/>
        <v>1</v>
      </c>
      <c r="CK34" s="136" t="str">
        <f t="shared" si="7"/>
        <v>弟子屈町</v>
      </c>
      <c r="CL34" s="137">
        <f t="shared" si="17"/>
        <v>12.451941548737969</v>
      </c>
      <c r="CM34" s="75">
        <f t="shared" si="18"/>
        <v>0</v>
      </c>
      <c r="CN34" s="76">
        <f t="shared" si="19"/>
        <v>3.6847323589886449</v>
      </c>
      <c r="CO34" s="75">
        <f t="shared" si="20"/>
        <v>0</v>
      </c>
      <c r="CP34" s="76">
        <f t="shared" si="8"/>
        <v>1.0417471887229113</v>
      </c>
      <c r="CQ34" s="75">
        <f t="shared" si="21"/>
        <v>0</v>
      </c>
      <c r="CR34" s="76">
        <f t="shared" si="9"/>
        <v>7.7254620010264121</v>
      </c>
      <c r="CS34" s="75">
        <f t="shared" si="22"/>
        <v>0</v>
      </c>
      <c r="CT34" s="76">
        <f t="shared" si="10"/>
        <v>11.009516308844253</v>
      </c>
      <c r="CU34" s="77">
        <f t="shared" si="23"/>
        <v>0</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0</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0</v>
      </c>
      <c r="DM34" s="18"/>
      <c r="DN34" s="139">
        <f t="shared" si="26"/>
        <v>0</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01452</v>
      </c>
      <c r="AY35" s="20" t="str">
        <f>IF(IFERROR(比較地域マスタ!$Z20,"")=0,"",IFERROR(比較地域マスタ!$Z20,""))</f>
        <v>鷹栖町</v>
      </c>
      <c r="BB35" s="122" t="str">
        <f t="shared" si="0"/>
        <v>01452</v>
      </c>
      <c r="BC35" s="123" t="str">
        <f t="shared" si="0"/>
        <v>鷹栖町</v>
      </c>
      <c r="BD35" s="40">
        <f t="shared" si="14"/>
        <v>55.93624457553355</v>
      </c>
      <c r="BE35" s="40">
        <f t="shared" si="15"/>
        <v>16.812779631846659</v>
      </c>
      <c r="BF35" s="40">
        <f>VLOOKUP($AX35&amp;"_"&amp;$BC$14,データシート1!$A:$BS,MATCH($BC$12&amp;"_"&amp;BF$20,データシート1!$A$1:$BS$1,0),0)</f>
        <v>8.1313744479204342</v>
      </c>
      <c r="BG35" s="40">
        <f>VLOOKUP($AX35&amp;"_"&amp;$BC$14,データシート1!$A:$BS,MATCH($BC$12&amp;"_"&amp;BG$20,データシート1!$A$1:$BS$1,0),0)</f>
        <v>1.1988822395358645</v>
      </c>
      <c r="BH35" s="40">
        <f>VLOOKUP($AX35&amp;"_"&amp;$BC$14,データシート1!$A:$BS,MATCH($BC$12&amp;"_"&amp;BH$20,データシート1!$A$1:$BS$1,0),0)</f>
        <v>7.4825229443903618</v>
      </c>
      <c r="BI35" s="40">
        <f>VLOOKUP($AX35&amp;"_"&amp;$BC$14,データシート1!$A:$BS,MATCH($BC$12&amp;"_"&amp;BI$20,データシート1!$A$1:$BS$1,0),0)</f>
        <v>10.420438014248615</v>
      </c>
      <c r="BJ35" s="40">
        <f>VLOOKUP($AX35&amp;"_"&amp;$BC$14,データシート1!$A:$BS,MATCH($BC$12&amp;"_"&amp;BJ$20,データシート1!$A$1:$BS$1,0),0)</f>
        <v>13.767487847947914</v>
      </c>
      <c r="BK35" s="40">
        <f t="shared" si="1"/>
        <v>14.935539081490365</v>
      </c>
      <c r="BL35" s="40">
        <f t="shared" si="2"/>
        <v>14.536299450295932</v>
      </c>
      <c r="BM35" s="40">
        <f>VLOOKUP($AX35&amp;"_"&amp;$BC$14,データシート1!$A:$BS,MATCH($BC$12&amp;"_"&amp;BM$20,データシート1!$A$1:$BS$1,0),0)</f>
        <v>6.0035713478251207</v>
      </c>
      <c r="BN35" s="40">
        <f>VLOOKUP($AX35&amp;"_"&amp;$BC$14,データシート1!$A:$BS,MATCH($BC$12&amp;"_"&amp;BN$20,データシート1!$A$1:$BS$1,0),0)</f>
        <v>8.532728102470811</v>
      </c>
      <c r="BO35" s="40">
        <f>VLOOKUP($AX35&amp;"_"&amp;$BC$14,データシート1!$A:$BS,MATCH($BC$12&amp;"_"&amp;BO$20,データシート1!$A$1:$BS$1,0),0)</f>
        <v>0.39923963119443301</v>
      </c>
      <c r="BP35" s="40">
        <f>VLOOKUP($AX35&amp;"_"&amp;$BC$14,データシート1!$A:$BS,MATCH($BC$12&amp;"_"&amp;BP$20,データシート1!$A$1:$BS$1,0),0)</f>
        <v>0</v>
      </c>
      <c r="BQ35" s="40">
        <f>VLOOKUP($AX35&amp;"_"&amp;$BC$14,データシート1!$A:$BS,MATCH($BC$12&amp;"_"&amp;BQ$20,データシート1!$A$1:$BS$1,0),0)</f>
        <v>0</v>
      </c>
      <c r="BR35" s="41">
        <f t="shared" si="3"/>
        <v>55.93624457553355</v>
      </c>
      <c r="BT35" s="134" t="str">
        <f t="shared" si="4"/>
        <v>鷹栖町</v>
      </c>
      <c r="BU35" s="38">
        <f t="shared" si="25"/>
        <v>55.93624457553355</v>
      </c>
      <c r="BV35" s="69">
        <f t="shared" si="16"/>
        <v>0.30057040402745505</v>
      </c>
      <c r="BW35" s="69">
        <f t="shared" si="5"/>
        <v>0.14536861581653424</v>
      </c>
      <c r="BX35" s="69">
        <f t="shared" si="5"/>
        <v>2.1433012684949789E-2</v>
      </c>
      <c r="BY35" s="69">
        <f t="shared" si="5"/>
        <v>0.13376877552597102</v>
      </c>
      <c r="BZ35" s="69">
        <f t="shared" si="5"/>
        <v>0.18629134103161626</v>
      </c>
      <c r="CA35" s="69">
        <f t="shared" si="5"/>
        <v>0.24612821172427793</v>
      </c>
      <c r="CB35" s="69">
        <f t="shared" si="5"/>
        <v>0.26701004321665084</v>
      </c>
      <c r="CC35" s="69">
        <f t="shared" si="5"/>
        <v>0.2598726382259508</v>
      </c>
      <c r="CD35" s="69">
        <f t="shared" si="5"/>
        <v>0.10732882397419787</v>
      </c>
      <c r="CE35" s="69">
        <f t="shared" si="5"/>
        <v>0.1525438142517529</v>
      </c>
      <c r="CF35" s="69">
        <f t="shared" si="5"/>
        <v>7.1374049907000723E-3</v>
      </c>
      <c r="CG35" s="69">
        <f t="shared" si="5"/>
        <v>0</v>
      </c>
      <c r="CH35" s="69">
        <f t="shared" si="5"/>
        <v>0</v>
      </c>
      <c r="CI35" s="135">
        <f t="shared" si="6"/>
        <v>1</v>
      </c>
      <c r="CK35" s="136" t="str">
        <f t="shared" si="7"/>
        <v>鷹栖町</v>
      </c>
      <c r="CL35" s="137">
        <f t="shared" si="17"/>
        <v>16.812779631846659</v>
      </c>
      <c r="CM35" s="75">
        <f t="shared" si="18"/>
        <v>0</v>
      </c>
      <c r="CN35" s="76">
        <f t="shared" si="19"/>
        <v>8.1313744479204342</v>
      </c>
      <c r="CO35" s="75">
        <f t="shared" si="20"/>
        <v>0</v>
      </c>
      <c r="CP35" s="76">
        <f t="shared" si="8"/>
        <v>1.1988822395358645</v>
      </c>
      <c r="CQ35" s="75">
        <f t="shared" si="21"/>
        <v>0</v>
      </c>
      <c r="CR35" s="76">
        <f t="shared" si="9"/>
        <v>7.4825229443903618</v>
      </c>
      <c r="CS35" s="75">
        <f t="shared" si="22"/>
        <v>0</v>
      </c>
      <c r="CT35" s="76">
        <f t="shared" si="10"/>
        <v>10.420438014248615</v>
      </c>
      <c r="CU35" s="77">
        <f t="shared" si="23"/>
        <v>0</v>
      </c>
      <c r="CV35" s="18"/>
      <c r="CW35" s="1078">
        <f t="shared" si="24"/>
        <v>0</v>
      </c>
      <c r="CX35" s="1081">
        <f>VLOOKUP($AX35&amp;"_"&amp;$CW$14,データシート1!$A:$BS,MATCH($CW$12&amp;"_"&amp;CX$20,データシート1!$A$1:$BS$1,0),0)</f>
        <v>0</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0</v>
      </c>
      <c r="DE35" s="18"/>
      <c r="DF35" s="138">
        <f>VLOOKUP($AX35&amp;"_"&amp;$DF$14,データシート1!$A:$BS,MATCH($DF$12&amp;"_"&amp;DF$20,データシート1!$A$1:$BS$1,0),0)</f>
        <v>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0</v>
      </c>
      <c r="DM35" s="18"/>
      <c r="DN35" s="139">
        <f t="shared" si="26"/>
        <v>0</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30362</v>
      </c>
      <c r="AY36" s="20" t="str">
        <f>IF(IFERROR(比較地域マスタ!$Z21,"")=0,"",IFERROR(比較地域マスタ!$Z21,""))</f>
        <v>広川町</v>
      </c>
      <c r="BB36" s="122" t="str">
        <f t="shared" si="0"/>
        <v>30362</v>
      </c>
      <c r="BC36" s="123" t="str">
        <f t="shared" si="0"/>
        <v>広川町</v>
      </c>
      <c r="BD36" s="40">
        <f t="shared" si="14"/>
        <v>56.169790260085527</v>
      </c>
      <c r="BE36" s="40">
        <f t="shared" si="15"/>
        <v>30.854634347837781</v>
      </c>
      <c r="BF36" s="40">
        <f>VLOOKUP($AX36&amp;"_"&amp;$BC$14,データシート1!$A:$BS,MATCH($BC$12&amp;"_"&amp;BF$20,データシート1!$A$1:$BS$1,0),0)</f>
        <v>25.77611529777927</v>
      </c>
      <c r="BG36" s="40">
        <f>VLOOKUP($AX36&amp;"_"&amp;$BC$14,データシート1!$A:$BS,MATCH($BC$12&amp;"_"&amp;BG$20,データシート1!$A$1:$BS$1,0),0)</f>
        <v>0.40487337471064344</v>
      </c>
      <c r="BH36" s="40">
        <f>VLOOKUP($AX36&amp;"_"&amp;$BC$14,データシート1!$A:$BS,MATCH($BC$12&amp;"_"&amp;BH$20,データシート1!$A$1:$BS$1,0),0)</f>
        <v>4.673645675347867</v>
      </c>
      <c r="BI36" s="40">
        <f>VLOOKUP($AX36&amp;"_"&amp;$BC$14,データシート1!$A:$BS,MATCH($BC$12&amp;"_"&amp;BI$20,データシート1!$A$1:$BS$1,0),0)</f>
        <v>4.1655716957192599</v>
      </c>
      <c r="BJ36" s="40">
        <f>VLOOKUP($AX36&amp;"_"&amp;$BC$14,データシート1!$A:$BS,MATCH($BC$12&amp;"_"&amp;BJ$20,データシート1!$A$1:$BS$1,0),0)</f>
        <v>6.0324036519393562</v>
      </c>
      <c r="BK36" s="40">
        <f t="shared" si="1"/>
        <v>15.117180564589136</v>
      </c>
      <c r="BL36" s="40">
        <f t="shared" si="2"/>
        <v>14.297736744459074</v>
      </c>
      <c r="BM36" s="40">
        <f>VLOOKUP($AX36&amp;"_"&amp;$BC$14,データシート1!$A:$BS,MATCH($BC$12&amp;"_"&amp;BM$20,データシート1!$A$1:$BS$1,0),0)</f>
        <v>5.5921377869252176</v>
      </c>
      <c r="BN36" s="40">
        <f>VLOOKUP($AX36&amp;"_"&amp;$BC$14,データシート1!$A:$BS,MATCH($BC$12&amp;"_"&amp;BN$20,データシート1!$A$1:$BS$1,0),0)</f>
        <v>8.7055989575338568</v>
      </c>
      <c r="BO36" s="40">
        <f>VLOOKUP($AX36&amp;"_"&amp;$BC$14,データシート1!$A:$BS,MATCH($BC$12&amp;"_"&amp;BO$20,データシート1!$A$1:$BS$1,0),0)</f>
        <v>0.4040746112207132</v>
      </c>
      <c r="BP36" s="40">
        <f>VLOOKUP($AX36&amp;"_"&amp;$BC$14,データシート1!$A:$BS,MATCH($BC$12&amp;"_"&amp;BP$20,データシート1!$A$1:$BS$1,0),0)</f>
        <v>0.41536920890934803</v>
      </c>
      <c r="BQ36" s="40">
        <f>VLOOKUP($AX36&amp;"_"&amp;$BC$14,データシート1!$A:$BS,MATCH($BC$12&amp;"_"&amp;BQ$20,データシート1!$A$1:$BS$1,0),0)</f>
        <v>0</v>
      </c>
      <c r="BR36" s="41">
        <f t="shared" si="3"/>
        <v>56.169790260085527</v>
      </c>
      <c r="BT36" s="134" t="str">
        <f t="shared" si="4"/>
        <v>広川町</v>
      </c>
      <c r="BU36" s="38">
        <f t="shared" si="25"/>
        <v>56.169790260085527</v>
      </c>
      <c r="BV36" s="69">
        <f t="shared" si="16"/>
        <v>0.54931012213095631</v>
      </c>
      <c r="BW36" s="69">
        <f t="shared" si="5"/>
        <v>0.45889641350674365</v>
      </c>
      <c r="BX36" s="69">
        <f t="shared" si="5"/>
        <v>7.208027176814083E-3</v>
      </c>
      <c r="BY36" s="69">
        <f t="shared" si="5"/>
        <v>8.3205681447398566E-2</v>
      </c>
      <c r="BZ36" s="69">
        <f t="shared" si="5"/>
        <v>7.4160356954000084E-2</v>
      </c>
      <c r="CA36" s="69">
        <f t="shared" si="5"/>
        <v>0.10739587283497488</v>
      </c>
      <c r="CB36" s="69">
        <f t="shared" si="5"/>
        <v>0.26913364808006884</v>
      </c>
      <c r="CC36" s="69">
        <f t="shared" si="5"/>
        <v>0.25454495518419451</v>
      </c>
      <c r="CD36" s="69">
        <f t="shared" si="5"/>
        <v>9.9557747341260994E-2</v>
      </c>
      <c r="CE36" s="69">
        <f t="shared" si="5"/>
        <v>0.15498720784293349</v>
      </c>
      <c r="CF36" s="69">
        <f t="shared" si="5"/>
        <v>7.1938066592328043E-3</v>
      </c>
      <c r="CG36" s="69">
        <f t="shared" si="5"/>
        <v>7.3948862366415317E-3</v>
      </c>
      <c r="CH36" s="69">
        <f t="shared" si="5"/>
        <v>0</v>
      </c>
      <c r="CI36" s="135">
        <f t="shared" si="6"/>
        <v>1</v>
      </c>
      <c r="CK36" s="136" t="str">
        <f t="shared" si="7"/>
        <v>広川町</v>
      </c>
      <c r="CL36" s="137">
        <f t="shared" si="17"/>
        <v>30.854634347837781</v>
      </c>
      <c r="CM36" s="75">
        <f t="shared" si="18"/>
        <v>0</v>
      </c>
      <c r="CN36" s="76">
        <f t="shared" si="19"/>
        <v>25.77611529777927</v>
      </c>
      <c r="CO36" s="75">
        <f t="shared" si="20"/>
        <v>0</v>
      </c>
      <c r="CP36" s="76">
        <f t="shared" si="8"/>
        <v>0.40487337471064344</v>
      </c>
      <c r="CQ36" s="75">
        <f t="shared" si="21"/>
        <v>0</v>
      </c>
      <c r="CR36" s="76">
        <f t="shared" si="9"/>
        <v>4.673645675347867</v>
      </c>
      <c r="CS36" s="75">
        <f t="shared" si="22"/>
        <v>0</v>
      </c>
      <c r="CT36" s="76">
        <f t="shared" si="10"/>
        <v>4.1655716957192599</v>
      </c>
      <c r="CU36" s="77">
        <f t="shared" si="23"/>
        <v>0</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0</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0</v>
      </c>
      <c r="DM36" s="18"/>
      <c r="DN36" s="139">
        <f t="shared" si="26"/>
        <v>0</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11363</v>
      </c>
      <c r="AY37" s="20" t="str">
        <f>IF(IFERROR(比較地域マスタ!$Z22,"")=0,"",IFERROR(比較地域マスタ!$Z22,""))</f>
        <v>長瀞町</v>
      </c>
      <c r="BB37" s="122" t="str">
        <f t="shared" si="0"/>
        <v>11363</v>
      </c>
      <c r="BC37" s="123" t="str">
        <f t="shared" si="0"/>
        <v>長瀞町</v>
      </c>
      <c r="BD37" s="40">
        <f t="shared" si="14"/>
        <v>33.785419532517054</v>
      </c>
      <c r="BE37" s="40">
        <f t="shared" si="15"/>
        <v>5.0122208643271824</v>
      </c>
      <c r="BF37" s="40">
        <f>VLOOKUP($AX37&amp;"_"&amp;$BC$14,データシート1!$A:$BS,MATCH($BC$12&amp;"_"&amp;BF$20,データシート1!$A$1:$BS$1,0),0)</f>
        <v>4.5181709347971717</v>
      </c>
      <c r="BG37" s="40">
        <f>VLOOKUP($AX37&amp;"_"&amp;$BC$14,データシート1!$A:$BS,MATCH($BC$12&amp;"_"&amp;BG$20,データシート1!$A$1:$BS$1,0),0)</f>
        <v>0.25887076104826079</v>
      </c>
      <c r="BH37" s="40">
        <f>VLOOKUP($AX37&amp;"_"&amp;$BC$14,データシート1!$A:$BS,MATCH($BC$12&amp;"_"&amp;BH$20,データシート1!$A$1:$BS$1,0),0)</f>
        <v>0.23517916848174975</v>
      </c>
      <c r="BI37" s="40">
        <f>VLOOKUP($AX37&amp;"_"&amp;$BC$14,データシート1!$A:$BS,MATCH($BC$12&amp;"_"&amp;BI$20,データシート1!$A$1:$BS$1,0),0)</f>
        <v>6.949811566987905</v>
      </c>
      <c r="BJ37" s="40">
        <f>VLOOKUP($AX37&amp;"_"&amp;$BC$14,データシート1!$A:$BS,MATCH($BC$12&amp;"_"&amp;BJ$20,データシート1!$A$1:$BS$1,0),0)</f>
        <v>7.3573432182658394</v>
      </c>
      <c r="BK37" s="40">
        <f t="shared" si="1"/>
        <v>13.342153165278884</v>
      </c>
      <c r="BL37" s="40">
        <f t="shared" si="2"/>
        <v>12.936309658926604</v>
      </c>
      <c r="BM37" s="40">
        <f>VLOOKUP($AX37&amp;"_"&amp;$BC$14,データシート1!$A:$BS,MATCH($BC$12&amp;"_"&amp;BM$20,データシート1!$A$1:$BS$1,0),0)</f>
        <v>7.2448691999278907</v>
      </c>
      <c r="BN37" s="40">
        <f>VLOOKUP($AX37&amp;"_"&amp;$BC$14,データシート1!$A:$BS,MATCH($BC$12&amp;"_"&amp;BN$20,データシート1!$A$1:$BS$1,0),0)</f>
        <v>5.691440458998712</v>
      </c>
      <c r="BO37" s="40">
        <f>VLOOKUP($AX37&amp;"_"&amp;$BC$14,データシート1!$A:$BS,MATCH($BC$12&amp;"_"&amp;BO$20,データシート1!$A$1:$BS$1,0),0)</f>
        <v>0.40584350635227917</v>
      </c>
      <c r="BP37" s="40">
        <f>VLOOKUP($AX37&amp;"_"&amp;$BC$14,データシート1!$A:$BS,MATCH($BC$12&amp;"_"&amp;BP$20,データシート1!$A$1:$BS$1,0),0)</f>
        <v>0</v>
      </c>
      <c r="BQ37" s="40">
        <f>VLOOKUP($AX37&amp;"_"&amp;$BC$14,データシート1!$A:$BS,MATCH($BC$12&amp;"_"&amp;BQ$20,データシート1!$A$1:$BS$1,0),0)</f>
        <v>1.123890717657245</v>
      </c>
      <c r="BR37" s="41">
        <f t="shared" si="3"/>
        <v>33.785419532517054</v>
      </c>
      <c r="BT37" s="134" t="str">
        <f t="shared" si="4"/>
        <v>長瀞町</v>
      </c>
      <c r="BU37" s="38">
        <f t="shared" si="25"/>
        <v>33.785419532517054</v>
      </c>
      <c r="BV37" s="69">
        <f t="shared" si="16"/>
        <v>0.14835455452915508</v>
      </c>
      <c r="BW37" s="69">
        <f t="shared" si="5"/>
        <v>0.1337313846420827</v>
      </c>
      <c r="BX37" s="69">
        <f t="shared" si="5"/>
        <v>7.66220353721251E-3</v>
      </c>
      <c r="BY37" s="69">
        <f t="shared" si="5"/>
        <v>6.9609663498598744E-3</v>
      </c>
      <c r="BZ37" s="69">
        <f t="shared" si="5"/>
        <v>0.20570446255074626</v>
      </c>
      <c r="CA37" s="69">
        <f t="shared" si="5"/>
        <v>0.21776681539161308</v>
      </c>
      <c r="CB37" s="69">
        <f t="shared" si="5"/>
        <v>0.39490861294285895</v>
      </c>
      <c r="CC37" s="69">
        <f t="shared" si="5"/>
        <v>0.38289622677249713</v>
      </c>
      <c r="CD37" s="69">
        <f t="shared" si="5"/>
        <v>0.21443774563625018</v>
      </c>
      <c r="CE37" s="69">
        <f t="shared" si="5"/>
        <v>0.16845848113624692</v>
      </c>
      <c r="CF37" s="69">
        <f t="shared" si="5"/>
        <v>1.2012386170361796E-2</v>
      </c>
      <c r="CG37" s="69">
        <f t="shared" si="5"/>
        <v>0</v>
      </c>
      <c r="CH37" s="69">
        <f t="shared" si="5"/>
        <v>3.3265554585626717E-2</v>
      </c>
      <c r="CI37" s="135">
        <f t="shared" si="6"/>
        <v>1</v>
      </c>
      <c r="CK37" s="136" t="str">
        <f t="shared" si="7"/>
        <v>長瀞町</v>
      </c>
      <c r="CL37" s="137">
        <f t="shared" si="17"/>
        <v>5.0122208643271824</v>
      </c>
      <c r="CM37" s="75">
        <f t="shared" si="18"/>
        <v>0</v>
      </c>
      <c r="CN37" s="76">
        <f t="shared" si="19"/>
        <v>4.5181709347971717</v>
      </c>
      <c r="CO37" s="75">
        <f t="shared" si="20"/>
        <v>0</v>
      </c>
      <c r="CP37" s="76">
        <f t="shared" si="8"/>
        <v>0.25887076104826079</v>
      </c>
      <c r="CQ37" s="75">
        <f t="shared" si="21"/>
        <v>0</v>
      </c>
      <c r="CR37" s="76">
        <f t="shared" si="9"/>
        <v>0.23517916848174975</v>
      </c>
      <c r="CS37" s="75">
        <f t="shared" si="22"/>
        <v>0</v>
      </c>
      <c r="CT37" s="76">
        <f t="shared" si="10"/>
        <v>6.949811566987905</v>
      </c>
      <c r="CU37" s="77">
        <f t="shared" si="23"/>
        <v>0</v>
      </c>
      <c r="CV37" s="18"/>
      <c r="CW37" s="1078">
        <f t="shared" si="24"/>
        <v>0</v>
      </c>
      <c r="CX37" s="1081">
        <f>VLOOKUP($AX37&amp;"_"&amp;$CW$14,データシート1!$A:$BS,MATCH($CW$12&amp;"_"&amp;CX$20,データシート1!$A$1:$BS$1,0),0)</f>
        <v>0</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0</v>
      </c>
      <c r="DE37" s="18"/>
      <c r="DF37" s="138">
        <f>VLOOKUP($AX37&amp;"_"&amp;$DF$14,データシート1!$A:$BS,MATCH($DF$12&amp;"_"&amp;DF$20,データシート1!$A$1:$BS$1,0),0)</f>
        <v>0</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0</v>
      </c>
      <c r="DM37" s="18"/>
      <c r="DN37" s="139">
        <f t="shared" si="26"/>
        <v>0</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40642</v>
      </c>
      <c r="AY38" s="20" t="str">
        <f>IF(IFERROR(比較地域マスタ!$Z23,"")=0,"",IFERROR(比較地域マスタ!$Z23,""))</f>
        <v>吉富町</v>
      </c>
      <c r="BB38" s="122" t="str">
        <f t="shared" si="0"/>
        <v>40642</v>
      </c>
      <c r="BC38" s="123" t="str">
        <f t="shared" si="0"/>
        <v>吉富町</v>
      </c>
      <c r="BD38" s="40">
        <f t="shared" si="14"/>
        <v>77.450975102053903</v>
      </c>
      <c r="BE38" s="40">
        <f t="shared" si="15"/>
        <v>55.027597471415788</v>
      </c>
      <c r="BF38" s="40">
        <f>VLOOKUP($AX38&amp;"_"&amp;$BC$14,データシート1!$A:$BS,MATCH($BC$12&amp;"_"&amp;BF$20,データシート1!$A$1:$BS$1,0),0)</f>
        <v>54.157654735969047</v>
      </c>
      <c r="BG38" s="40">
        <f>VLOOKUP($AX38&amp;"_"&amp;$BC$14,データシート1!$A:$BS,MATCH($BC$12&amp;"_"&amp;BG$20,データシート1!$A$1:$BS$1,0),0)</f>
        <v>0.33127948164083643</v>
      </c>
      <c r="BH38" s="40">
        <f>VLOOKUP($AX38&amp;"_"&amp;$BC$14,データシート1!$A:$BS,MATCH($BC$12&amp;"_"&amp;BH$20,データシート1!$A$1:$BS$1,0),0)</f>
        <v>0.53866325380590618</v>
      </c>
      <c r="BI38" s="40">
        <f>VLOOKUP($AX38&amp;"_"&amp;$BC$14,データシート1!$A:$BS,MATCH($BC$12&amp;"_"&amp;BI$20,データシート1!$A$1:$BS$1,0),0)</f>
        <v>5.3167356464427149</v>
      </c>
      <c r="BJ38" s="40">
        <f>VLOOKUP($AX38&amp;"_"&amp;$BC$14,データシート1!$A:$BS,MATCH($BC$12&amp;"_"&amp;BJ$20,データシート1!$A$1:$BS$1,0),0)</f>
        <v>5.7204149731501905</v>
      </c>
      <c r="BK38" s="40">
        <f t="shared" si="1"/>
        <v>10.675923016052506</v>
      </c>
      <c r="BL38" s="40">
        <f t="shared" si="2"/>
        <v>10.279395690726474</v>
      </c>
      <c r="BM38" s="40">
        <f>VLOOKUP($AX38&amp;"_"&amp;$BC$14,データシート1!$A:$BS,MATCH($BC$12&amp;"_"&amp;BM$20,データシート1!$A$1:$BS$1,0),0)</f>
        <v>5.9531917281230919</v>
      </c>
      <c r="BN38" s="40">
        <f>VLOOKUP($AX38&amp;"_"&amp;$BC$14,データシート1!$A:$BS,MATCH($BC$12&amp;"_"&amp;BN$20,データシート1!$A$1:$BS$1,0),0)</f>
        <v>4.3262039626033824</v>
      </c>
      <c r="BO38" s="40">
        <f>VLOOKUP($AX38&amp;"_"&amp;$BC$14,データシート1!$A:$BS,MATCH($BC$12&amp;"_"&amp;BO$20,データシート1!$A$1:$BS$1,0),0)</f>
        <v>0.39652732532603185</v>
      </c>
      <c r="BP38" s="40">
        <f>VLOOKUP($AX38&amp;"_"&amp;$BC$14,データシート1!$A:$BS,MATCH($BC$12&amp;"_"&amp;BP$20,データシート1!$A$1:$BS$1,0),0)</f>
        <v>0</v>
      </c>
      <c r="BQ38" s="40">
        <f>VLOOKUP($AX38&amp;"_"&amp;$BC$14,データシート1!$A:$BS,MATCH($BC$12&amp;"_"&amp;BQ$20,データシート1!$A$1:$BS$1,0),0)</f>
        <v>0.71030399499270236</v>
      </c>
      <c r="BR38" s="41">
        <f t="shared" si="3"/>
        <v>77.450975102053903</v>
      </c>
      <c r="BT38" s="134" t="str">
        <f t="shared" si="4"/>
        <v>吉富町</v>
      </c>
      <c r="BU38" s="38">
        <f t="shared" si="25"/>
        <v>77.450975102053903</v>
      </c>
      <c r="BV38" s="69">
        <f t="shared" si="16"/>
        <v>0.71048295258914729</v>
      </c>
      <c r="BW38" s="69">
        <f t="shared" si="5"/>
        <v>0.69925077979467365</v>
      </c>
      <c r="BX38" s="69">
        <f t="shared" si="5"/>
        <v>4.2772796753601013E-3</v>
      </c>
      <c r="BY38" s="69">
        <f t="shared" si="5"/>
        <v>6.9548931191135066E-3</v>
      </c>
      <c r="BZ38" s="69">
        <f t="shared" si="5"/>
        <v>6.8646464933941442E-2</v>
      </c>
      <c r="CA38" s="69">
        <f t="shared" si="5"/>
        <v>7.3858527482870806E-2</v>
      </c>
      <c r="CB38" s="69">
        <f t="shared" si="5"/>
        <v>0.13784104076140152</v>
      </c>
      <c r="CC38" s="69">
        <f t="shared" si="5"/>
        <v>0.13272132051509675</v>
      </c>
      <c r="CD38" s="69">
        <f t="shared" si="5"/>
        <v>7.6863999714384748E-2</v>
      </c>
      <c r="CE38" s="69">
        <f t="shared" si="5"/>
        <v>5.5857320800711999E-2</v>
      </c>
      <c r="CF38" s="69">
        <f t="shared" si="5"/>
        <v>5.1197202463047677E-3</v>
      </c>
      <c r="CG38" s="69">
        <f t="shared" si="5"/>
        <v>0</v>
      </c>
      <c r="CH38" s="69">
        <f t="shared" si="5"/>
        <v>9.1710142326389636E-3</v>
      </c>
      <c r="CI38" s="135">
        <f t="shared" si="6"/>
        <v>1</v>
      </c>
      <c r="CK38" s="136" t="str">
        <f t="shared" si="7"/>
        <v>吉富町</v>
      </c>
      <c r="CL38" s="137">
        <f t="shared" si="17"/>
        <v>55.027597471415788</v>
      </c>
      <c r="CM38" s="75">
        <f t="shared" si="18"/>
        <v>0.51819452984136161</v>
      </c>
      <c r="CN38" s="76">
        <f t="shared" si="19"/>
        <v>54.157654735969047</v>
      </c>
      <c r="CO38" s="75">
        <f t="shared" si="20"/>
        <v>0.52651836825315179</v>
      </c>
      <c r="CP38" s="76">
        <f t="shared" si="8"/>
        <v>0.33127948164083643</v>
      </c>
      <c r="CQ38" s="75">
        <f t="shared" si="21"/>
        <v>0</v>
      </c>
      <c r="CR38" s="76">
        <f t="shared" si="9"/>
        <v>0.53866325380590618</v>
      </c>
      <c r="CS38" s="75">
        <f t="shared" si="22"/>
        <v>0</v>
      </c>
      <c r="CT38" s="76">
        <f t="shared" si="10"/>
        <v>5.3167356464427149</v>
      </c>
      <c r="CU38" s="77">
        <f t="shared" si="23"/>
        <v>0</v>
      </c>
      <c r="CV38" s="18"/>
      <c r="CW38" s="1078">
        <f t="shared" si="24"/>
        <v>28.515000000000001</v>
      </c>
      <c r="CX38" s="1081">
        <f>VLOOKUP($AX38&amp;"_"&amp;$CW$14,データシート1!$A:$BS,MATCH($CW$12&amp;"_"&amp;CX$20,データシート1!$A$1:$BS$1,0),0)</f>
        <v>28.515000000000001</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28.515000000000001</v>
      </c>
      <c r="DE38" s="18"/>
      <c r="DF38" s="138">
        <f>VLOOKUP($AX38&amp;"_"&amp;$DF$14,データシート1!$A:$BS,MATCH($DF$12&amp;"_"&amp;DF$20,データシート1!$A$1:$BS$1,0),0)</f>
        <v>1</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1</v>
      </c>
      <c r="DM38" s="18"/>
      <c r="DN38" s="139">
        <f t="shared" si="26"/>
        <v>1</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20543</v>
      </c>
      <c r="AY39" s="20" t="str">
        <f>IF(IFERROR(比較地域マスタ!$Z24,"")=0,"",IFERROR(比較地域マスタ!$Z24,""))</f>
        <v>高山村</v>
      </c>
      <c r="BB39" s="122" t="str">
        <f t="shared" si="0"/>
        <v>20543</v>
      </c>
      <c r="BC39" s="123" t="str">
        <f t="shared" si="0"/>
        <v>高山村</v>
      </c>
      <c r="BD39" s="40">
        <f t="shared" si="14"/>
        <v>39.673512573967287</v>
      </c>
      <c r="BE39" s="40">
        <f t="shared" si="15"/>
        <v>11.240586718833914</v>
      </c>
      <c r="BF39" s="40">
        <f>VLOOKUP($AX39&amp;"_"&amp;$BC$14,データシート1!$A:$BS,MATCH($BC$12&amp;"_"&amp;BF$20,データシート1!$A$1:$BS$1,0),0)</f>
        <v>9.4611110170446278</v>
      </c>
      <c r="BG39" s="40">
        <f>VLOOKUP($AX39&amp;"_"&amp;$BC$14,データシート1!$A:$BS,MATCH($BC$12&amp;"_"&amp;BG$20,データシート1!$A$1:$BS$1,0),0)</f>
        <v>0.55626563746205127</v>
      </c>
      <c r="BH39" s="40">
        <f>VLOOKUP($AX39&amp;"_"&amp;$BC$14,データシート1!$A:$BS,MATCH($BC$12&amp;"_"&amp;BH$20,データシート1!$A$1:$BS$1,0),0)</f>
        <v>1.2232100643272359</v>
      </c>
      <c r="BI39" s="40">
        <f>VLOOKUP($AX39&amp;"_"&amp;$BC$14,データシート1!$A:$BS,MATCH($BC$12&amp;"_"&amp;BI$20,データシート1!$A$1:$BS$1,0),0)</f>
        <v>3.1286407475133937</v>
      </c>
      <c r="BJ39" s="40">
        <f>VLOOKUP($AX39&amp;"_"&amp;$BC$14,データシート1!$A:$BS,MATCH($BC$12&amp;"_"&amp;BJ$20,データシート1!$A$1:$BS$1,0),0)</f>
        <v>8.6058472998146609</v>
      </c>
      <c r="BK39" s="40">
        <f t="shared" si="1"/>
        <v>16.420874112187715</v>
      </c>
      <c r="BL39" s="40">
        <f t="shared" si="2"/>
        <v>16.016563648282794</v>
      </c>
      <c r="BM39" s="40">
        <f>VLOOKUP($AX39&amp;"_"&amp;$BC$14,データシート1!$A:$BS,MATCH($BC$12&amp;"_"&amp;BM$20,データシート1!$A$1:$BS$1,0),0)</f>
        <v>6.9341948784320442</v>
      </c>
      <c r="BN39" s="40">
        <f>VLOOKUP($AX39&amp;"_"&amp;$BC$14,データシート1!$A:$BS,MATCH($BC$12&amp;"_"&amp;BN$20,データシート1!$A$1:$BS$1,0),0)</f>
        <v>9.0823687698507491</v>
      </c>
      <c r="BO39" s="40">
        <f>VLOOKUP($AX39&amp;"_"&amp;$BC$14,データシート1!$A:$BS,MATCH($BC$12&amp;"_"&amp;BO$20,データシート1!$A$1:$BS$1,0),0)</f>
        <v>0.40431046390492204</v>
      </c>
      <c r="BP39" s="40">
        <f>VLOOKUP($AX39&amp;"_"&amp;$BC$14,データシート1!$A:$BS,MATCH($BC$12&amp;"_"&amp;BP$20,データシート1!$A$1:$BS$1,0),0)</f>
        <v>0</v>
      </c>
      <c r="BQ39" s="40">
        <f>VLOOKUP($AX39&amp;"_"&amp;$BC$14,データシート1!$A:$BS,MATCH($BC$12&amp;"_"&amp;BQ$20,データシート1!$A$1:$BS$1,0),0)</f>
        <v>0.27756369561760019</v>
      </c>
      <c r="BR39" s="41">
        <f t="shared" si="3"/>
        <v>39.673512573967287</v>
      </c>
      <c r="BT39" s="134" t="str">
        <f t="shared" si="4"/>
        <v>高山村</v>
      </c>
      <c r="BU39" s="38">
        <f t="shared" si="25"/>
        <v>39.673512573967287</v>
      </c>
      <c r="BV39" s="69">
        <f t="shared" si="16"/>
        <v>0.28332723748311839</v>
      </c>
      <c r="BW39" s="69">
        <f t="shared" si="5"/>
        <v>0.23847424649897925</v>
      </c>
      <c r="BX39" s="69">
        <f t="shared" si="5"/>
        <v>1.4021083624116967E-2</v>
      </c>
      <c r="BY39" s="69">
        <f t="shared" si="5"/>
        <v>3.0831907360022216E-2</v>
      </c>
      <c r="BZ39" s="69">
        <f t="shared" si="5"/>
        <v>7.8859686086034275E-2</v>
      </c>
      <c r="CA39" s="69">
        <f t="shared" si="5"/>
        <v>0.21691669684578399</v>
      </c>
      <c r="CB39" s="69">
        <f t="shared" si="5"/>
        <v>0.41390018293874636</v>
      </c>
      <c r="CC39" s="69">
        <f t="shared" si="5"/>
        <v>0.40370924098090677</v>
      </c>
      <c r="CD39" s="69">
        <f t="shared" si="5"/>
        <v>0.17478147077357803</v>
      </c>
      <c r="CE39" s="69">
        <f t="shared" si="5"/>
        <v>0.22892777020732871</v>
      </c>
      <c r="CF39" s="69">
        <f t="shared" si="5"/>
        <v>1.0190941957839646E-2</v>
      </c>
      <c r="CG39" s="69">
        <f t="shared" si="5"/>
        <v>0</v>
      </c>
      <c r="CH39" s="69">
        <f t="shared" si="5"/>
        <v>6.9961966463168721E-3</v>
      </c>
      <c r="CI39" s="135">
        <f t="shared" si="6"/>
        <v>1</v>
      </c>
      <c r="CK39" s="136" t="str">
        <f t="shared" si="7"/>
        <v>高山村</v>
      </c>
      <c r="CL39" s="137">
        <f t="shared" si="17"/>
        <v>11.240586718833914</v>
      </c>
      <c r="CM39" s="75">
        <f t="shared" si="18"/>
        <v>0.40789685758286137</v>
      </c>
      <c r="CN39" s="76">
        <f t="shared" si="19"/>
        <v>9.4611110170446278</v>
      </c>
      <c r="CO39" s="75">
        <f t="shared" si="20"/>
        <v>0.48461538943364169</v>
      </c>
      <c r="CP39" s="76">
        <f t="shared" si="8"/>
        <v>0.55626563746205127</v>
      </c>
      <c r="CQ39" s="75">
        <f t="shared" si="21"/>
        <v>0</v>
      </c>
      <c r="CR39" s="76">
        <f t="shared" si="9"/>
        <v>1.2232100643272359</v>
      </c>
      <c r="CS39" s="75">
        <f t="shared" si="22"/>
        <v>0</v>
      </c>
      <c r="CT39" s="76">
        <f t="shared" si="10"/>
        <v>3.1286407475133937</v>
      </c>
      <c r="CU39" s="77">
        <f t="shared" si="23"/>
        <v>0</v>
      </c>
      <c r="CV39" s="18"/>
      <c r="CW39" s="1078">
        <f t="shared" si="24"/>
        <v>4.585</v>
      </c>
      <c r="CX39" s="1081">
        <f>VLOOKUP($AX39&amp;"_"&amp;$CW$14,データシート1!$A:$BS,MATCH($CW$12&amp;"_"&amp;CX$20,データシート1!$A$1:$BS$1,0),0)</f>
        <v>4.585</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4.585</v>
      </c>
      <c r="DE39" s="18"/>
      <c r="DF39" s="138">
        <f>VLOOKUP($AX39&amp;"_"&amp;$DF$14,データシート1!$A:$BS,MATCH($DF$12&amp;"_"&amp;DF$20,データシート1!$A$1:$BS$1,0),0)</f>
        <v>1</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1</v>
      </c>
      <c r="DM39" s="18"/>
      <c r="DN39" s="139">
        <f t="shared" si="26"/>
        <v>1</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07542</v>
      </c>
      <c r="AY40" s="20" t="str">
        <f>IF(IFERROR(比較地域マスタ!$Z25,"")=0,"",IFERROR(比較地域マスタ!$Z25,""))</f>
        <v>楢葉町</v>
      </c>
      <c r="BB40" s="122" t="str">
        <f t="shared" si="0"/>
        <v>07542</v>
      </c>
      <c r="BC40" s="123" t="str">
        <f t="shared" si="0"/>
        <v>楢葉町</v>
      </c>
      <c r="BD40" s="40">
        <f t="shared" si="14"/>
        <v>49.225563996095786</v>
      </c>
      <c r="BE40" s="40">
        <f t="shared" si="15"/>
        <v>9.9410974758499702</v>
      </c>
      <c r="BF40" s="40">
        <f>VLOOKUP($AX40&amp;"_"&amp;$BC$14,データシート1!$A:$BS,MATCH($BC$12&amp;"_"&amp;BF$20,データシート1!$A$1:$BS$1,0),0)</f>
        <v>5.1611570391647499</v>
      </c>
      <c r="BG40" s="40">
        <f>VLOOKUP($AX40&amp;"_"&amp;$BC$14,データシート1!$A:$BS,MATCH($BC$12&amp;"_"&amp;BG$20,データシート1!$A$1:$BS$1,0),0)</f>
        <v>1.9211917320076572</v>
      </c>
      <c r="BH40" s="40">
        <f>VLOOKUP($AX40&amp;"_"&amp;$BC$14,データシート1!$A:$BS,MATCH($BC$12&amp;"_"&amp;BH$20,データシート1!$A$1:$BS$1,0),0)</f>
        <v>2.8587487046775633</v>
      </c>
      <c r="BI40" s="40">
        <f>VLOOKUP($AX40&amp;"_"&amp;$BC$14,データシート1!$A:$BS,MATCH($BC$12&amp;"_"&amp;BI$20,データシート1!$A$1:$BS$1,0),0)</f>
        <v>8.3958653684032853</v>
      </c>
      <c r="BJ40" s="40">
        <f>VLOOKUP($AX40&amp;"_"&amp;$BC$14,データシート1!$A:$BS,MATCH($BC$12&amp;"_"&amp;BJ$20,データシート1!$A$1:$BS$1,0),0)</f>
        <v>10.237358976542922</v>
      </c>
      <c r="BK40" s="40">
        <f t="shared" si="1"/>
        <v>20.141152676096372</v>
      </c>
      <c r="BL40" s="40">
        <f t="shared" si="2"/>
        <v>19.742148897586148</v>
      </c>
      <c r="BM40" s="40">
        <f>VLOOKUP($AX40&amp;"_"&amp;$BC$14,データシート1!$A:$BS,MATCH($BC$12&amp;"_"&amp;BM$20,データシート1!$A$1:$BS$1,0),0)</f>
        <v>5.4647893037895328</v>
      </c>
      <c r="BN40" s="40">
        <f>VLOOKUP($AX40&amp;"_"&amp;$BC$14,データシート1!$A:$BS,MATCH($BC$12&amp;"_"&amp;BN$20,データシート1!$A$1:$BS$1,0),0)</f>
        <v>14.277359593796614</v>
      </c>
      <c r="BO40" s="40">
        <f>VLOOKUP($AX40&amp;"_"&amp;$BC$14,データシート1!$A:$BS,MATCH($BC$12&amp;"_"&amp;BO$20,データシート1!$A$1:$BS$1,0),0)</f>
        <v>0.39900377851022417</v>
      </c>
      <c r="BP40" s="40">
        <f>VLOOKUP($AX40&amp;"_"&amp;$BC$14,データシート1!$A:$BS,MATCH($BC$12&amp;"_"&amp;BP$20,データシート1!$A$1:$BS$1,0),0)</f>
        <v>0</v>
      </c>
      <c r="BQ40" s="40">
        <f>VLOOKUP($AX40&amp;"_"&amp;$BC$14,データシート1!$A:$BS,MATCH($BC$12&amp;"_"&amp;BQ$20,データシート1!$A$1:$BS$1,0),0)</f>
        <v>0.51008949920323388</v>
      </c>
      <c r="BR40" s="41">
        <f t="shared" si="3"/>
        <v>49.225563996095786</v>
      </c>
      <c r="BT40" s="134" t="str">
        <f t="shared" si="4"/>
        <v>楢葉町</v>
      </c>
      <c r="BU40" s="38">
        <f t="shared" si="25"/>
        <v>49.225563996095786</v>
      </c>
      <c r="BV40" s="69">
        <f t="shared" si="16"/>
        <v>0.20194989490904414</v>
      </c>
      <c r="BW40" s="69">
        <f t="shared" si="5"/>
        <v>0.10484708798001979</v>
      </c>
      <c r="BX40" s="69">
        <f t="shared" si="5"/>
        <v>3.902833357399485E-2</v>
      </c>
      <c r="BY40" s="69">
        <f t="shared" si="5"/>
        <v>5.8074473355029479E-2</v>
      </c>
      <c r="BZ40" s="69">
        <f t="shared" si="5"/>
        <v>0.1705590487306389</v>
      </c>
      <c r="CA40" s="69">
        <f t="shared" si="5"/>
        <v>0.20796834298038464</v>
      </c>
      <c r="CB40" s="69">
        <f t="shared" si="5"/>
        <v>0.40916042480882131</v>
      </c>
      <c r="CC40" s="69">
        <f t="shared" si="5"/>
        <v>0.40105480353972078</v>
      </c>
      <c r="CD40" s="69">
        <f t="shared" si="5"/>
        <v>0.11101527052535061</v>
      </c>
      <c r="CE40" s="69">
        <f t="shared" si="5"/>
        <v>0.29003953301437013</v>
      </c>
      <c r="CF40" s="69">
        <f t="shared" si="5"/>
        <v>8.1056212691005478E-3</v>
      </c>
      <c r="CG40" s="69">
        <f t="shared" si="5"/>
        <v>0</v>
      </c>
      <c r="CH40" s="69">
        <f t="shared" si="5"/>
        <v>1.0362288571110947E-2</v>
      </c>
      <c r="CI40" s="135">
        <f t="shared" si="6"/>
        <v>1</v>
      </c>
      <c r="CK40" s="136" t="str">
        <f t="shared" si="7"/>
        <v>楢葉町</v>
      </c>
      <c r="CL40" s="137">
        <f t="shared" si="17"/>
        <v>9.9410974758499702</v>
      </c>
      <c r="CM40" s="75">
        <f t="shared" si="18"/>
        <v>0.871533552613035</v>
      </c>
      <c r="CN40" s="76">
        <f t="shared" si="19"/>
        <v>5.1611570391647499</v>
      </c>
      <c r="CO40" s="75">
        <f t="shared" si="20"/>
        <v>1</v>
      </c>
      <c r="CP40" s="76">
        <f t="shared" si="8"/>
        <v>1.9211917320076572</v>
      </c>
      <c r="CQ40" s="75">
        <f t="shared" si="21"/>
        <v>0</v>
      </c>
      <c r="CR40" s="76">
        <f t="shared" si="9"/>
        <v>2.8587487046775633</v>
      </c>
      <c r="CS40" s="75">
        <f t="shared" si="22"/>
        <v>0</v>
      </c>
      <c r="CT40" s="76">
        <f t="shared" si="10"/>
        <v>8.3958653684032853</v>
      </c>
      <c r="CU40" s="77">
        <f t="shared" si="23"/>
        <v>1</v>
      </c>
      <c r="CV40" s="18"/>
      <c r="CW40" s="1078">
        <f t="shared" si="24"/>
        <v>8.6639999999999997</v>
      </c>
      <c r="CX40" s="1081">
        <f>VLOOKUP($AX40&amp;"_"&amp;$CW$14,データシート1!$A:$BS,MATCH($CW$12&amp;"_"&amp;CX$20,データシート1!$A$1:$BS$1,0),0)</f>
        <v>8.6639999999999997</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100.374</v>
      </c>
      <c r="DB40" s="1081">
        <f>VLOOKUP($AX40&amp;"_"&amp;$CW$14,データシート1!$A:$BS,MATCH($CW$12&amp;"_"&amp;DB$20,データシート1!$A$1:$BS$1,0),0)</f>
        <v>0</v>
      </c>
      <c r="DC40" s="1081">
        <f>VLOOKUP($AX40&amp;"_"&amp;$CW$14,データシート1!$A:$BS,MATCH($CW$12&amp;"_"&amp;DC$20,データシート1!$A$1:$BS$1,0),0)</f>
        <v>0</v>
      </c>
      <c r="DD40" s="1080">
        <f t="shared" si="11"/>
        <v>109.038</v>
      </c>
      <c r="DE40" s="18"/>
      <c r="DF40" s="138">
        <f>VLOOKUP($AX40&amp;"_"&amp;$DF$14,データシート1!$A:$BS,MATCH($DF$12&amp;"_"&amp;DF$20,データシート1!$A$1:$BS$1,0),0)</f>
        <v>1</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1</v>
      </c>
      <c r="DJ40" s="74">
        <f>VLOOKUP($AX40&amp;"_"&amp;$DF$14,データシート1!$A:$BS,MATCH($DF$12&amp;"_"&amp;DJ$20,データシート1!$A$1:$BS$1,0),0)</f>
        <v>0</v>
      </c>
      <c r="DK40" s="74">
        <f>VLOOKUP($AX40&amp;"_"&amp;$DF$14,データシート1!$A:$BS,MATCH($DF$12&amp;"_"&amp;DK$20,データシート1!$A$1:$BS$1,0),0)</f>
        <v>0</v>
      </c>
      <c r="DL40" s="78">
        <f t="shared" si="12"/>
        <v>2</v>
      </c>
      <c r="DM40" s="18"/>
      <c r="DN40" s="139">
        <f t="shared" si="26"/>
        <v>0.08</v>
      </c>
      <c r="DO40" s="140">
        <f t="shared" si="27"/>
        <v>0</v>
      </c>
      <c r="DP40" s="140">
        <f t="shared" si="29"/>
        <v>0</v>
      </c>
      <c r="DQ40" s="140">
        <f t="shared" si="30"/>
        <v>0.92</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46490</v>
      </c>
      <c r="AY41" s="20" t="str">
        <f>IF(IFERROR(比較地域マスタ!$Z26,"")=0,"",IFERROR(比較地域マスタ!$Z26,""))</f>
        <v>錦江町</v>
      </c>
      <c r="BB41" s="122" t="str">
        <f t="shared" si="0"/>
        <v>46490</v>
      </c>
      <c r="BC41" s="123" t="str">
        <f t="shared" si="0"/>
        <v>錦江町</v>
      </c>
      <c r="BD41" s="40">
        <f t="shared" si="14"/>
        <v>48.14447588454243</v>
      </c>
      <c r="BE41" s="40">
        <f t="shared" si="15"/>
        <v>13.805996421011475</v>
      </c>
      <c r="BF41" s="40">
        <f>VLOOKUP($AX41&amp;"_"&amp;$BC$14,データシート1!$A:$BS,MATCH($BC$12&amp;"_"&amp;BF$20,データシート1!$A$1:$BS$1,0),0)</f>
        <v>1.2584701890716059</v>
      </c>
      <c r="BG41" s="40">
        <f>VLOOKUP($AX41&amp;"_"&amp;$BC$14,データシート1!$A:$BS,MATCH($BC$12&amp;"_"&amp;BG$20,データシート1!$A$1:$BS$1,0),0)</f>
        <v>0.60723776315672007</v>
      </c>
      <c r="BH41" s="40">
        <f>VLOOKUP($AX41&amp;"_"&amp;$BC$14,データシート1!$A:$BS,MATCH($BC$12&amp;"_"&amp;BH$20,データシート1!$A$1:$BS$1,0),0)</f>
        <v>11.94028846878315</v>
      </c>
      <c r="BI41" s="40">
        <f>VLOOKUP($AX41&amp;"_"&amp;$BC$14,データシート1!$A:$BS,MATCH($BC$12&amp;"_"&amp;BI$20,データシート1!$A$1:$BS$1,0),0)</f>
        <v>6.4240506362803513</v>
      </c>
      <c r="BJ41" s="40">
        <f>VLOOKUP($AX41&amp;"_"&amp;$BC$14,データシート1!$A:$BS,MATCH($BC$12&amp;"_"&amp;BJ$20,データシート1!$A$1:$BS$1,0),0)</f>
        <v>7.6081518544424167</v>
      </c>
      <c r="BK41" s="40">
        <f t="shared" si="1"/>
        <v>19.216144334079381</v>
      </c>
      <c r="BL41" s="40">
        <f t="shared" si="2"/>
        <v>18.716696642770657</v>
      </c>
      <c r="BM41" s="40">
        <f>VLOOKUP($AX41&amp;"_"&amp;$BC$14,データシート1!$A:$BS,MATCH($BC$12&amp;"_"&amp;BM$20,データシート1!$A$1:$BS$1,0),0)</f>
        <v>5.9951747445414494</v>
      </c>
      <c r="BN41" s="40">
        <f>VLOOKUP($AX41&amp;"_"&amp;$BC$14,データシート1!$A:$BS,MATCH($BC$12&amp;"_"&amp;BN$20,データシート1!$A$1:$BS$1,0),0)</f>
        <v>12.721521898229209</v>
      </c>
      <c r="BO41" s="40">
        <f>VLOOKUP($AX41&amp;"_"&amp;$BC$14,データシート1!$A:$BS,MATCH($BC$12&amp;"_"&amp;BO$20,データシート1!$A$1:$BS$1,0),0)</f>
        <v>0.42282489961531222</v>
      </c>
      <c r="BP41" s="40">
        <f>VLOOKUP($AX41&amp;"_"&amp;$BC$14,データシート1!$A:$BS,MATCH($BC$12&amp;"_"&amp;BP$20,データシート1!$A$1:$BS$1,0),0)</f>
        <v>7.6622791693412989E-2</v>
      </c>
      <c r="BQ41" s="40">
        <f>VLOOKUP($AX41&amp;"_"&amp;$BC$14,データシート1!$A:$BS,MATCH($BC$12&amp;"_"&amp;BQ$20,データシート1!$A$1:$BS$1,0),0)</f>
        <v>1.090132638728802</v>
      </c>
      <c r="BR41" s="41">
        <f t="shared" si="3"/>
        <v>48.14447588454243</v>
      </c>
      <c r="BT41" s="134" t="str">
        <f t="shared" si="4"/>
        <v>錦江町</v>
      </c>
      <c r="BU41" s="38">
        <f t="shared" si="25"/>
        <v>48.14447588454243</v>
      </c>
      <c r="BV41" s="69">
        <f t="shared" si="16"/>
        <v>0.28676179701530652</v>
      </c>
      <c r="BW41" s="69">
        <f t="shared" si="5"/>
        <v>2.6139451431346005E-2</v>
      </c>
      <c r="BX41" s="69">
        <f t="shared" si="5"/>
        <v>1.2612823215958691E-2</v>
      </c>
      <c r="BY41" s="69">
        <f t="shared" si="5"/>
        <v>0.24800952236800181</v>
      </c>
      <c r="BZ41" s="69">
        <f t="shared" si="5"/>
        <v>0.13343276706731994</v>
      </c>
      <c r="CA41" s="69">
        <f t="shared" si="5"/>
        <v>0.15802751436505175</v>
      </c>
      <c r="CB41" s="69">
        <f t="shared" si="5"/>
        <v>0.39913497823016153</v>
      </c>
      <c r="CC41" s="69">
        <f t="shared" si="5"/>
        <v>0.38876104265120803</v>
      </c>
      <c r="CD41" s="69">
        <f t="shared" si="5"/>
        <v>0.12452466527870747</v>
      </c>
      <c r="CE41" s="69">
        <f t="shared" si="5"/>
        <v>0.26423637737250061</v>
      </c>
      <c r="CF41" s="69">
        <f t="shared" si="5"/>
        <v>8.782417750881925E-3</v>
      </c>
      <c r="CG41" s="69">
        <f t="shared" si="5"/>
        <v>1.5915178280716104E-3</v>
      </c>
      <c r="CH41" s="69">
        <f t="shared" si="5"/>
        <v>2.2642943322160183E-2</v>
      </c>
      <c r="CI41" s="135">
        <f t="shared" si="6"/>
        <v>1</v>
      </c>
      <c r="CK41" s="136" t="str">
        <f t="shared" si="7"/>
        <v>錦江町</v>
      </c>
      <c r="CL41" s="137">
        <f t="shared" si="17"/>
        <v>13.805996421011475</v>
      </c>
      <c r="CM41" s="75">
        <f t="shared" si="18"/>
        <v>0.2397508951228236</v>
      </c>
      <c r="CN41" s="76">
        <f t="shared" si="19"/>
        <v>1.2584701890716059</v>
      </c>
      <c r="CO41" s="75">
        <f t="shared" si="20"/>
        <v>0</v>
      </c>
      <c r="CP41" s="76">
        <f t="shared" si="8"/>
        <v>0.60723776315672007</v>
      </c>
      <c r="CQ41" s="75">
        <f t="shared" si="21"/>
        <v>0</v>
      </c>
      <c r="CR41" s="76">
        <f t="shared" si="9"/>
        <v>11.94028846878315</v>
      </c>
      <c r="CS41" s="75">
        <f t="shared" si="22"/>
        <v>0.27721273306367</v>
      </c>
      <c r="CT41" s="76">
        <f t="shared" si="10"/>
        <v>6.4240506362803513</v>
      </c>
      <c r="CU41" s="77">
        <f t="shared" si="23"/>
        <v>0</v>
      </c>
      <c r="CV41" s="18"/>
      <c r="CW41" s="1078">
        <f t="shared" si="24"/>
        <v>3.31</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3.31</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3.31</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1</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1</v>
      </c>
      <c r="DM41" s="18"/>
      <c r="DN41" s="139">
        <f t="shared" si="26"/>
        <v>0</v>
      </c>
      <c r="DO41" s="140">
        <f t="shared" si="27"/>
        <v>0</v>
      </c>
      <c r="DP41" s="140">
        <f t="shared" si="29"/>
        <v>1</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43424</v>
      </c>
      <c r="AY42" s="20" t="str">
        <f>IF(IFERROR(比較地域マスタ!$Z27,"")=0,"",IFERROR(比較地域マスタ!$Z27,""))</f>
        <v>小国町</v>
      </c>
      <c r="BB42" s="122" t="str">
        <f t="shared" si="0"/>
        <v>43424</v>
      </c>
      <c r="BC42" s="123" t="str">
        <f t="shared" si="0"/>
        <v>小国町</v>
      </c>
      <c r="BD42" s="40">
        <f t="shared" si="14"/>
        <v>36.530367236939867</v>
      </c>
      <c r="BE42" s="40">
        <f t="shared" si="15"/>
        <v>5.4180846459226455</v>
      </c>
      <c r="BF42" s="40">
        <f>VLOOKUP($AX42&amp;"_"&amp;$BC$14,データシート1!$A:$BS,MATCH($BC$12&amp;"_"&amp;BF$20,データシート1!$A$1:$BS$1,0),0)</f>
        <v>2.1510140442873258</v>
      </c>
      <c r="BG42" s="40">
        <f>VLOOKUP($AX42&amp;"_"&amp;$BC$14,データシート1!$A:$BS,MATCH($BC$12&amp;"_"&amp;BG$20,データシート1!$A$1:$BS$1,0),0)</f>
        <v>0.4738481170416296</v>
      </c>
      <c r="BH42" s="40">
        <f>VLOOKUP($AX42&amp;"_"&amp;$BC$14,データシート1!$A:$BS,MATCH($BC$12&amp;"_"&amp;BH$20,データシート1!$A$1:$BS$1,0),0)</f>
        <v>2.7932224845936906</v>
      </c>
      <c r="BI42" s="40">
        <f>VLOOKUP($AX42&amp;"_"&amp;$BC$14,データシート1!$A:$BS,MATCH($BC$12&amp;"_"&amp;BI$20,データシート1!$A$1:$BS$1,0),0)</f>
        <v>6.9943203282954585</v>
      </c>
      <c r="BJ42" s="40">
        <f>VLOOKUP($AX42&amp;"_"&amp;$BC$14,データシート1!$A:$BS,MATCH($BC$12&amp;"_"&amp;BJ$20,データシート1!$A$1:$BS$1,0),0)</f>
        <v>6.9006453117681383</v>
      </c>
      <c r="BK42" s="40">
        <f t="shared" si="1"/>
        <v>17.217316950953624</v>
      </c>
      <c r="BL42" s="40">
        <f t="shared" si="2"/>
        <v>16.809881438982934</v>
      </c>
      <c r="BM42" s="40">
        <f>VLOOKUP($AX42&amp;"_"&amp;$BC$14,データシート1!$A:$BS,MATCH($BC$12&amp;"_"&amp;BM$20,データシート1!$A$1:$BS$1,0),0)</f>
        <v>6.4331975491729789</v>
      </c>
      <c r="BN42" s="40">
        <f>VLOOKUP($AX42&amp;"_"&amp;$BC$14,データシート1!$A:$BS,MATCH($BC$12&amp;"_"&amp;BN$20,データシート1!$A$1:$BS$1,0),0)</f>
        <v>10.376683889809957</v>
      </c>
      <c r="BO42" s="40">
        <f>VLOOKUP($AX42&amp;"_"&amp;$BC$14,データシート1!$A:$BS,MATCH($BC$12&amp;"_"&amp;BO$20,データシート1!$A$1:$BS$1,0),0)</f>
        <v>0.4074355119706885</v>
      </c>
      <c r="BP42" s="40">
        <f>VLOOKUP($AX42&amp;"_"&amp;$BC$14,データシート1!$A:$BS,MATCH($BC$12&amp;"_"&amp;BP$20,データシート1!$A$1:$BS$1,0),0)</f>
        <v>0</v>
      </c>
      <c r="BQ42" s="40">
        <f>VLOOKUP($AX42&amp;"_"&amp;$BC$14,データシート1!$A:$BS,MATCH($BC$12&amp;"_"&amp;BQ$20,データシート1!$A$1:$BS$1,0),0)</f>
        <v>0</v>
      </c>
      <c r="BR42" s="41">
        <f t="shared" si="3"/>
        <v>36.530367236939867</v>
      </c>
      <c r="BT42" s="134" t="str">
        <f t="shared" si="4"/>
        <v>小国町</v>
      </c>
      <c r="BU42" s="38">
        <f t="shared" si="25"/>
        <v>36.530367236939867</v>
      </c>
      <c r="BV42" s="69">
        <f t="shared" si="16"/>
        <v>0.14831727835585035</v>
      </c>
      <c r="BW42" s="69">
        <f t="shared" si="5"/>
        <v>5.8882902280604485E-2</v>
      </c>
      <c r="BX42" s="69">
        <f t="shared" si="5"/>
        <v>1.2971348302309694E-2</v>
      </c>
      <c r="BY42" s="69">
        <f t="shared" si="5"/>
        <v>7.6463027772936176E-2</v>
      </c>
      <c r="BZ42" s="69">
        <f t="shared" si="5"/>
        <v>0.19146591883211983</v>
      </c>
      <c r="CA42" s="69">
        <f t="shared" ref="CA42:CH68" si="32">BJ42/$BR42</f>
        <v>0.18890161347160336</v>
      </c>
      <c r="CB42" s="69">
        <f t="shared" si="32"/>
        <v>0.47131518934042643</v>
      </c>
      <c r="CC42" s="69">
        <f t="shared" si="32"/>
        <v>0.46016185191767295</v>
      </c>
      <c r="CD42" s="69">
        <f t="shared" si="32"/>
        <v>0.17610547157784021</v>
      </c>
      <c r="CE42" s="69">
        <f t="shared" si="32"/>
        <v>0.28405638033983277</v>
      </c>
      <c r="CF42" s="69">
        <f t="shared" si="32"/>
        <v>1.1153337422753465E-2</v>
      </c>
      <c r="CG42" s="69">
        <f t="shared" si="32"/>
        <v>0</v>
      </c>
      <c r="CH42" s="69">
        <f t="shared" si="32"/>
        <v>0</v>
      </c>
      <c r="CI42" s="135">
        <f t="shared" si="6"/>
        <v>1</v>
      </c>
      <c r="CK42" s="136" t="str">
        <f t="shared" si="7"/>
        <v>小国町</v>
      </c>
      <c r="CL42" s="137">
        <f t="shared" si="17"/>
        <v>5.4180846459226455</v>
      </c>
      <c r="CM42" s="75">
        <f t="shared" si="18"/>
        <v>0</v>
      </c>
      <c r="CN42" s="76">
        <f t="shared" si="19"/>
        <v>2.1510140442873258</v>
      </c>
      <c r="CO42" s="75">
        <f t="shared" si="20"/>
        <v>0</v>
      </c>
      <c r="CP42" s="76">
        <f t="shared" si="8"/>
        <v>0.4738481170416296</v>
      </c>
      <c r="CQ42" s="75">
        <f t="shared" si="21"/>
        <v>0</v>
      </c>
      <c r="CR42" s="76">
        <f t="shared" si="9"/>
        <v>2.7932224845936906</v>
      </c>
      <c r="CS42" s="75">
        <f t="shared" si="22"/>
        <v>0</v>
      </c>
      <c r="CT42" s="76">
        <f t="shared" si="10"/>
        <v>6.9943203282954585</v>
      </c>
      <c r="CU42" s="77">
        <f t="shared" si="23"/>
        <v>0</v>
      </c>
      <c r="CV42" s="18"/>
      <c r="CW42" s="1078">
        <f t="shared" si="24"/>
        <v>0</v>
      </c>
      <c r="CX42" s="1081">
        <f>VLOOKUP($AX42&amp;"_"&amp;$CW$14,データシート1!$A:$BS,MATCH($CW$12&amp;"_"&amp;CX$20,データシート1!$A$1:$BS$1,0),0)</f>
        <v>0</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0</v>
      </c>
      <c r="DE42" s="18"/>
      <c r="DF42" s="138">
        <f>VLOOKUP($AX42&amp;"_"&amp;$DF$14,データシート1!$A:$BS,MATCH($DF$12&amp;"_"&amp;DF$20,データシート1!$A$1:$BS$1,0),0)</f>
        <v>0</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0</v>
      </c>
      <c r="DM42" s="18"/>
      <c r="DN42" s="139">
        <f t="shared" si="26"/>
        <v>0</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30381</v>
      </c>
      <c r="AY43" s="20" t="str">
        <f>IF(IFERROR(比較地域マスタ!$Z28,"")=0,"",IFERROR(比較地域マスタ!$Z28,""))</f>
        <v>美浜町</v>
      </c>
      <c r="AZ43" s="26"/>
      <c r="BB43" s="122" t="str">
        <f t="shared" si="0"/>
        <v>30381</v>
      </c>
      <c r="BC43" s="123" t="str">
        <f t="shared" si="0"/>
        <v>美浜町</v>
      </c>
      <c r="BD43" s="40">
        <f t="shared" si="14"/>
        <v>37.123403164862317</v>
      </c>
      <c r="BE43" s="40">
        <f t="shared" si="15"/>
        <v>13.111235086673911</v>
      </c>
      <c r="BF43" s="40">
        <f>VLOOKUP($AX43&amp;"_"&amp;$BC$14,データシート1!$A:$BS,MATCH($BC$12&amp;"_"&amp;BF$20,データシート1!$A$1:$BS$1,0),0)</f>
        <v>10.37187572267781</v>
      </c>
      <c r="BG43" s="40">
        <f>VLOOKUP($AX43&amp;"_"&amp;$BC$14,データシート1!$A:$BS,MATCH($BC$12&amp;"_"&amp;BG$20,データシート1!$A$1:$BS$1,0),0)</f>
        <v>0.33937915233098048</v>
      </c>
      <c r="BH43" s="40">
        <f>VLOOKUP($AX43&amp;"_"&amp;$BC$14,データシート1!$A:$BS,MATCH($BC$12&amp;"_"&amp;BH$20,データシート1!$A$1:$BS$1,0),0)</f>
        <v>2.3999802116651208</v>
      </c>
      <c r="BI43" s="40">
        <f>VLOOKUP($AX43&amp;"_"&amp;$BC$14,データシート1!$A:$BS,MATCH($BC$12&amp;"_"&amp;BI$20,データシート1!$A$1:$BS$1,0),0)</f>
        <v>5.2249072958022422</v>
      </c>
      <c r="BJ43" s="40">
        <f>VLOOKUP($AX43&amp;"_"&amp;$BC$14,データシート1!$A:$BS,MATCH($BC$12&amp;"_"&amp;BJ$20,データシート1!$A$1:$BS$1,0),0)</f>
        <v>6.6639008404851729</v>
      </c>
      <c r="BK43" s="40">
        <f t="shared" si="1"/>
        <v>11.593186303453717</v>
      </c>
      <c r="BL43" s="40">
        <f t="shared" si="2"/>
        <v>10.555171979253888</v>
      </c>
      <c r="BM43" s="40">
        <f>VLOOKUP($AX43&amp;"_"&amp;$BC$14,データシート1!$A:$BS,MATCH($BC$12&amp;"_"&amp;BM$20,データシート1!$A$1:$BS$1,0),0)</f>
        <v>5.8566307903608692</v>
      </c>
      <c r="BN43" s="40">
        <f>VLOOKUP($AX43&amp;"_"&amp;$BC$14,データシート1!$A:$BS,MATCH($BC$12&amp;"_"&amp;BN$20,データシート1!$A$1:$BS$1,0),0)</f>
        <v>4.6985411888930182</v>
      </c>
      <c r="BO43" s="40">
        <f>VLOOKUP($AX43&amp;"_"&amp;$BC$14,データシート1!$A:$BS,MATCH($BC$12&amp;"_"&amp;BO$20,データシート1!$A$1:$BS$1,0),0)</f>
        <v>0.40973507564172423</v>
      </c>
      <c r="BP43" s="40">
        <f>VLOOKUP($AX43&amp;"_"&amp;$BC$14,データシート1!$A:$BS,MATCH($BC$12&amp;"_"&amp;BP$20,データシート1!$A$1:$BS$1,0),0)</f>
        <v>0.62827924855810424</v>
      </c>
      <c r="BQ43" s="40">
        <f>VLOOKUP($AX43&amp;"_"&amp;$BC$14,データシート1!$A:$BS,MATCH($BC$12&amp;"_"&amp;BQ$20,データシート1!$A$1:$BS$1,0),0)</f>
        <v>0.53017363844727405</v>
      </c>
      <c r="BR43" s="41">
        <f t="shared" si="3"/>
        <v>37.123403164862317</v>
      </c>
      <c r="BT43" s="134" t="str">
        <f t="shared" si="4"/>
        <v>美浜町</v>
      </c>
      <c r="BU43" s="38">
        <f t="shared" si="25"/>
        <v>37.123403164862317</v>
      </c>
      <c r="BV43" s="69">
        <f t="shared" si="16"/>
        <v>0.35317977256685967</v>
      </c>
      <c r="BW43" s="69">
        <f t="shared" si="16"/>
        <v>0.27938914103906554</v>
      </c>
      <c r="BX43" s="69">
        <f t="shared" si="16"/>
        <v>9.1419192045465898E-3</v>
      </c>
      <c r="BY43" s="69">
        <f t="shared" si="16"/>
        <v>6.4648712323247523E-2</v>
      </c>
      <c r="BZ43" s="69">
        <f t="shared" si="16"/>
        <v>0.14074429740718575</v>
      </c>
      <c r="CA43" s="69">
        <f t="shared" si="32"/>
        <v>0.17950673355272082</v>
      </c>
      <c r="CB43" s="69">
        <f t="shared" si="32"/>
        <v>0.31228781079065476</v>
      </c>
      <c r="CC43" s="69">
        <f t="shared" si="32"/>
        <v>0.28432662631653521</v>
      </c>
      <c r="CD43" s="69">
        <f t="shared" si="32"/>
        <v>0.15776115040832869</v>
      </c>
      <c r="CE43" s="69">
        <f t="shared" si="32"/>
        <v>0.12656547590820649</v>
      </c>
      <c r="CF43" s="69">
        <f t="shared" si="32"/>
        <v>1.1037109766637524E-2</v>
      </c>
      <c r="CG43" s="69">
        <f t="shared" si="32"/>
        <v>1.6924074707482018E-2</v>
      </c>
      <c r="CH43" s="69">
        <f t="shared" si="32"/>
        <v>1.4281385682579039E-2</v>
      </c>
      <c r="CI43" s="135">
        <f t="shared" si="6"/>
        <v>1</v>
      </c>
      <c r="CJ43" s="26"/>
      <c r="CK43" s="136" t="str">
        <f t="shared" si="7"/>
        <v>美浜町</v>
      </c>
      <c r="CL43" s="137">
        <f t="shared" si="17"/>
        <v>13.111235086673911</v>
      </c>
      <c r="CM43" s="75">
        <f t="shared" si="18"/>
        <v>0</v>
      </c>
      <c r="CN43" s="76">
        <f t="shared" si="19"/>
        <v>10.37187572267781</v>
      </c>
      <c r="CO43" s="75">
        <f t="shared" si="20"/>
        <v>0</v>
      </c>
      <c r="CP43" s="76">
        <f t="shared" si="8"/>
        <v>0.33937915233098048</v>
      </c>
      <c r="CQ43" s="75">
        <f t="shared" si="21"/>
        <v>0</v>
      </c>
      <c r="CR43" s="76">
        <f t="shared" si="9"/>
        <v>2.3999802116651208</v>
      </c>
      <c r="CS43" s="75">
        <f t="shared" si="22"/>
        <v>0</v>
      </c>
      <c r="CT43" s="76">
        <f t="shared" si="10"/>
        <v>5.2249072958022422</v>
      </c>
      <c r="CU43" s="77">
        <f t="shared" si="23"/>
        <v>0</v>
      </c>
      <c r="CV43" s="18"/>
      <c r="CW43" s="1078">
        <f t="shared" si="24"/>
        <v>0</v>
      </c>
      <c r="CX43" s="1081">
        <f>VLOOKUP($AX43&amp;"_"&amp;$CW$14,データシート1!$A:$BS,MATCH($CW$12&amp;"_"&amp;CX$20,データシート1!$A$1:$BS$1,0),0)</f>
        <v>0</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0</v>
      </c>
      <c r="DC43" s="1081">
        <f>VLOOKUP($AX43&amp;"_"&amp;$CW$14,データシート1!$A:$BS,MATCH($CW$12&amp;"_"&amp;DC$20,データシート1!$A$1:$BS$1,0),0)</f>
        <v>0</v>
      </c>
      <c r="DD43" s="1080">
        <f t="shared" si="11"/>
        <v>0</v>
      </c>
      <c r="DE43" s="18"/>
      <c r="DF43" s="138">
        <f>VLOOKUP($AX43&amp;"_"&amp;$DF$14,データシート1!$A:$BS,MATCH($DF$12&amp;"_"&amp;DF$20,データシート1!$A$1:$BS$1,0),0)</f>
        <v>0</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0</v>
      </c>
      <c r="DK43" s="74">
        <f>VLOOKUP($AX43&amp;"_"&amp;$DF$14,データシート1!$A:$BS,MATCH($DF$12&amp;"_"&amp;DK$20,データシート1!$A$1:$BS$1,0),0)</f>
        <v>0</v>
      </c>
      <c r="DL43" s="78">
        <f t="shared" si="12"/>
        <v>0</v>
      </c>
      <c r="DM43" s="18"/>
      <c r="DN43" s="139">
        <f t="shared" si="26"/>
        <v>0</v>
      </c>
      <c r="DO43" s="140">
        <f t="shared" si="27"/>
        <v>0</v>
      </c>
      <c r="DP43" s="140">
        <f t="shared" si="29"/>
        <v>0</v>
      </c>
      <c r="DQ43" s="140">
        <f t="shared" si="30"/>
        <v>0</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20416</v>
      </c>
      <c r="AY44" s="20" t="str">
        <f>IF(IFERROR(比較地域マスタ!$Z29,"")=0,"",IFERROR(比較地域マスタ!$Z29,""))</f>
        <v>豊丘村</v>
      </c>
      <c r="BB44" s="122" t="str">
        <f t="shared" si="0"/>
        <v>20416</v>
      </c>
      <c r="BC44" s="123" t="str">
        <f t="shared" si="0"/>
        <v>豊丘村</v>
      </c>
      <c r="BD44" s="40">
        <f t="shared" si="14"/>
        <v>37.751928083418882</v>
      </c>
      <c r="BE44" s="40">
        <f t="shared" si="15"/>
        <v>9.7872927444923903</v>
      </c>
      <c r="BF44" s="40">
        <f>VLOOKUP($AX44&amp;"_"&amp;$BC$14,データシート1!$A:$BS,MATCH($BC$12&amp;"_"&amp;BF$20,データシート1!$A$1:$BS$1,0),0)</f>
        <v>8.3009286575786909</v>
      </c>
      <c r="BG44" s="40">
        <f>VLOOKUP($AX44&amp;"_"&amp;$BC$14,データシート1!$A:$BS,MATCH($BC$12&amp;"_"&amp;BG$20,データシート1!$A$1:$BS$1,0),0)</f>
        <v>0.41883530350083858</v>
      </c>
      <c r="BH44" s="40">
        <f>VLOOKUP($AX44&amp;"_"&amp;$BC$14,データシート1!$A:$BS,MATCH($BC$12&amp;"_"&amp;BH$20,データシート1!$A$1:$BS$1,0),0)</f>
        <v>1.0675287834128604</v>
      </c>
      <c r="BI44" s="40">
        <f>VLOOKUP($AX44&amp;"_"&amp;$BC$14,データシート1!$A:$BS,MATCH($BC$12&amp;"_"&amp;BI$20,データシート1!$A$1:$BS$1,0),0)</f>
        <v>3.9776522324155326</v>
      </c>
      <c r="BJ44" s="40">
        <f>VLOOKUP($AX44&amp;"_"&amp;$BC$14,データシート1!$A:$BS,MATCH($BC$12&amp;"_"&amp;BJ$20,データシート1!$A$1:$BS$1,0),0)</f>
        <v>7.7158288901432748</v>
      </c>
      <c r="BK44" s="40">
        <f t="shared" si="1"/>
        <v>15.914852365472459</v>
      </c>
      <c r="BL44" s="40">
        <f t="shared" si="2"/>
        <v>15.519327414054315</v>
      </c>
      <c r="BM44" s="40">
        <f>VLOOKUP($AX44&amp;"_"&amp;$BC$14,データシート1!$A:$BS,MATCH($BC$12&amp;"_"&amp;BM$20,データシート1!$A$1:$BS$1,0),0)</f>
        <v>6.3128462354403538</v>
      </c>
      <c r="BN44" s="40">
        <f>VLOOKUP($AX44&amp;"_"&amp;$BC$14,データシート1!$A:$BS,MATCH($BC$12&amp;"_"&amp;BN$20,データシート1!$A$1:$BS$1,0),0)</f>
        <v>9.2064811786139611</v>
      </c>
      <c r="BO44" s="40">
        <f>VLOOKUP($AX44&amp;"_"&amp;$BC$14,データシート1!$A:$BS,MATCH($BC$12&amp;"_"&amp;BO$20,データシート1!$A$1:$BS$1,0),0)</f>
        <v>0.39552495141814453</v>
      </c>
      <c r="BP44" s="40">
        <f>VLOOKUP($AX44&amp;"_"&amp;$BC$14,データシート1!$A:$BS,MATCH($BC$12&amp;"_"&amp;BP$20,データシート1!$A$1:$BS$1,0),0)</f>
        <v>0</v>
      </c>
      <c r="BQ44" s="40">
        <f>VLOOKUP($AX44&amp;"_"&amp;$BC$14,データシート1!$A:$BS,MATCH($BC$12&amp;"_"&amp;BQ$20,データシート1!$A$1:$BS$1,0),0)</f>
        <v>0.35630185089522998</v>
      </c>
      <c r="BR44" s="41">
        <f t="shared" si="3"/>
        <v>37.751928083418882</v>
      </c>
      <c r="BT44" s="134" t="str">
        <f t="shared" si="4"/>
        <v>豊丘村</v>
      </c>
      <c r="BU44" s="38">
        <f t="shared" si="25"/>
        <v>37.751928083418882</v>
      </c>
      <c r="BV44" s="69">
        <f t="shared" si="16"/>
        <v>0.259252791615459</v>
      </c>
      <c r="BW44" s="69">
        <f t="shared" si="16"/>
        <v>0.21988091943904084</v>
      </c>
      <c r="BX44" s="69">
        <f t="shared" si="16"/>
        <v>1.1094408279634234E-2</v>
      </c>
      <c r="BY44" s="69">
        <f t="shared" si="16"/>
        <v>2.8277463896783921E-2</v>
      </c>
      <c r="BZ44" s="69">
        <f t="shared" si="16"/>
        <v>0.10536288964172315</v>
      </c>
      <c r="CA44" s="69">
        <f t="shared" si="32"/>
        <v>0.2043823794401686</v>
      </c>
      <c r="CB44" s="69">
        <f t="shared" si="32"/>
        <v>0.42156396172153288</v>
      </c>
      <c r="CC44" s="69">
        <f t="shared" si="32"/>
        <v>0.41108701467543313</v>
      </c>
      <c r="CD44" s="69">
        <f t="shared" si="32"/>
        <v>0.16721917411717668</v>
      </c>
      <c r="CE44" s="69">
        <f t="shared" si="32"/>
        <v>0.24386784055825647</v>
      </c>
      <c r="CF44" s="69">
        <f t="shared" si="32"/>
        <v>1.047694704609972E-2</v>
      </c>
      <c r="CG44" s="69">
        <f t="shared" si="32"/>
        <v>0</v>
      </c>
      <c r="CH44" s="69">
        <f t="shared" si="32"/>
        <v>9.437977581116504E-3</v>
      </c>
      <c r="CI44" s="135">
        <f t="shared" si="6"/>
        <v>1</v>
      </c>
      <c r="CK44" s="136" t="str">
        <f t="shared" si="7"/>
        <v>豊丘村</v>
      </c>
      <c r="CL44" s="137">
        <f t="shared" si="17"/>
        <v>9.7872927444923903</v>
      </c>
      <c r="CM44" s="75">
        <f t="shared" si="18"/>
        <v>0.28322438823135121</v>
      </c>
      <c r="CN44" s="76">
        <f t="shared" si="19"/>
        <v>8.3009286575786909</v>
      </c>
      <c r="CO44" s="75">
        <f t="shared" si="20"/>
        <v>0.33393854041489474</v>
      </c>
      <c r="CP44" s="76">
        <f t="shared" si="8"/>
        <v>0.41883530350083858</v>
      </c>
      <c r="CQ44" s="75">
        <f t="shared" si="21"/>
        <v>0</v>
      </c>
      <c r="CR44" s="76">
        <f t="shared" si="9"/>
        <v>1.0675287834128604</v>
      </c>
      <c r="CS44" s="75">
        <f t="shared" si="22"/>
        <v>0</v>
      </c>
      <c r="CT44" s="76">
        <f t="shared" si="10"/>
        <v>3.9776522324155326</v>
      </c>
      <c r="CU44" s="77">
        <f t="shared" si="23"/>
        <v>0</v>
      </c>
      <c r="CV44" s="18"/>
      <c r="CW44" s="1078">
        <f t="shared" si="24"/>
        <v>2.7719999999999998</v>
      </c>
      <c r="CX44" s="1081">
        <f>VLOOKUP($AX44&amp;"_"&amp;$CW$14,データシート1!$A:$BS,MATCH($CW$12&amp;"_"&amp;CX$20,データシート1!$A$1:$BS$1,0),0)</f>
        <v>2.7719999999999998</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2.7719999999999998</v>
      </c>
      <c r="DE44" s="18"/>
      <c r="DF44" s="138">
        <f>VLOOKUP($AX44&amp;"_"&amp;$DF$14,データシート1!$A:$BS,MATCH($DF$12&amp;"_"&amp;DF$20,データシート1!$A$1:$BS$1,0),0)</f>
        <v>1</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1</v>
      </c>
      <c r="DM44" s="18"/>
      <c r="DN44" s="139">
        <f t="shared" si="26"/>
        <v>1</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29362</v>
      </c>
      <c r="AY45" s="20" t="str">
        <f>IF(IFERROR(比較地域マスタ!$Z30,"")=0,"",IFERROR(比較地域マスタ!$Z30,""))</f>
        <v>三宅町</v>
      </c>
      <c r="BB45" s="122" t="str">
        <f t="shared" si="0"/>
        <v>29362</v>
      </c>
      <c r="BC45" s="123" t="str">
        <f t="shared" si="0"/>
        <v>三宅町</v>
      </c>
      <c r="BD45" s="40">
        <f t="shared" si="14"/>
        <v>23.46576766700268</v>
      </c>
      <c r="BE45" s="40">
        <f t="shared" si="15"/>
        <v>3.685467425494648</v>
      </c>
      <c r="BF45" s="40">
        <f>VLOOKUP($AX45&amp;"_"&amp;$BC$14,データシート1!$A:$BS,MATCH($BC$12&amp;"_"&amp;BF$20,データシート1!$A$1:$BS$1,0),0)</f>
        <v>3.3907299045481838</v>
      </c>
      <c r="BG45" s="40">
        <f>VLOOKUP($AX45&amp;"_"&amp;$BC$14,データシート1!$A:$BS,MATCH($BC$12&amp;"_"&amp;BG$20,データシート1!$A$1:$BS$1,0),0)</f>
        <v>0.13991639798974773</v>
      </c>
      <c r="BH45" s="40">
        <f>VLOOKUP($AX45&amp;"_"&amp;$BC$14,データシート1!$A:$BS,MATCH($BC$12&amp;"_"&amp;BH$20,データシート1!$A$1:$BS$1,0),0)</f>
        <v>0.15482112295671666</v>
      </c>
      <c r="BI45" s="40">
        <f>VLOOKUP($AX45&amp;"_"&amp;$BC$14,データシート1!$A:$BS,MATCH($BC$12&amp;"_"&amp;BI$20,データシート1!$A$1:$BS$1,0),0)</f>
        <v>2.3958568349706888</v>
      </c>
      <c r="BJ45" s="40">
        <f>VLOOKUP($AX45&amp;"_"&amp;$BC$14,データシート1!$A:$BS,MATCH($BC$12&amp;"_"&amp;BJ$20,データシート1!$A$1:$BS$1,0),0)</f>
        <v>7.2242748155726497</v>
      </c>
      <c r="BK45" s="40">
        <f t="shared" si="1"/>
        <v>10.160168590964696</v>
      </c>
      <c r="BL45" s="40">
        <f t="shared" si="2"/>
        <v>9.7606931070860554</v>
      </c>
      <c r="BM45" s="40">
        <f>VLOOKUP($AX45&amp;"_"&amp;$BC$14,データシート1!$A:$BS,MATCH($BC$12&amp;"_"&amp;BM$20,データシート1!$A$1:$BS$1,0),0)</f>
        <v>5.3458374239375201</v>
      </c>
      <c r="BN45" s="40">
        <f>VLOOKUP($AX45&amp;"_"&amp;$BC$14,データシート1!$A:$BS,MATCH($BC$12&amp;"_"&amp;BN$20,データシート1!$A$1:$BS$1,0),0)</f>
        <v>4.4148556831485344</v>
      </c>
      <c r="BO45" s="40">
        <f>VLOOKUP($AX45&amp;"_"&amp;$BC$14,データシート1!$A:$BS,MATCH($BC$12&amp;"_"&amp;BO$20,データシート1!$A$1:$BS$1,0),0)</f>
        <v>0.39947548387864174</v>
      </c>
      <c r="BP45" s="40">
        <f>VLOOKUP($AX45&amp;"_"&amp;$BC$14,データシート1!$A:$BS,MATCH($BC$12&amp;"_"&amp;BP$20,データシート1!$A$1:$BS$1,0),0)</f>
        <v>0</v>
      </c>
      <c r="BQ45" s="40">
        <f>VLOOKUP($AX45&amp;"_"&amp;$BC$14,データシート1!$A:$BS,MATCH($BC$12&amp;"_"&amp;BQ$20,データシート1!$A$1:$BS$1,0),0)</f>
        <v>0</v>
      </c>
      <c r="BR45" s="41">
        <f t="shared" si="3"/>
        <v>23.46576766700268</v>
      </c>
      <c r="BT45" s="134" t="str">
        <f t="shared" si="4"/>
        <v>三宅町</v>
      </c>
      <c r="BU45" s="38">
        <f t="shared" si="25"/>
        <v>23.46576766700268</v>
      </c>
      <c r="BV45" s="69">
        <f t="shared" si="16"/>
        <v>0.15705718550504164</v>
      </c>
      <c r="BW45" s="69">
        <f t="shared" si="16"/>
        <v>0.14449686678336091</v>
      </c>
      <c r="BX45" s="69">
        <f t="shared" si="16"/>
        <v>5.9625749293724028E-3</v>
      </c>
      <c r="BY45" s="69">
        <f t="shared" si="16"/>
        <v>6.5977437923083384E-3</v>
      </c>
      <c r="BZ45" s="69">
        <f t="shared" si="16"/>
        <v>0.1021000833626985</v>
      </c>
      <c r="CA45" s="69">
        <f t="shared" si="32"/>
        <v>0.30786441415813343</v>
      </c>
      <c r="CB45" s="69">
        <f t="shared" si="32"/>
        <v>0.43297831697412653</v>
      </c>
      <c r="CC45" s="69">
        <f t="shared" si="32"/>
        <v>0.41595456179392082</v>
      </c>
      <c r="CD45" s="69">
        <f t="shared" si="32"/>
        <v>0.22781429952768098</v>
      </c>
      <c r="CE45" s="69">
        <f t="shared" si="32"/>
        <v>0.18814026226623981</v>
      </c>
      <c r="CF45" s="69">
        <f t="shared" si="32"/>
        <v>1.7023755180205762E-2</v>
      </c>
      <c r="CG45" s="69">
        <f t="shared" si="32"/>
        <v>0</v>
      </c>
      <c r="CH45" s="69">
        <f t="shared" si="32"/>
        <v>0</v>
      </c>
      <c r="CI45" s="135">
        <f t="shared" si="6"/>
        <v>1</v>
      </c>
      <c r="CK45" s="136" t="str">
        <f t="shared" si="7"/>
        <v>三宅町</v>
      </c>
      <c r="CL45" s="137">
        <f t="shared" si="17"/>
        <v>3.685467425494648</v>
      </c>
      <c r="CM45" s="75">
        <f t="shared" si="18"/>
        <v>0</v>
      </c>
      <c r="CN45" s="76">
        <f t="shared" si="19"/>
        <v>3.3907299045481838</v>
      </c>
      <c r="CO45" s="75">
        <f t="shared" si="20"/>
        <v>0</v>
      </c>
      <c r="CP45" s="76">
        <f t="shared" si="8"/>
        <v>0.13991639798974773</v>
      </c>
      <c r="CQ45" s="75">
        <f t="shared" si="21"/>
        <v>0</v>
      </c>
      <c r="CR45" s="76">
        <f t="shared" si="9"/>
        <v>0.15482112295671666</v>
      </c>
      <c r="CS45" s="75">
        <f t="shared" si="22"/>
        <v>0</v>
      </c>
      <c r="CT45" s="76">
        <f t="shared" si="10"/>
        <v>2.3958568349706888</v>
      </c>
      <c r="CU45" s="77">
        <f t="shared" si="23"/>
        <v>0</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0</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0</v>
      </c>
      <c r="DM45" s="18"/>
      <c r="DN45" s="139">
        <f t="shared" si="26"/>
        <v>0</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25442</v>
      </c>
      <c r="AY46" s="20" t="str">
        <f>IF(IFERROR(比較地域マスタ!$Z31,"")=0,"",IFERROR(比較地域マスタ!$Z31,""))</f>
        <v>甲良町</v>
      </c>
      <c r="BB46" s="122" t="str">
        <f t="shared" si="0"/>
        <v>25442</v>
      </c>
      <c r="BC46" s="123" t="str">
        <f t="shared" si="0"/>
        <v>甲良町</v>
      </c>
      <c r="BD46" s="40">
        <f t="shared" si="14"/>
        <v>54.04606187057945</v>
      </c>
      <c r="BE46" s="40">
        <f t="shared" si="15"/>
        <v>27.35305693631291</v>
      </c>
      <c r="BF46" s="40">
        <f>VLOOKUP($AX46&amp;"_"&amp;$BC$14,データシート1!$A:$BS,MATCH($BC$12&amp;"_"&amp;BF$20,データシート1!$A$1:$BS$1,0),0)</f>
        <v>22.7969471769538</v>
      </c>
      <c r="BG46" s="40">
        <f>VLOOKUP($AX46&amp;"_"&amp;$BC$14,データシート1!$A:$BS,MATCH($BC$12&amp;"_"&amp;BG$20,データシート1!$A$1:$BS$1,0),0)</f>
        <v>0.43879213569343617</v>
      </c>
      <c r="BH46" s="40">
        <f>VLOOKUP($AX46&amp;"_"&amp;$BC$14,データシート1!$A:$BS,MATCH($BC$12&amp;"_"&amp;BH$20,データシート1!$A$1:$BS$1,0),0)</f>
        <v>4.1173176236656737</v>
      </c>
      <c r="BI46" s="40">
        <f>VLOOKUP($AX46&amp;"_"&amp;$BC$14,データシート1!$A:$BS,MATCH($BC$12&amp;"_"&amp;BI$20,データシート1!$A$1:$BS$1,0),0)</f>
        <v>4.6368356322192952</v>
      </c>
      <c r="BJ46" s="40">
        <f>VLOOKUP($AX46&amp;"_"&amp;$BC$14,データシート1!$A:$BS,MATCH($BC$12&amp;"_"&amp;BJ$20,データシート1!$A$1:$BS$1,0),0)</f>
        <v>6.0597188335038243</v>
      </c>
      <c r="BK46" s="40">
        <f t="shared" si="1"/>
        <v>15.996450468543426</v>
      </c>
      <c r="BL46" s="40">
        <f t="shared" si="2"/>
        <v>15.596208463441105</v>
      </c>
      <c r="BM46" s="40">
        <f>VLOOKUP($AX46&amp;"_"&amp;$BC$14,データシート1!$A:$BS,MATCH($BC$12&amp;"_"&amp;BM$20,データシート1!$A$1:$BS$1,0),0)</f>
        <v>6.7620645111167796</v>
      </c>
      <c r="BN46" s="40">
        <f>VLOOKUP($AX46&amp;"_"&amp;$BC$14,データシート1!$A:$BS,MATCH($BC$12&amp;"_"&amp;BN$20,データシート1!$A$1:$BS$1,0),0)</f>
        <v>8.8341439523243253</v>
      </c>
      <c r="BO46" s="40">
        <f>VLOOKUP($AX46&amp;"_"&amp;$BC$14,データシート1!$A:$BS,MATCH($BC$12&amp;"_"&amp;BO$20,データシート1!$A$1:$BS$1,0),0)</f>
        <v>0.40024200510232033</v>
      </c>
      <c r="BP46" s="40">
        <f>VLOOKUP($AX46&amp;"_"&amp;$BC$14,データシート1!$A:$BS,MATCH($BC$12&amp;"_"&amp;BP$20,データシート1!$A$1:$BS$1,0),0)</f>
        <v>0</v>
      </c>
      <c r="BQ46" s="40">
        <f>VLOOKUP($AX46&amp;"_"&amp;$BC$14,データシート1!$A:$BS,MATCH($BC$12&amp;"_"&amp;BQ$20,データシート1!$A$1:$BS$1,0),0)</f>
        <v>0</v>
      </c>
      <c r="BR46" s="41">
        <f t="shared" si="3"/>
        <v>54.04606187057945</v>
      </c>
      <c r="BT46" s="134" t="str">
        <f t="shared" si="4"/>
        <v>甲良町</v>
      </c>
      <c r="BU46" s="38">
        <f t="shared" si="25"/>
        <v>54.04606187057945</v>
      </c>
      <c r="BV46" s="69">
        <f t="shared" si="16"/>
        <v>0.50610638388072526</v>
      </c>
      <c r="BW46" s="69">
        <f t="shared" si="16"/>
        <v>0.42180588904968047</v>
      </c>
      <c r="BX46" s="69">
        <f t="shared" si="16"/>
        <v>8.118854926824879E-3</v>
      </c>
      <c r="BY46" s="69">
        <f t="shared" si="16"/>
        <v>7.6181639904219917E-2</v>
      </c>
      <c r="BZ46" s="69">
        <f t="shared" si="16"/>
        <v>8.5794144323092777E-2</v>
      </c>
      <c r="CA46" s="69">
        <f t="shared" si="32"/>
        <v>0.11212137617010162</v>
      </c>
      <c r="CB46" s="69">
        <f t="shared" si="32"/>
        <v>0.29597809562608046</v>
      </c>
      <c r="CC46" s="69">
        <f t="shared" si="32"/>
        <v>0.28857252357791247</v>
      </c>
      <c r="CD46" s="69">
        <f t="shared" si="32"/>
        <v>0.1251166926335808</v>
      </c>
      <c r="CE46" s="69">
        <f t="shared" si="32"/>
        <v>0.16345583094433169</v>
      </c>
      <c r="CF46" s="69">
        <f t="shared" si="32"/>
        <v>7.4055720481679783E-3</v>
      </c>
      <c r="CG46" s="69">
        <f t="shared" si="32"/>
        <v>0</v>
      </c>
      <c r="CH46" s="69">
        <f t="shared" si="32"/>
        <v>0</v>
      </c>
      <c r="CI46" s="135">
        <f t="shared" si="6"/>
        <v>1</v>
      </c>
      <c r="CK46" s="136" t="str">
        <f t="shared" si="7"/>
        <v>甲良町</v>
      </c>
      <c r="CL46" s="137">
        <f t="shared" si="17"/>
        <v>27.35305693631291</v>
      </c>
      <c r="CM46" s="75">
        <f t="shared" si="18"/>
        <v>0.66877351378283745</v>
      </c>
      <c r="CN46" s="76">
        <f t="shared" si="19"/>
        <v>22.7969471769538</v>
      </c>
      <c r="CO46" s="75">
        <f t="shared" si="20"/>
        <v>0.80243200363656619</v>
      </c>
      <c r="CP46" s="76">
        <f t="shared" si="8"/>
        <v>0.43879213569343617</v>
      </c>
      <c r="CQ46" s="75">
        <f t="shared" si="21"/>
        <v>0</v>
      </c>
      <c r="CR46" s="76">
        <f t="shared" si="9"/>
        <v>4.1173176236656737</v>
      </c>
      <c r="CS46" s="75">
        <f t="shared" si="22"/>
        <v>0</v>
      </c>
      <c r="CT46" s="76">
        <f t="shared" si="10"/>
        <v>4.6368356322192952</v>
      </c>
      <c r="CU46" s="77">
        <f t="shared" si="23"/>
        <v>0</v>
      </c>
      <c r="CV46" s="18"/>
      <c r="CW46" s="1078">
        <f t="shared" si="24"/>
        <v>18.292999999999999</v>
      </c>
      <c r="CX46" s="1081">
        <f>VLOOKUP($AX46&amp;"_"&amp;$CW$14,データシート1!$A:$BS,MATCH($CW$12&amp;"_"&amp;CX$20,データシート1!$A$1:$BS$1,0),0)</f>
        <v>18.292999999999999</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18.292999999999999</v>
      </c>
      <c r="DE46" s="18"/>
      <c r="DF46" s="138">
        <f>VLOOKUP($AX46&amp;"_"&amp;$DF$14,データシート1!$A:$BS,MATCH($DF$12&amp;"_"&amp;DF$20,データシート1!$A$1:$BS$1,0),0)</f>
        <v>2</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2</v>
      </c>
      <c r="DM46" s="18"/>
      <c r="DN46" s="139">
        <f t="shared" si="26"/>
        <v>1</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43531</v>
      </c>
      <c r="AY47" s="20" t="str">
        <f>IF(IFERROR(比較地域マスタ!$Z32,"")=0,"",IFERROR(比較地域マスタ!$Z32,""))</f>
        <v>苓北町</v>
      </c>
      <c r="BB47" s="122" t="str">
        <f t="shared" si="0"/>
        <v>43531</v>
      </c>
      <c r="BC47" s="123" t="str">
        <f t="shared" si="0"/>
        <v>苓北町</v>
      </c>
      <c r="BD47" s="40">
        <f t="shared" si="14"/>
        <v>33.482458206932812</v>
      </c>
      <c r="BE47" s="40">
        <f t="shared" si="15"/>
        <v>3.7680836247322205</v>
      </c>
      <c r="BF47" s="40">
        <f>VLOOKUP($AX47&amp;"_"&amp;$BC$14,データシート1!$A:$BS,MATCH($BC$12&amp;"_"&amp;BF$20,データシート1!$A$1:$BS$1,0),0)</f>
        <v>1.2603237958876921</v>
      </c>
      <c r="BG47" s="40">
        <f>VLOOKUP($AX47&amp;"_"&amp;$BC$14,データシート1!$A:$BS,MATCH($BC$12&amp;"_"&amp;BG$20,データシート1!$A$1:$BS$1,0),0)</f>
        <v>0.67664731116644239</v>
      </c>
      <c r="BH47" s="40">
        <f>VLOOKUP($AX47&amp;"_"&amp;$BC$14,データシート1!$A:$BS,MATCH($BC$12&amp;"_"&amp;BH$20,データシート1!$A$1:$BS$1,0),0)</f>
        <v>1.8311125176780862</v>
      </c>
      <c r="BI47" s="40">
        <f>VLOOKUP($AX47&amp;"_"&amp;$BC$14,データシート1!$A:$BS,MATCH($BC$12&amp;"_"&amp;BI$20,データシート1!$A$1:$BS$1,0),0)</f>
        <v>7.8335096616396296</v>
      </c>
      <c r="BJ47" s="40">
        <f>VLOOKUP($AX47&amp;"_"&amp;$BC$14,データシート1!$A:$BS,MATCH($BC$12&amp;"_"&amp;BJ$20,データシート1!$A$1:$BS$1,0),0)</f>
        <v>7.0533442643227211</v>
      </c>
      <c r="BK47" s="40">
        <f t="shared" si="1"/>
        <v>14.09633132756789</v>
      </c>
      <c r="BL47" s="40">
        <f t="shared" si="2"/>
        <v>13.573129207411132</v>
      </c>
      <c r="BM47" s="40">
        <f>VLOOKUP($AX47&amp;"_"&amp;$BC$14,データシート1!$A:$BS,MATCH($BC$12&amp;"_"&amp;BM$20,データシート1!$A$1:$BS$1,0),0)</f>
        <v>5.5767440142384856</v>
      </c>
      <c r="BN47" s="40">
        <f>VLOOKUP($AX47&amp;"_"&amp;$BC$14,データシート1!$A:$BS,MATCH($BC$12&amp;"_"&amp;BN$20,データシート1!$A$1:$BS$1,0),0)</f>
        <v>7.9963851931726451</v>
      </c>
      <c r="BO47" s="40">
        <f>VLOOKUP($AX47&amp;"_"&amp;$BC$14,データシート1!$A:$BS,MATCH($BC$12&amp;"_"&amp;BO$20,データシート1!$A$1:$BS$1,0),0)</f>
        <v>0.41103226540487259</v>
      </c>
      <c r="BP47" s="40">
        <f>VLOOKUP($AX47&amp;"_"&amp;$BC$14,データシート1!$A:$BS,MATCH($BC$12&amp;"_"&amp;BP$20,データシート1!$A$1:$BS$1,0),0)</f>
        <v>0.11216985475188709</v>
      </c>
      <c r="BQ47" s="40">
        <f>VLOOKUP($AX47&amp;"_"&amp;$BC$14,データシート1!$A:$BS,MATCH($BC$12&amp;"_"&amp;BQ$20,データシート1!$A$1:$BS$1,0),0)</f>
        <v>0.73118932867035291</v>
      </c>
      <c r="BR47" s="41">
        <f t="shared" si="3"/>
        <v>33.482458206932812</v>
      </c>
      <c r="BT47" s="134" t="str">
        <f t="shared" si="4"/>
        <v>苓北町</v>
      </c>
      <c r="BU47" s="38">
        <f t="shared" si="25"/>
        <v>33.482458206932812</v>
      </c>
      <c r="BV47" s="69">
        <f t="shared" si="16"/>
        <v>0.11253903764903404</v>
      </c>
      <c r="BW47" s="69">
        <f t="shared" si="16"/>
        <v>3.7641316181102016E-2</v>
      </c>
      <c r="BX47" s="69">
        <f t="shared" si="16"/>
        <v>2.0209009356019658E-2</v>
      </c>
      <c r="BY47" s="69">
        <f t="shared" si="16"/>
        <v>5.4688712111912369E-2</v>
      </c>
      <c r="BZ47" s="69">
        <f t="shared" si="16"/>
        <v>0.23395861836744228</v>
      </c>
      <c r="CA47" s="69">
        <f t="shared" si="32"/>
        <v>0.21065789795751225</v>
      </c>
      <c r="CB47" s="69">
        <f t="shared" si="32"/>
        <v>0.42100646375627021</v>
      </c>
      <c r="CC47" s="69">
        <f t="shared" si="32"/>
        <v>0.40538030760837945</v>
      </c>
      <c r="CD47" s="69">
        <f t="shared" si="32"/>
        <v>0.16655718584855206</v>
      </c>
      <c r="CE47" s="69">
        <f t="shared" si="32"/>
        <v>0.23882312175982734</v>
      </c>
      <c r="CF47" s="69">
        <f t="shared" si="32"/>
        <v>1.2276048038783635E-2</v>
      </c>
      <c r="CG47" s="69">
        <f t="shared" si="32"/>
        <v>3.350108109107157E-3</v>
      </c>
      <c r="CH47" s="69">
        <f t="shared" si="32"/>
        <v>2.1837982269741301E-2</v>
      </c>
      <c r="CI47" s="135">
        <f t="shared" si="6"/>
        <v>1</v>
      </c>
      <c r="CK47" s="136" t="str">
        <f t="shared" si="7"/>
        <v>苓北町</v>
      </c>
      <c r="CL47" s="137">
        <f t="shared" si="17"/>
        <v>3.7680836247322205</v>
      </c>
      <c r="CM47" s="75">
        <f t="shared" si="18"/>
        <v>0</v>
      </c>
      <c r="CN47" s="76">
        <f t="shared" si="19"/>
        <v>1.2603237958876921</v>
      </c>
      <c r="CO47" s="75">
        <f t="shared" si="20"/>
        <v>0</v>
      </c>
      <c r="CP47" s="76">
        <f t="shared" si="8"/>
        <v>0.67664731116644239</v>
      </c>
      <c r="CQ47" s="75">
        <f t="shared" si="21"/>
        <v>0</v>
      </c>
      <c r="CR47" s="76">
        <f t="shared" si="9"/>
        <v>1.8311125176780862</v>
      </c>
      <c r="CS47" s="75">
        <f t="shared" si="22"/>
        <v>0</v>
      </c>
      <c r="CT47" s="76">
        <f t="shared" si="10"/>
        <v>7.8335096616396296</v>
      </c>
      <c r="CU47" s="77">
        <f t="shared" si="23"/>
        <v>0</v>
      </c>
      <c r="CV47" s="18"/>
      <c r="CW47" s="1078">
        <f t="shared" si="24"/>
        <v>0</v>
      </c>
      <c r="CX47" s="1081">
        <f>VLOOKUP($AX47&amp;"_"&amp;$CW$14,データシート1!$A:$BS,MATCH($CW$12&amp;"_"&amp;CX$20,データシート1!$A$1:$BS$1,0),0)</f>
        <v>0</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411.88200000000001</v>
      </c>
      <c r="DC47" s="1081">
        <f>VLOOKUP($AX47&amp;"_"&amp;$CW$14,データシート1!$A:$BS,MATCH($CW$12&amp;"_"&amp;DC$20,データシート1!$A$1:$BS$1,0),0)</f>
        <v>0</v>
      </c>
      <c r="DD47" s="1080">
        <f t="shared" si="11"/>
        <v>411.88200000000001</v>
      </c>
      <c r="DE47" s="18"/>
      <c r="DF47" s="138">
        <f>VLOOKUP($AX47&amp;"_"&amp;$DF$14,データシート1!$A:$BS,MATCH($DF$12&amp;"_"&amp;DF$20,データシート1!$A$1:$BS$1,0),0)</f>
        <v>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1</v>
      </c>
      <c r="DK47" s="74">
        <f>VLOOKUP($AX47&amp;"_"&amp;$DF$14,データシート1!$A:$BS,MATCH($DF$12&amp;"_"&amp;DK$20,データシート1!$A$1:$BS$1,0),0)</f>
        <v>0</v>
      </c>
      <c r="DL47" s="78">
        <f t="shared" si="12"/>
        <v>1</v>
      </c>
      <c r="DM47" s="18"/>
      <c r="DN47" s="139">
        <f t="shared" si="26"/>
        <v>0</v>
      </c>
      <c r="DO47" s="140">
        <f t="shared" si="27"/>
        <v>0</v>
      </c>
      <c r="DP47" s="140">
        <f t="shared" si="29"/>
        <v>0</v>
      </c>
      <c r="DQ47" s="140">
        <f t="shared" si="30"/>
        <v>0</v>
      </c>
      <c r="DR47" s="140">
        <f t="shared" si="31"/>
        <v>1</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46529</v>
      </c>
      <c r="AY48" s="20" t="str">
        <f>IF(IFERROR(比較地域マスタ!$Z33,"")=0,"",IFERROR(比較地域マスタ!$Z33,""))</f>
        <v>喜界町</v>
      </c>
      <c r="BB48" s="122" t="str">
        <f t="shared" si="0"/>
        <v>46529</v>
      </c>
      <c r="BC48" s="123" t="str">
        <f t="shared" si="0"/>
        <v>喜界町</v>
      </c>
      <c r="BD48" s="40">
        <f t="shared" si="14"/>
        <v>47.928972286539235</v>
      </c>
      <c r="BE48" s="40">
        <f t="shared" si="15"/>
        <v>6.8154701107179116</v>
      </c>
      <c r="BF48" s="40">
        <f>VLOOKUP($AX48&amp;"_"&amp;$BC$14,データシート1!$A:$BS,MATCH($BC$12&amp;"_"&amp;BF$20,データシート1!$A$1:$BS$1,0),0)</f>
        <v>0.85940249619455011</v>
      </c>
      <c r="BG48" s="40">
        <f>VLOOKUP($AX48&amp;"_"&amp;$BC$14,データシート1!$A:$BS,MATCH($BC$12&amp;"_"&amp;BG$20,データシート1!$A$1:$BS$1,0),0)</f>
        <v>0.70065895748852325</v>
      </c>
      <c r="BH48" s="40">
        <f>VLOOKUP($AX48&amp;"_"&amp;$BC$14,データシート1!$A:$BS,MATCH($BC$12&amp;"_"&amp;BH$20,データシート1!$A$1:$BS$1,0),0)</f>
        <v>5.2554086570348382</v>
      </c>
      <c r="BI48" s="40">
        <f>VLOOKUP($AX48&amp;"_"&amp;$BC$14,データシート1!$A:$BS,MATCH($BC$12&amp;"_"&amp;BI$20,データシート1!$A$1:$BS$1,0),0)</f>
        <v>6.7482929396888229</v>
      </c>
      <c r="BJ48" s="40">
        <f>VLOOKUP($AX48&amp;"_"&amp;$BC$14,データシート1!$A:$BS,MATCH($BC$12&amp;"_"&amp;BJ$20,データシート1!$A$1:$BS$1,0),0)</f>
        <v>7.634484648400818</v>
      </c>
      <c r="BK48" s="40">
        <f t="shared" si="1"/>
        <v>25.900662693531679</v>
      </c>
      <c r="BL48" s="40">
        <f t="shared" si="2"/>
        <v>16.440635680350297</v>
      </c>
      <c r="BM48" s="40">
        <f>VLOOKUP($AX48&amp;"_"&amp;$BC$14,データシート1!$A:$BS,MATCH($BC$12&amp;"_"&amp;BM$20,データシート1!$A$1:$BS$1,0),0)</f>
        <v>4.2066982451194201</v>
      </c>
      <c r="BN48" s="40">
        <f>VLOOKUP($AX48&amp;"_"&amp;$BC$14,データシート1!$A:$BS,MATCH($BC$12&amp;"_"&amp;BN$20,データシート1!$A$1:$BS$1,0),0)</f>
        <v>12.233937435230878</v>
      </c>
      <c r="BO48" s="40">
        <f>VLOOKUP($AX48&amp;"_"&amp;$BC$14,データシート1!$A:$BS,MATCH($BC$12&amp;"_"&amp;BO$20,データシート1!$A$1:$BS$1,0),0)</f>
        <v>0.40507698512860058</v>
      </c>
      <c r="BP48" s="40">
        <f>VLOOKUP($AX48&amp;"_"&amp;$BC$14,データシート1!$A:$BS,MATCH($BC$12&amp;"_"&amp;BP$20,データシート1!$A$1:$BS$1,0),0)</f>
        <v>9.0549500280527795</v>
      </c>
      <c r="BQ48" s="40">
        <f>VLOOKUP($AX48&amp;"_"&amp;$BC$14,データシート1!$A:$BS,MATCH($BC$12&amp;"_"&amp;BQ$20,データシート1!$A$1:$BS$1,0),0)</f>
        <v>0.83006189419999998</v>
      </c>
      <c r="BR48" s="41">
        <f t="shared" si="3"/>
        <v>47.928972286539235</v>
      </c>
      <c r="BT48" s="134" t="str">
        <f t="shared" si="4"/>
        <v>喜界町</v>
      </c>
      <c r="BU48" s="38">
        <f t="shared" si="25"/>
        <v>47.928972286539235</v>
      </c>
      <c r="BV48" s="69">
        <f t="shared" si="16"/>
        <v>0.1421993793226404</v>
      </c>
      <c r="BW48" s="69">
        <f t="shared" si="16"/>
        <v>1.7930751593351224E-2</v>
      </c>
      <c r="BX48" s="69">
        <f t="shared" si="16"/>
        <v>1.4618693538841059E-2</v>
      </c>
      <c r="BY48" s="69">
        <f t="shared" si="16"/>
        <v>0.10964993419044811</v>
      </c>
      <c r="BZ48" s="69">
        <f t="shared" si="16"/>
        <v>0.14079778091933068</v>
      </c>
      <c r="CA48" s="69">
        <f t="shared" si="32"/>
        <v>0.15928746818852507</v>
      </c>
      <c r="CB48" s="69">
        <f t="shared" si="32"/>
        <v>0.54039678837023242</v>
      </c>
      <c r="CC48" s="69">
        <f t="shared" si="32"/>
        <v>0.3430208263607526</v>
      </c>
      <c r="CD48" s="69">
        <f t="shared" si="32"/>
        <v>8.7769423053138645E-2</v>
      </c>
      <c r="CE48" s="69">
        <f t="shared" si="32"/>
        <v>0.25525140330761392</v>
      </c>
      <c r="CF48" s="69">
        <f t="shared" si="32"/>
        <v>8.4516100764039474E-3</v>
      </c>
      <c r="CG48" s="69">
        <f t="shared" si="32"/>
        <v>0.18892435193307588</v>
      </c>
      <c r="CH48" s="69">
        <f t="shared" si="32"/>
        <v>1.7318583199271338E-2</v>
      </c>
      <c r="CI48" s="135">
        <f t="shared" si="6"/>
        <v>1</v>
      </c>
      <c r="CK48" s="136" t="str">
        <f t="shared" si="7"/>
        <v>喜界町</v>
      </c>
      <c r="CL48" s="137">
        <f t="shared" si="17"/>
        <v>6.8154701107179116</v>
      </c>
      <c r="CM48" s="75">
        <f t="shared" si="18"/>
        <v>0</v>
      </c>
      <c r="CN48" s="76">
        <f t="shared" si="19"/>
        <v>0.85940249619455011</v>
      </c>
      <c r="CO48" s="75">
        <f t="shared" si="20"/>
        <v>0</v>
      </c>
      <c r="CP48" s="76">
        <f t="shared" si="8"/>
        <v>0.70065895748852325</v>
      </c>
      <c r="CQ48" s="75">
        <f t="shared" si="21"/>
        <v>0</v>
      </c>
      <c r="CR48" s="76">
        <f t="shared" si="9"/>
        <v>5.2554086570348382</v>
      </c>
      <c r="CS48" s="75">
        <f t="shared" si="22"/>
        <v>0</v>
      </c>
      <c r="CT48" s="76">
        <f t="shared" si="10"/>
        <v>6.7482929396888229</v>
      </c>
      <c r="CU48" s="77">
        <f t="shared" si="23"/>
        <v>0.45003973999682978</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3.0369999999999999</v>
      </c>
      <c r="DB48" s="1081">
        <f>VLOOKUP($AX48&amp;"_"&amp;$CW$14,データシート1!$A:$BS,MATCH($CW$12&amp;"_"&amp;DB$20,データシート1!$A$1:$BS$1,0),0)</f>
        <v>0.98599999999999999</v>
      </c>
      <c r="DC48" s="1081">
        <f>VLOOKUP($AX48&amp;"_"&amp;$CW$14,データシート1!$A:$BS,MATCH($CW$12&amp;"_"&amp;DC$20,データシート1!$A$1:$BS$1,0),0)</f>
        <v>0</v>
      </c>
      <c r="DD48" s="1080">
        <f t="shared" si="11"/>
        <v>4.0229999999999997</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1</v>
      </c>
      <c r="DJ48" s="74">
        <f>VLOOKUP($AX48&amp;"_"&amp;$DF$14,データシート1!$A:$BS,MATCH($DF$12&amp;"_"&amp;DJ$20,データシート1!$A$1:$BS$1,0),0)</f>
        <v>1</v>
      </c>
      <c r="DK48" s="74">
        <f>VLOOKUP($AX48&amp;"_"&amp;$DF$14,データシート1!$A:$BS,MATCH($DF$12&amp;"_"&amp;DK$20,データシート1!$A$1:$BS$1,0),0)</f>
        <v>0</v>
      </c>
      <c r="DL48" s="78">
        <f t="shared" si="12"/>
        <v>2</v>
      </c>
      <c r="DM48" s="18"/>
      <c r="DN48" s="139">
        <f t="shared" si="26"/>
        <v>0</v>
      </c>
      <c r="DO48" s="140">
        <f t="shared" si="27"/>
        <v>0</v>
      </c>
      <c r="DP48" s="140">
        <f t="shared" si="29"/>
        <v>0</v>
      </c>
      <c r="DQ48" s="140">
        <f t="shared" si="30"/>
        <v>0.75</v>
      </c>
      <c r="DR48" s="140">
        <f t="shared" si="31"/>
        <v>0.25</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10382</v>
      </c>
      <c r="AY49" s="20" t="str">
        <f>IF(IFERROR(比較地域マスタ!$Z34,"")=0,"",IFERROR(比較地域マスタ!$Z34,""))</f>
        <v>下仁田町</v>
      </c>
      <c r="BB49" s="122" t="str">
        <f t="shared" si="0"/>
        <v>10382</v>
      </c>
      <c r="BC49" s="123" t="str">
        <f t="shared" si="0"/>
        <v>下仁田町</v>
      </c>
      <c r="BD49" s="40">
        <f t="shared" si="14"/>
        <v>43.199860787071898</v>
      </c>
      <c r="BE49" s="40">
        <f t="shared" si="15"/>
        <v>9.8990684083167597</v>
      </c>
      <c r="BF49" s="40">
        <f>VLOOKUP($AX49&amp;"_"&amp;$BC$14,データシート1!$A:$BS,MATCH($BC$12&amp;"_"&amp;BF$20,データシート1!$A$1:$BS$1,0),0)</f>
        <v>7.9629157165921098</v>
      </c>
      <c r="BG49" s="40">
        <f>VLOOKUP($AX49&amp;"_"&amp;$BC$14,データシート1!$A:$BS,MATCH($BC$12&amp;"_"&amp;BG$20,データシート1!$A$1:$BS$1,0),0)</f>
        <v>0.68561025664875852</v>
      </c>
      <c r="BH49" s="40">
        <f>VLOOKUP($AX49&amp;"_"&amp;$BC$14,データシート1!$A:$BS,MATCH($BC$12&amp;"_"&amp;BH$20,データシート1!$A$1:$BS$1,0),0)</f>
        <v>1.2505424350758916</v>
      </c>
      <c r="BI49" s="40">
        <f>VLOOKUP($AX49&amp;"_"&amp;$BC$14,データシート1!$A:$BS,MATCH($BC$12&amp;"_"&amp;BI$20,データシート1!$A$1:$BS$1,0),0)</f>
        <v>5.9841469885334071</v>
      </c>
      <c r="BJ49" s="40">
        <f>VLOOKUP($AX49&amp;"_"&amp;$BC$14,データシート1!$A:$BS,MATCH($BC$12&amp;"_"&amp;BJ$20,データシート1!$A$1:$BS$1,0),0)</f>
        <v>8.5653938590152663</v>
      </c>
      <c r="BK49" s="40">
        <f t="shared" si="1"/>
        <v>17.869512107069205</v>
      </c>
      <c r="BL49" s="40">
        <f t="shared" si="2"/>
        <v>17.456357167506454</v>
      </c>
      <c r="BM49" s="40">
        <f>VLOOKUP($AX49&amp;"_"&amp;$BC$14,データシート1!$A:$BS,MATCH($BC$12&amp;"_"&amp;BM$20,データシート1!$A$1:$BS$1,0),0)</f>
        <v>7.3456284393319491</v>
      </c>
      <c r="BN49" s="40">
        <f>VLOOKUP($AX49&amp;"_"&amp;$BC$14,データシート1!$A:$BS,MATCH($BC$12&amp;"_"&amp;BN$20,データシート1!$A$1:$BS$1,0),0)</f>
        <v>10.110728728174504</v>
      </c>
      <c r="BO49" s="40">
        <f>VLOOKUP($AX49&amp;"_"&amp;$BC$14,データシート1!$A:$BS,MATCH($BC$12&amp;"_"&amp;BO$20,データシート1!$A$1:$BS$1,0),0)</f>
        <v>0.41315493956275168</v>
      </c>
      <c r="BP49" s="40">
        <f>VLOOKUP($AX49&amp;"_"&amp;$BC$14,データシート1!$A:$BS,MATCH($BC$12&amp;"_"&amp;BP$20,データシート1!$A$1:$BS$1,0),0)</f>
        <v>0</v>
      </c>
      <c r="BQ49" s="40">
        <f>VLOOKUP($AX49&amp;"_"&amp;$BC$14,データシート1!$A:$BS,MATCH($BC$12&amp;"_"&amp;BQ$20,データシート1!$A$1:$BS$1,0),0)</f>
        <v>0.88173942413725848</v>
      </c>
      <c r="BR49" s="41">
        <f t="shared" si="3"/>
        <v>43.199860787071898</v>
      </c>
      <c r="BT49" s="134" t="str">
        <f t="shared" si="4"/>
        <v>下仁田町</v>
      </c>
      <c r="BU49" s="38">
        <f t="shared" si="25"/>
        <v>43.199860787071898</v>
      </c>
      <c r="BV49" s="69">
        <f t="shared" si="16"/>
        <v>0.22914584047176328</v>
      </c>
      <c r="BW49" s="69">
        <f t="shared" si="16"/>
        <v>0.18432734669772621</v>
      </c>
      <c r="BX49" s="69">
        <f t="shared" si="16"/>
        <v>1.5870658936334721E-2</v>
      </c>
      <c r="BY49" s="69">
        <f t="shared" si="16"/>
        <v>2.8947834837702351E-2</v>
      </c>
      <c r="BZ49" s="69">
        <f t="shared" si="16"/>
        <v>0.13852236742217092</v>
      </c>
      <c r="CA49" s="69">
        <f t="shared" si="32"/>
        <v>0.19827364493680424</v>
      </c>
      <c r="CB49" s="69">
        <f t="shared" si="32"/>
        <v>0.41364744657734825</v>
      </c>
      <c r="CC49" s="69">
        <f t="shared" si="32"/>
        <v>0.40408364400865127</v>
      </c>
      <c r="CD49" s="69">
        <f t="shared" si="32"/>
        <v>0.17003824330679837</v>
      </c>
      <c r="CE49" s="69">
        <f t="shared" si="32"/>
        <v>0.23404540070185287</v>
      </c>
      <c r="CF49" s="69">
        <f t="shared" si="32"/>
        <v>9.5638025686970145E-3</v>
      </c>
      <c r="CG49" s="69">
        <f t="shared" si="32"/>
        <v>0</v>
      </c>
      <c r="CH49" s="69">
        <f t="shared" si="32"/>
        <v>2.0410700591913251E-2</v>
      </c>
      <c r="CI49" s="135">
        <f t="shared" si="6"/>
        <v>1</v>
      </c>
      <c r="CK49" s="136" t="str">
        <f t="shared" si="7"/>
        <v>下仁田町</v>
      </c>
      <c r="CL49" s="137">
        <f t="shared" si="17"/>
        <v>9.8990684083167597</v>
      </c>
      <c r="CM49" s="75">
        <f t="shared" si="18"/>
        <v>1</v>
      </c>
      <c r="CN49" s="76">
        <f t="shared" si="19"/>
        <v>7.9629157165921098</v>
      </c>
      <c r="CO49" s="75">
        <f t="shared" si="20"/>
        <v>1</v>
      </c>
      <c r="CP49" s="76">
        <f t="shared" si="8"/>
        <v>0.68561025664875852</v>
      </c>
      <c r="CQ49" s="75">
        <f t="shared" si="21"/>
        <v>0</v>
      </c>
      <c r="CR49" s="76">
        <f t="shared" si="9"/>
        <v>1.2505424350758916</v>
      </c>
      <c r="CS49" s="75">
        <f t="shared" si="22"/>
        <v>0</v>
      </c>
      <c r="CT49" s="76">
        <f t="shared" si="10"/>
        <v>5.9841469885334071</v>
      </c>
      <c r="CU49" s="77">
        <f t="shared" si="23"/>
        <v>0</v>
      </c>
      <c r="CV49" s="18"/>
      <c r="CW49" s="1078">
        <f t="shared" si="24"/>
        <v>11.584</v>
      </c>
      <c r="CX49" s="1081">
        <f>VLOOKUP($AX49&amp;"_"&amp;$CW$14,データシート1!$A:$BS,MATCH($CW$12&amp;"_"&amp;CX$20,データシート1!$A$1:$BS$1,0),0)</f>
        <v>11.584</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11.584</v>
      </c>
      <c r="DE49" s="18"/>
      <c r="DF49" s="138">
        <f>VLOOKUP($AX49&amp;"_"&amp;$DF$14,データシート1!$A:$BS,MATCH($DF$12&amp;"_"&amp;DF$20,データシート1!$A$1:$BS$1,0),0)</f>
        <v>1</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1</v>
      </c>
      <c r="DM49" s="18"/>
      <c r="DN49" s="139">
        <f t="shared" si="26"/>
        <v>1</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睦沢町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千葉県</v>
      </c>
      <c r="AY4" s="261" t="str">
        <f>年度マスタ!$J4</f>
        <v>睦沢町</v>
      </c>
      <c r="AZ4" s="261" t="str">
        <f>年度マスタ!$K4</f>
        <v>12422</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12463</v>
      </c>
      <c r="AY13" s="20" t="str">
        <f>IF(IFERROR(比較地域マスタ!$Z6,"")=0,"",IFERROR(比較地域マスタ!$Z6,""))</f>
        <v>鋸南町</v>
      </c>
      <c r="BC13" s="960" t="str">
        <f t="shared" ref="BC13:BC59" si="0">AX13</f>
        <v>12463</v>
      </c>
      <c r="BD13" s="123" t="str">
        <f>AY13</f>
        <v>鋸南町</v>
      </c>
      <c r="BE13" s="40">
        <f>VLOOKUP($BC13&amp;"_"&amp;$AZ$7,データシート1!$A:$BS,MATCH("cb_"&amp;BE$12,データシート1!$A$1:$BS$1,0),0)</f>
        <v>631.19999999999982</v>
      </c>
      <c r="BF13" s="40">
        <f>VLOOKUP($BC13&amp;"_"&amp;$AZ$7,データシート1!$A:$BS,MATCH("cb_"&amp;BF$12,データシート1!$A$1:$BS$1,0),0)</f>
        <v>2545.6</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3176.7999999999997</v>
      </c>
      <c r="BL13" s="42"/>
      <c r="BM13" s="960" t="str">
        <f>AX13</f>
        <v>12463</v>
      </c>
      <c r="BN13" s="123" t="str">
        <f>AY13</f>
        <v>鋸南町</v>
      </c>
      <c r="BO13" s="40">
        <f>BE13*VLOOKUP(BO$12,別紙!$B$4:$E$10,MATCH("設備利用率",別紙!$B$4:$E$4,0),0)/100*8760/10^3</f>
        <v>757.51574399999981</v>
      </c>
      <c r="BP13" s="40">
        <f>BF13*VLOOKUP(BP$12,別紙!$B$4:$E$10,MATCH("設備利用率",別紙!$B$4:$E$4,0),0)/100*8760/10^3</f>
        <v>3367.2178559999998</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4124.7335999999996</v>
      </c>
      <c r="BV13" s="42"/>
      <c r="BW13" s="38" t="str">
        <f>AX13</f>
        <v>12463</v>
      </c>
      <c r="BX13" s="38" t="str">
        <f>AY13</f>
        <v>鋸南町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29825.92205269053</v>
      </c>
      <c r="BZ13" s="42"/>
      <c r="CA13" s="38" t="str">
        <f>AX13</f>
        <v>12463</v>
      </c>
      <c r="CB13" s="38" t="str">
        <f>AY13</f>
        <v>鋸南町</v>
      </c>
      <c r="CC13" s="260">
        <f>BO13/$BY13</f>
        <v>2.5397898601819284E-2</v>
      </c>
      <c r="CD13" s="260">
        <f t="shared" ref="CD13:CH28" si="1">BP13/$BY13</f>
        <v>0.11289568349476226</v>
      </c>
      <c r="CE13" s="260">
        <f t="shared" si="1"/>
        <v>0</v>
      </c>
      <c r="CF13" s="260">
        <f t="shared" si="1"/>
        <v>0</v>
      </c>
      <c r="CG13" s="260">
        <f t="shared" si="1"/>
        <v>0</v>
      </c>
      <c r="CH13" s="260">
        <f t="shared" si="1"/>
        <v>0</v>
      </c>
      <c r="CI13" s="260">
        <f>BU13/BY13</f>
        <v>0.13829358209658155</v>
      </c>
      <c r="CK13" s="20" t="str">
        <f>AX13</f>
        <v>12463</v>
      </c>
      <c r="CL13" s="20" t="str">
        <f>AY13</f>
        <v>鋸南町</v>
      </c>
      <c r="CM13" s="20">
        <f>VLOOKUP($CK13&amp;"_"&amp;$AZ$7,データシート1!$A:$BS,MATCH("ca_太陽光発電（10kW未満）",データシート1!$A$1:$BS$1,0),0)</f>
        <v>130</v>
      </c>
      <c r="CN13" s="20">
        <f>VLOOKUP($CK13&amp;"_"&amp;$AZ$5,データシート1!$A:$BS,MATCH("ab_家庭",データシート1!$A$1:$BS$1,0),0)</f>
        <v>3501</v>
      </c>
      <c r="CO13" s="260">
        <f>CM13/CN13</f>
        <v>3.7132247929163094E-2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01361</v>
      </c>
      <c r="AY14" s="20" t="str">
        <f>IF(IFERROR(比較地域マスタ!$Z7,"")=0,"",IFERROR(比較地域マスタ!$Z7,""))</f>
        <v>江差町</v>
      </c>
      <c r="BC14" s="960" t="str">
        <f t="shared" si="0"/>
        <v>01361</v>
      </c>
      <c r="BD14" s="123" t="str">
        <f t="shared" ref="BD14:BD60" si="2">AY14</f>
        <v>江差町</v>
      </c>
      <c r="BE14" s="40">
        <f>VLOOKUP($BC14&amp;"_"&amp;$AZ$7,データシート1!$A:$BS,MATCH("cb_"&amp;BE$12,データシート1!$A$1:$BS$1,0),0)</f>
        <v>130.69999999999999</v>
      </c>
      <c r="BF14" s="40">
        <f>VLOOKUP($BC14&amp;"_"&amp;$AZ$7,データシート1!$A:$BS,MATCH("cb_"&amp;BF$12,データシート1!$A$1:$BS$1,0),0)</f>
        <v>3076.900000000001</v>
      </c>
      <c r="BG14" s="40">
        <f>VLOOKUP($BC14&amp;"_"&amp;$AZ$7,データシート1!$A:$BS,MATCH("cb_"&amp;BG$12,データシート1!$A$1:$BS$1,0),0)</f>
        <v>62094.700000000004</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65302.3</v>
      </c>
      <c r="BL14" s="42"/>
      <c r="BM14" s="960" t="str">
        <f t="shared" ref="BM14:BM60" si="4">AX14</f>
        <v>01361</v>
      </c>
      <c r="BN14" s="123" t="str">
        <f t="shared" ref="BN14:BN60" si="5">AY14</f>
        <v>江差町</v>
      </c>
      <c r="BO14" s="40">
        <f>BE14*VLOOKUP(BO$12,別紙!$B$4:$E$10,MATCH("設備利用率",別紙!$B$4:$E$4,0),0)/100*8760/10^3</f>
        <v>156.85568399999994</v>
      </c>
      <c r="BP14" s="40">
        <f>BF14*VLOOKUP(BP$12,別紙!$B$4:$E$10,MATCH("設備利用率",別紙!$B$4:$E$4,0),0)/100*8760/10^3</f>
        <v>4070.0002440000012</v>
      </c>
      <c r="BQ14" s="40">
        <f>BG14*VLOOKUP(BQ$12,別紙!$B$4:$E$10,MATCH("設備利用率",別紙!$B$4:$E$4,0),0)/100*8760/10^3</f>
        <v>134899.49385600002</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139126.34978400002</v>
      </c>
      <c r="BV14" s="42"/>
      <c r="BW14" s="38" t="str">
        <f t="shared" ref="BW14:BW60" si="7">AX14</f>
        <v>01361</v>
      </c>
      <c r="BX14" s="38" t="str">
        <f t="shared" ref="BX14:BX60" si="8">AY14</f>
        <v>江差町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38154.748765630808</v>
      </c>
      <c r="BZ14" s="42"/>
      <c r="CA14" s="38" t="str">
        <f t="shared" ref="CA14:CA60" si="9">AX14</f>
        <v>01361</v>
      </c>
      <c r="CB14" s="38" t="str">
        <f t="shared" ref="CB14:CB60" si="10">AY14</f>
        <v>江差町</v>
      </c>
      <c r="CC14" s="260">
        <f t="shared" ref="CC14:CC60" si="11">BO14/$BY14</f>
        <v>4.111039623494862E-3</v>
      </c>
      <c r="CD14" s="260">
        <f t="shared" si="1"/>
        <v>0.10667086996170166</v>
      </c>
      <c r="CE14" s="260">
        <f t="shared" si="1"/>
        <v>3.5355885760022443</v>
      </c>
      <c r="CF14" s="260">
        <f t="shared" si="1"/>
        <v>0</v>
      </c>
      <c r="CG14" s="260">
        <f t="shared" si="1"/>
        <v>0</v>
      </c>
      <c r="CH14" s="260">
        <f t="shared" si="1"/>
        <v>0</v>
      </c>
      <c r="CI14" s="260">
        <f t="shared" ref="CI14:CI60" si="12">BU14/BY14</f>
        <v>3.646370485587441</v>
      </c>
      <c r="CK14" s="20" t="str">
        <f t="shared" ref="CK14:CK60" si="13">AX14</f>
        <v>01361</v>
      </c>
      <c r="CL14" s="20" t="str">
        <f t="shared" ref="CL14:CL60" si="14">AY14</f>
        <v>江差町</v>
      </c>
      <c r="CM14" s="20">
        <f>VLOOKUP($CK14&amp;"_"&amp;$AZ$7,データシート1!$A:$BS,MATCH("ca_太陽光発電（10kW未満）",データシート1!$A$1:$BS$1,0),0)</f>
        <v>22</v>
      </c>
      <c r="CN14" s="20">
        <f>VLOOKUP($CK14&amp;"_"&amp;$AZ$5,データシート1!$A:$BS,MATCH("ab_家庭",データシート1!$A$1:$BS$1,0),0)</f>
        <v>4189</v>
      </c>
      <c r="CO14" s="260">
        <f t="shared" ref="CO14:CO60" si="15">CM14/CN14</f>
        <v>5.2518500835521606E-3</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06401</v>
      </c>
      <c r="AY15" s="20" t="str">
        <f>IF(IFERROR(比較地域マスタ!$Z8,"")=0,"",IFERROR(比較地域マスタ!$Z8,""))</f>
        <v>小国町</v>
      </c>
      <c r="BC15" s="960" t="str">
        <f t="shared" si="0"/>
        <v>06401</v>
      </c>
      <c r="BD15" s="123" t="str">
        <f t="shared" si="2"/>
        <v>小国町</v>
      </c>
      <c r="BE15" s="40">
        <f>VLOOKUP($BC15&amp;"_"&amp;$AZ$7,データシート1!$A:$BS,MATCH("cb_"&amp;BE$12,データシート1!$A$1:$BS$1,0),0)</f>
        <v>70.399999999999991</v>
      </c>
      <c r="BF15" s="40">
        <f>VLOOKUP($BC15&amp;"_"&amp;$AZ$7,データシート1!$A:$BS,MATCH("cb_"&amp;BF$12,データシート1!$A$1:$BS$1,0),0)</f>
        <v>10.1</v>
      </c>
      <c r="BG15" s="40">
        <f>VLOOKUP($BC15&amp;"_"&amp;$AZ$7,データシート1!$A:$BS,MATCH("cb_"&amp;BG$12,データシート1!$A$1:$BS$1,0),0)</f>
        <v>0</v>
      </c>
      <c r="BH15" s="40">
        <f>VLOOKUP($BC15&amp;"_"&amp;$AZ$7,データシート1!$A:$BS,MATCH("cb_"&amp;BH$12,データシート1!$A$1:$BS$1,0),0)</f>
        <v>20900</v>
      </c>
      <c r="BI15" s="40">
        <f>VLOOKUP($BC15&amp;"_"&amp;$AZ$7,データシート1!$A:$BS,MATCH("cb_"&amp;BI$12,データシート1!$A$1:$BS$1,0),0)</f>
        <v>0</v>
      </c>
      <c r="BJ15" s="40">
        <f>VLOOKUP($BC15&amp;"_"&amp;$AZ$7,データシート1!$A:$BS,MATCH("cb_"&amp;BJ$12,データシート1!$A$1:$BS$1,0),0)</f>
        <v>0</v>
      </c>
      <c r="BK15" s="40">
        <f t="shared" si="3"/>
        <v>20980.5</v>
      </c>
      <c r="BL15" s="42"/>
      <c r="BM15" s="960" t="str">
        <f t="shared" si="4"/>
        <v>06401</v>
      </c>
      <c r="BN15" s="123" t="str">
        <f t="shared" si="5"/>
        <v>小国町</v>
      </c>
      <c r="BO15" s="40">
        <f>BE15*VLOOKUP(BO$12,別紙!$B$4:$E$10,MATCH("設備利用率",別紙!$B$4:$E$4,0),0)/100*8760/10^3</f>
        <v>84.488447999999991</v>
      </c>
      <c r="BP15" s="40">
        <f>BF15*VLOOKUP(BP$12,別紙!$B$4:$E$10,MATCH("設備利用率",別紙!$B$4:$E$4,0),0)/100*8760/10^3</f>
        <v>13.359875999999998</v>
      </c>
      <c r="BQ15" s="40">
        <f>BG15*VLOOKUP(BQ$12,別紙!$B$4:$E$10,MATCH("設備利用率",別紙!$B$4:$E$4,0),0)/100*8760/10^3</f>
        <v>0</v>
      </c>
      <c r="BR15" s="40">
        <f>BH15*VLOOKUP(BR$12,別紙!$B$4:$E$10,MATCH("設備利用率",別紙!$B$4:$E$4,0),0)/100*8760/10^3</f>
        <v>109850.4</v>
      </c>
      <c r="BS15" s="40">
        <f>BI15*VLOOKUP(BS$12,別紙!$B$4:$E$10,MATCH("設備利用率",別紙!$B$4:$E$4,0),0)/100*8760/10^3</f>
        <v>0</v>
      </c>
      <c r="BT15" s="40">
        <f>BJ15*VLOOKUP(BT$12,別紙!$B$4:$E$10,MATCH("設備利用率",別紙!$B$4:$E$4,0),0)/100*8760/10^3</f>
        <v>0</v>
      </c>
      <c r="BU15" s="40">
        <f t="shared" si="6"/>
        <v>109948.248324</v>
      </c>
      <c r="BV15" s="42"/>
      <c r="BW15" s="38" t="str">
        <f t="shared" si="7"/>
        <v>06401</v>
      </c>
      <c r="BX15" s="38" t="str">
        <f t="shared" si="8"/>
        <v>小国町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57611.918630335407</v>
      </c>
      <c r="BZ15" s="42"/>
      <c r="CA15" s="38" t="str">
        <f t="shared" si="9"/>
        <v>06401</v>
      </c>
      <c r="CB15" s="38" t="str">
        <f t="shared" si="10"/>
        <v>小国町</v>
      </c>
      <c r="CC15" s="260">
        <f t="shared" si="11"/>
        <v>1.4665098821324935E-3</v>
      </c>
      <c r="CD15" s="260">
        <f t="shared" si="1"/>
        <v>2.3189430794213109E-4</v>
      </c>
      <c r="CE15" s="260">
        <f t="shared" si="1"/>
        <v>0</v>
      </c>
      <c r="CF15" s="260">
        <f t="shared" si="1"/>
        <v>1.9067304580646018</v>
      </c>
      <c r="CG15" s="260">
        <f t="shared" si="1"/>
        <v>0</v>
      </c>
      <c r="CH15" s="260">
        <f t="shared" si="1"/>
        <v>0</v>
      </c>
      <c r="CI15" s="260">
        <f t="shared" si="12"/>
        <v>1.9084288622546766</v>
      </c>
      <c r="CK15" s="20" t="str">
        <f t="shared" si="13"/>
        <v>06401</v>
      </c>
      <c r="CL15" s="20" t="str">
        <f t="shared" si="14"/>
        <v>小国町</v>
      </c>
      <c r="CM15" s="20">
        <f>VLOOKUP($CK15&amp;"_"&amp;$AZ$7,データシート1!$A:$BS,MATCH("ca_太陽光発電（10kW未満）",データシート1!$A$1:$BS$1,0),0)</f>
        <v>16</v>
      </c>
      <c r="CN15" s="20">
        <f>VLOOKUP($CK15&amp;"_"&amp;$AZ$5,データシート1!$A:$BS,MATCH("ab_家庭",データシート1!$A$1:$BS$1,0),0)</f>
        <v>3014</v>
      </c>
      <c r="CO15" s="260">
        <f t="shared" si="15"/>
        <v>5.3085600530856005E-3</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43432</v>
      </c>
      <c r="AY16" s="20" t="str">
        <f>IF(IFERROR(比較地域マスタ!$Z9,"")=0,"",IFERROR(比較地域マスタ!$Z9,""))</f>
        <v>西原村</v>
      </c>
      <c r="BC16" s="960" t="str">
        <f t="shared" si="0"/>
        <v>43432</v>
      </c>
      <c r="BD16" s="123" t="str">
        <f t="shared" si="2"/>
        <v>西原村</v>
      </c>
      <c r="BE16" s="40">
        <f>VLOOKUP($BC16&amp;"_"&amp;$AZ$7,データシート1!$A:$BS,MATCH("cb_"&amp;BE$12,データシート1!$A$1:$BS$1,0),0)</f>
        <v>2804.5500000000011</v>
      </c>
      <c r="BF16" s="40">
        <f>VLOOKUP($BC16&amp;"_"&amp;$AZ$7,データシート1!$A:$BS,MATCH("cb_"&amp;BF$12,データシート1!$A$1:$BS$1,0),0)</f>
        <v>8097.7000000000016</v>
      </c>
      <c r="BG16" s="40">
        <f>VLOOKUP($BC16&amp;"_"&amp;$AZ$7,データシート1!$A:$BS,MATCH("cb_"&amp;BG$12,データシート1!$A$1:$BS$1,0),0)</f>
        <v>17500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28402.250000000004</v>
      </c>
      <c r="BL16" s="42"/>
      <c r="BM16" s="960" t="str">
        <f t="shared" si="4"/>
        <v>43432</v>
      </c>
      <c r="BN16" s="123" t="str">
        <f t="shared" si="5"/>
        <v>西原村</v>
      </c>
      <c r="BO16" s="40">
        <f>BE16*VLOOKUP(BO$12,別紙!$B$4:$E$10,MATCH("設備利用率",別紙!$B$4:$E$4,0),0)/100*8760/10^3</f>
        <v>3365.7965460000014</v>
      </c>
      <c r="BP16" s="40">
        <f>BF16*VLOOKUP(BP$12,別紙!$B$4:$E$10,MATCH("設備利用率",別紙!$B$4:$E$4,0),0)/100*8760/10^3</f>
        <v>10711.313652000003</v>
      </c>
      <c r="BQ16" s="40">
        <f>BG16*VLOOKUP(BQ$12,別紙!$B$4:$E$10,MATCH("設備利用率",別紙!$B$4:$E$4,0),0)/100*8760/10^3</f>
        <v>38018.400000000001</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52095.510198000004</v>
      </c>
      <c r="BV16" s="42"/>
      <c r="BW16" s="38" t="str">
        <f t="shared" si="7"/>
        <v>43432</v>
      </c>
      <c r="BX16" s="38" t="str">
        <f t="shared" si="8"/>
        <v>西原村</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63423.076164420912</v>
      </c>
      <c r="BZ16" s="42"/>
      <c r="CA16" s="38" t="str">
        <f t="shared" si="9"/>
        <v>43432</v>
      </c>
      <c r="CB16" s="38" t="str">
        <f t="shared" si="10"/>
        <v>西原村</v>
      </c>
      <c r="CC16" s="260">
        <f t="shared" si="11"/>
        <v>5.3068957697263927E-2</v>
      </c>
      <c r="CD16" s="260">
        <f t="shared" si="1"/>
        <v>0.16888669392559102</v>
      </c>
      <c r="CE16" s="260">
        <f t="shared" si="1"/>
        <v>0.59944112299818675</v>
      </c>
      <c r="CF16" s="260">
        <f t="shared" si="1"/>
        <v>0</v>
      </c>
      <c r="CG16" s="260">
        <f t="shared" si="1"/>
        <v>0</v>
      </c>
      <c r="CH16" s="260">
        <f t="shared" si="1"/>
        <v>0</v>
      </c>
      <c r="CI16" s="260">
        <f t="shared" si="12"/>
        <v>0.82139677462104166</v>
      </c>
      <c r="CK16" s="20" t="str">
        <f t="shared" si="13"/>
        <v>43432</v>
      </c>
      <c r="CL16" s="20" t="str">
        <f t="shared" si="14"/>
        <v>西原村</v>
      </c>
      <c r="CM16" s="20">
        <f>VLOOKUP($CK16&amp;"_"&amp;$AZ$7,データシート1!$A:$BS,MATCH("ca_太陽光発電（10kW未満）",データシート1!$A$1:$BS$1,0),0)</f>
        <v>541</v>
      </c>
      <c r="CN16" s="20">
        <f>VLOOKUP($CK16&amp;"_"&amp;$AZ$5,データシート1!$A:$BS,MATCH("ab_家庭",データシート1!$A$1:$BS$1,0),0)</f>
        <v>2723</v>
      </c>
      <c r="CO16" s="260">
        <f t="shared" si="15"/>
        <v>0.19867792875504958</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12409</v>
      </c>
      <c r="AY17" s="20" t="str">
        <f>IF(IFERROR(比較地域マスタ!$Z10,"")=0,"",IFERROR(比較地域マスタ!$Z10,""))</f>
        <v>芝山町</v>
      </c>
      <c r="BC17" s="960" t="str">
        <f t="shared" si="0"/>
        <v>12409</v>
      </c>
      <c r="BD17" s="123" t="str">
        <f t="shared" si="2"/>
        <v>芝山町</v>
      </c>
      <c r="BE17" s="40">
        <f>VLOOKUP($BC17&amp;"_"&amp;$AZ$7,データシート1!$A:$BS,MATCH("cb_"&amp;BE$12,データシート1!$A$1:$BS$1,0),0)</f>
        <v>890.89999999999975</v>
      </c>
      <c r="BF17" s="40">
        <f>VLOOKUP($BC17&amp;"_"&amp;$AZ$7,データシート1!$A:$BS,MATCH("cb_"&amp;BF$12,データシート1!$A$1:$BS$1,0),0)</f>
        <v>32874.6</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33765.5</v>
      </c>
      <c r="BL17" s="42"/>
      <c r="BM17" s="960" t="str">
        <f t="shared" si="4"/>
        <v>12409</v>
      </c>
      <c r="BN17" s="123" t="str">
        <f t="shared" si="5"/>
        <v>芝山町</v>
      </c>
      <c r="BO17" s="40">
        <f>BE17*VLOOKUP(BO$12,別紙!$B$4:$E$10,MATCH("設備利用率",別紙!$B$4:$E$4,0),0)/100*8760/10^3</f>
        <v>1069.1869079999997</v>
      </c>
      <c r="BP17" s="40">
        <f>BF17*VLOOKUP(BP$12,別紙!$B$4:$E$10,MATCH("設備利用率",別紙!$B$4:$E$4,0),0)/100*8760/10^3</f>
        <v>43485.205895999999</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44554.392804000003</v>
      </c>
      <c r="BV17" s="42"/>
      <c r="BW17" s="38" t="str">
        <f t="shared" si="7"/>
        <v>12409</v>
      </c>
      <c r="BX17" s="38" t="str">
        <f t="shared" si="8"/>
        <v>芝山町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112662.43483134174</v>
      </c>
      <c r="BZ17" s="42"/>
      <c r="CA17" s="38" t="str">
        <f t="shared" si="9"/>
        <v>12409</v>
      </c>
      <c r="CB17" s="38" t="str">
        <f t="shared" si="10"/>
        <v>芝山町</v>
      </c>
      <c r="CC17" s="260">
        <f t="shared" si="11"/>
        <v>9.4901810847652732E-3</v>
      </c>
      <c r="CD17" s="260">
        <f t="shared" si="1"/>
        <v>0.38597786352743357</v>
      </c>
      <c r="CE17" s="260">
        <f t="shared" si="1"/>
        <v>0</v>
      </c>
      <c r="CF17" s="260">
        <f t="shared" si="1"/>
        <v>0</v>
      </c>
      <c r="CG17" s="260">
        <f t="shared" si="1"/>
        <v>0</v>
      </c>
      <c r="CH17" s="260">
        <f t="shared" si="1"/>
        <v>0</v>
      </c>
      <c r="CI17" s="260">
        <f t="shared" si="12"/>
        <v>0.39546804461219887</v>
      </c>
      <c r="CK17" s="20" t="str">
        <f t="shared" si="13"/>
        <v>12409</v>
      </c>
      <c r="CL17" s="20" t="str">
        <f t="shared" si="14"/>
        <v>芝山町</v>
      </c>
      <c r="CM17" s="20">
        <f>VLOOKUP($CK17&amp;"_"&amp;$AZ$7,データシート1!$A:$BS,MATCH("ca_太陽光発電（10kW未満）",データシート1!$A$1:$BS$1,0),0)</f>
        <v>170</v>
      </c>
      <c r="CN17" s="20">
        <f>VLOOKUP($CK17&amp;"_"&amp;$AZ$5,データシート1!$A:$BS,MATCH("ab_家庭",データシート1!$A$1:$BS$1,0),0)</f>
        <v>3018</v>
      </c>
      <c r="CO17" s="260">
        <f t="shared" si="15"/>
        <v>5.6328694499668652E-2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06364</v>
      </c>
      <c r="AY18" s="20" t="str">
        <f>IF(IFERROR(比較地域マスタ!$Z11,"")=0,"",IFERROR(比較地域マスタ!$Z11,""))</f>
        <v>真室川町</v>
      </c>
      <c r="BC18" s="960" t="str">
        <f t="shared" si="0"/>
        <v>06364</v>
      </c>
      <c r="BD18" s="123" t="str">
        <f t="shared" si="2"/>
        <v>真室川町</v>
      </c>
      <c r="BE18" s="40">
        <f>VLOOKUP($BC18&amp;"_"&amp;$AZ$7,データシート1!$A:$BS,MATCH("cb_"&amp;BE$12,データシート1!$A$1:$BS$1,0),0)</f>
        <v>198.5</v>
      </c>
      <c r="BF18" s="40">
        <f>VLOOKUP($BC18&amp;"_"&amp;$AZ$7,データシート1!$A:$BS,MATCH("cb_"&amp;BF$12,データシート1!$A$1:$BS$1,0),0)</f>
        <v>59.400000000000006</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257.89999999999998</v>
      </c>
      <c r="BL18" s="42"/>
      <c r="BM18" s="960" t="str">
        <f t="shared" si="4"/>
        <v>06364</v>
      </c>
      <c r="BN18" s="123" t="str">
        <f t="shared" si="5"/>
        <v>真室川町</v>
      </c>
      <c r="BO18" s="40">
        <f>BE18*VLOOKUP(BO$12,別紙!$B$4:$E$10,MATCH("設備利用率",別紙!$B$4:$E$4,0),0)/100*8760/10^3</f>
        <v>238.22381999999999</v>
      </c>
      <c r="BP18" s="40">
        <f>BF18*VLOOKUP(BP$12,別紙!$B$4:$E$10,MATCH("設備利用率",別紙!$B$4:$E$4,0),0)/100*8760/10^3</f>
        <v>78.571944000000002</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316.79576399999996</v>
      </c>
      <c r="BV18" s="42"/>
      <c r="BW18" s="38" t="str">
        <f t="shared" si="7"/>
        <v>06364</v>
      </c>
      <c r="BX18" s="38" t="str">
        <f t="shared" si="8"/>
        <v>真室川町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29353.175738332731</v>
      </c>
      <c r="BZ18" s="42"/>
      <c r="CA18" s="38" t="str">
        <f t="shared" si="9"/>
        <v>06364</v>
      </c>
      <c r="CB18" s="38" t="str">
        <f t="shared" si="10"/>
        <v>真室川町</v>
      </c>
      <c r="CC18" s="260">
        <f t="shared" si="11"/>
        <v>8.115776709260801E-3</v>
      </c>
      <c r="CD18" s="260">
        <f t="shared" si="1"/>
        <v>2.6767783050265248E-3</v>
      </c>
      <c r="CE18" s="260">
        <f t="shared" si="1"/>
        <v>0</v>
      </c>
      <c r="CF18" s="260">
        <f t="shared" si="1"/>
        <v>0</v>
      </c>
      <c r="CG18" s="260">
        <f t="shared" si="1"/>
        <v>0</v>
      </c>
      <c r="CH18" s="260">
        <f t="shared" si="1"/>
        <v>0</v>
      </c>
      <c r="CI18" s="260">
        <f t="shared" si="12"/>
        <v>1.0792555014287325E-2</v>
      </c>
      <c r="CK18" s="20" t="str">
        <f t="shared" si="13"/>
        <v>06364</v>
      </c>
      <c r="CL18" s="20" t="str">
        <f t="shared" si="14"/>
        <v>真室川町</v>
      </c>
      <c r="CM18" s="20">
        <f>VLOOKUP($CK18&amp;"_"&amp;$AZ$7,データシート1!$A:$BS,MATCH("ca_太陽光発電（10kW未満）",データシート1!$A$1:$BS$1,0),0)</f>
        <v>38</v>
      </c>
      <c r="CN18" s="20">
        <f>VLOOKUP($CK18&amp;"_"&amp;$AZ$5,データシート1!$A:$BS,MATCH("ab_家庭",データシート1!$A$1:$BS$1,0),0)</f>
        <v>2630</v>
      </c>
      <c r="CO18" s="260">
        <f t="shared" si="15"/>
        <v>1.4448669201520912E-2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14383</v>
      </c>
      <c r="AY19" s="20" t="str">
        <f>IF(IFERROR(比較地域マスタ!$Z12,"")=0,"",IFERROR(比較地域マスタ!$Z12,""))</f>
        <v>真鶴町</v>
      </c>
      <c r="BC19" s="960" t="str">
        <f t="shared" si="0"/>
        <v>14383</v>
      </c>
      <c r="BD19" s="123" t="str">
        <f t="shared" si="2"/>
        <v>真鶴町</v>
      </c>
      <c r="BE19" s="40">
        <f>VLOOKUP($BC19&amp;"_"&amp;$AZ$7,データシート1!$A:$BS,MATCH("cb_"&amp;BE$12,データシート1!$A$1:$BS$1,0),0)</f>
        <v>316.79999999999995</v>
      </c>
      <c r="BF19" s="40">
        <f>VLOOKUP($BC19&amp;"_"&amp;$AZ$7,データシート1!$A:$BS,MATCH("cb_"&amp;BF$12,データシート1!$A$1:$BS$1,0),0)</f>
        <v>74.3</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391.09999999999997</v>
      </c>
      <c r="BL19" s="42"/>
      <c r="BM19" s="960" t="str">
        <f t="shared" si="4"/>
        <v>14383</v>
      </c>
      <c r="BN19" s="123" t="str">
        <f t="shared" si="5"/>
        <v>真鶴町</v>
      </c>
      <c r="BO19" s="40">
        <f>BE19*VLOOKUP(BO$12,別紙!$B$4:$E$10,MATCH("設備利用率",別紙!$B$4:$E$4,0),0)/100*8760/10^3</f>
        <v>380.19801599999988</v>
      </c>
      <c r="BP19" s="40">
        <f>BF19*VLOOKUP(BP$12,別紙!$B$4:$E$10,MATCH("設備利用率",別紙!$B$4:$E$4,0),0)/100*8760/10^3</f>
        <v>98.281067999999991</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478.47908399999989</v>
      </c>
      <c r="BV19" s="42"/>
      <c r="BW19" s="38" t="str">
        <f t="shared" si="7"/>
        <v>14383</v>
      </c>
      <c r="BX19" s="38" t="str">
        <f t="shared" si="8"/>
        <v>真鶴町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21872.780291024919</v>
      </c>
      <c r="BZ19" s="42"/>
      <c r="CA19" s="38" t="str">
        <f t="shared" si="9"/>
        <v>14383</v>
      </c>
      <c r="CB19" s="38" t="str">
        <f t="shared" si="10"/>
        <v>真鶴町</v>
      </c>
      <c r="CC19" s="260">
        <f t="shared" si="11"/>
        <v>1.7382244549679262E-2</v>
      </c>
      <c r="CD19" s="260">
        <f t="shared" si="1"/>
        <v>4.4933047693222501E-3</v>
      </c>
      <c r="CE19" s="260">
        <f t="shared" si="1"/>
        <v>0</v>
      </c>
      <c r="CF19" s="260">
        <f t="shared" si="1"/>
        <v>0</v>
      </c>
      <c r="CG19" s="260">
        <f t="shared" si="1"/>
        <v>0</v>
      </c>
      <c r="CH19" s="260">
        <f t="shared" si="1"/>
        <v>0</v>
      </c>
      <c r="CI19" s="260">
        <f t="shared" si="12"/>
        <v>2.1875549319001514E-2</v>
      </c>
      <c r="CK19" s="20" t="str">
        <f t="shared" si="13"/>
        <v>14383</v>
      </c>
      <c r="CL19" s="20" t="str">
        <f t="shared" si="14"/>
        <v>真鶴町</v>
      </c>
      <c r="CM19" s="20">
        <f>VLOOKUP($CK19&amp;"_"&amp;$AZ$7,データシート1!$A:$BS,MATCH("ca_太陽光発電（10kW未満）",データシート1!$A$1:$BS$1,0),0)</f>
        <v>74</v>
      </c>
      <c r="CN19" s="20">
        <f>VLOOKUP($CK19&amp;"_"&amp;$AZ$5,データシート1!$A:$BS,MATCH("ab_家庭",データシート1!$A$1:$BS$1,0),0)</f>
        <v>3409</v>
      </c>
      <c r="CO19" s="260">
        <f t="shared" si="15"/>
        <v>2.1707245526547375E-2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20324</v>
      </c>
      <c r="AY20" s="20" t="str">
        <f>IF(IFERROR(比較地域マスタ!$Z13,"")=0,"",IFERROR(比較地域マスタ!$Z13,""))</f>
        <v>立科町</v>
      </c>
      <c r="BC20" s="960" t="str">
        <f t="shared" si="0"/>
        <v>20324</v>
      </c>
      <c r="BD20" s="123" t="str">
        <f t="shared" si="2"/>
        <v>立科町</v>
      </c>
      <c r="BE20" s="40">
        <f>VLOOKUP($BC20&amp;"_"&amp;$AZ$7,データシート1!$A:$BS,MATCH("cb_"&amp;BE$12,データシート1!$A$1:$BS$1,0),0)</f>
        <v>2123.6999999999998</v>
      </c>
      <c r="BF20" s="40">
        <f>VLOOKUP($BC20&amp;"_"&amp;$AZ$7,データシート1!$A:$BS,MATCH("cb_"&amp;BF$12,データシート1!$A$1:$BS$1,0),0)</f>
        <v>17400.7</v>
      </c>
      <c r="BG20" s="40">
        <f>VLOOKUP($BC20&amp;"_"&amp;$AZ$7,データシート1!$A:$BS,MATCH("cb_"&amp;BG$12,データシート1!$A$1:$BS$1,0),0)</f>
        <v>0</v>
      </c>
      <c r="BH20" s="40">
        <f>VLOOKUP($BC20&amp;"_"&amp;$AZ$7,データシート1!$A:$BS,MATCH("cb_"&amp;BH$12,データシート1!$A$1:$BS$1,0),0)</f>
        <v>181</v>
      </c>
      <c r="BI20" s="40">
        <f>VLOOKUP($BC20&amp;"_"&amp;$AZ$7,データシート1!$A:$BS,MATCH("cb_"&amp;BI$12,データシート1!$A$1:$BS$1,0),0)</f>
        <v>0</v>
      </c>
      <c r="BJ20" s="40">
        <f>VLOOKUP($BC20&amp;"_"&amp;$AZ$7,データシート1!$A:$BS,MATCH("cb_"&amp;BJ$12,データシート1!$A$1:$BS$1,0),0)</f>
        <v>0</v>
      </c>
      <c r="BK20" s="40">
        <f t="shared" si="3"/>
        <v>19705.400000000001</v>
      </c>
      <c r="BL20" s="42"/>
      <c r="BM20" s="960" t="str">
        <f t="shared" si="4"/>
        <v>20324</v>
      </c>
      <c r="BN20" s="123" t="str">
        <f t="shared" si="5"/>
        <v>立科町</v>
      </c>
      <c r="BO20" s="40">
        <f>BE20*VLOOKUP(BO$12,別紙!$B$4:$E$10,MATCH("設備利用率",別紙!$B$4:$E$4,0),0)/100*8760/10^3</f>
        <v>2548.6948439999996</v>
      </c>
      <c r="BP20" s="40">
        <f>BF20*VLOOKUP(BP$12,別紙!$B$4:$E$10,MATCH("設備利用率",別紙!$B$4:$E$4,0),0)/100*8760/10^3</f>
        <v>23016.949932</v>
      </c>
      <c r="BQ20" s="40">
        <f>BG20*VLOOKUP(BQ$12,別紙!$B$4:$E$10,MATCH("設備利用率",別紙!$B$4:$E$4,0),0)/100*8760/10^3</f>
        <v>0</v>
      </c>
      <c r="BR20" s="40">
        <f>BH20*VLOOKUP(BR$12,別紙!$B$4:$E$10,MATCH("設備利用率",別紙!$B$4:$E$4,0),0)/100*8760/10^3</f>
        <v>951.33600000000001</v>
      </c>
      <c r="BS20" s="40">
        <f>BI20*VLOOKUP(BS$12,別紙!$B$4:$E$10,MATCH("設備利用率",別紙!$B$4:$E$4,0),0)/100*8760/10^3</f>
        <v>0</v>
      </c>
      <c r="BT20" s="40">
        <f>BJ20*VLOOKUP(BT$12,別紙!$B$4:$E$10,MATCH("設備利用率",別紙!$B$4:$E$4,0),0)/100*8760/10^3</f>
        <v>0</v>
      </c>
      <c r="BU20" s="40">
        <f t="shared" si="6"/>
        <v>26516.980776</v>
      </c>
      <c r="BV20" s="42"/>
      <c r="BW20" s="38" t="str">
        <f t="shared" si="7"/>
        <v>20324</v>
      </c>
      <c r="BX20" s="38" t="str">
        <f t="shared" si="8"/>
        <v>立科町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36372.274749833603</v>
      </c>
      <c r="BZ20" s="42"/>
      <c r="CA20" s="38" t="str">
        <f t="shared" si="9"/>
        <v>20324</v>
      </c>
      <c r="CB20" s="38" t="str">
        <f t="shared" si="10"/>
        <v>立科町</v>
      </c>
      <c r="CC20" s="260">
        <f t="shared" si="11"/>
        <v>7.0072462102790514E-2</v>
      </c>
      <c r="CD20" s="260">
        <f t="shared" si="1"/>
        <v>0.6328157941813991</v>
      </c>
      <c r="CE20" s="260">
        <f t="shared" si="1"/>
        <v>0</v>
      </c>
      <c r="CF20" s="260">
        <f t="shared" si="1"/>
        <v>2.61555266076492E-2</v>
      </c>
      <c r="CG20" s="260">
        <f t="shared" si="1"/>
        <v>0</v>
      </c>
      <c r="CH20" s="260">
        <f t="shared" si="1"/>
        <v>0</v>
      </c>
      <c r="CI20" s="260">
        <f t="shared" si="12"/>
        <v>0.7290437828918388</v>
      </c>
      <c r="CK20" s="20" t="str">
        <f t="shared" si="13"/>
        <v>20324</v>
      </c>
      <c r="CL20" s="20" t="str">
        <f t="shared" si="14"/>
        <v>立科町</v>
      </c>
      <c r="CM20" s="20">
        <f>VLOOKUP($CK20&amp;"_"&amp;$AZ$7,データシート1!$A:$BS,MATCH("ca_太陽光発電（10kW未満）",データシート1!$A$1:$BS$1,0),0)</f>
        <v>436</v>
      </c>
      <c r="CN20" s="20">
        <f>VLOOKUP($CK20&amp;"_"&amp;$AZ$5,データシート1!$A:$BS,MATCH("ab_家庭",データシート1!$A$1:$BS$1,0),0)</f>
        <v>2905</v>
      </c>
      <c r="CO20" s="260">
        <f t="shared" si="15"/>
        <v>0.15008605851979345</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32501</v>
      </c>
      <c r="AY21" s="20" t="str">
        <f>IF(IFERROR(比較地域マスタ!$Z14,"")=0,"",IFERROR(比較地域マスタ!$Z14,""))</f>
        <v>津和野町</v>
      </c>
      <c r="BC21" s="960" t="str">
        <f t="shared" si="0"/>
        <v>32501</v>
      </c>
      <c r="BD21" s="123" t="str">
        <f t="shared" si="2"/>
        <v>津和野町</v>
      </c>
      <c r="BE21" s="40">
        <f>VLOOKUP($BC21&amp;"_"&amp;$AZ$7,データシート1!$A:$BS,MATCH("cb_"&amp;BE$12,データシート1!$A$1:$BS$1,0),0)</f>
        <v>378.90000000000003</v>
      </c>
      <c r="BF21" s="40">
        <f>VLOOKUP($BC21&amp;"_"&amp;$AZ$7,データシート1!$A:$BS,MATCH("cb_"&amp;BF$12,データシート1!$A$1:$BS$1,0),0)</f>
        <v>264.10000000000002</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480</v>
      </c>
      <c r="BK21" s="40">
        <f t="shared" si="3"/>
        <v>1123</v>
      </c>
      <c r="BL21" s="42"/>
      <c r="BM21" s="960" t="str">
        <f t="shared" si="4"/>
        <v>32501</v>
      </c>
      <c r="BN21" s="123" t="str">
        <f t="shared" si="5"/>
        <v>津和野町</v>
      </c>
      <c r="BO21" s="40">
        <f>BE21*VLOOKUP(BO$12,別紙!$B$4:$E$10,MATCH("設備利用率",別紙!$B$4:$E$4,0),0)/100*8760/10^3</f>
        <v>454.72546799999998</v>
      </c>
      <c r="BP21" s="40">
        <f>BF21*VLOOKUP(BP$12,別紙!$B$4:$E$10,MATCH("設備利用率",別紙!$B$4:$E$4,0),0)/100*8760/10^3</f>
        <v>349.34091600000005</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3363.84</v>
      </c>
      <c r="BU21" s="40">
        <f t="shared" si="6"/>
        <v>4167.9063839999999</v>
      </c>
      <c r="BV21" s="42"/>
      <c r="BW21" s="38" t="str">
        <f t="shared" si="7"/>
        <v>32501</v>
      </c>
      <c r="BX21" s="38" t="str">
        <f t="shared" si="8"/>
        <v>津和野町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35243.939828706498</v>
      </c>
      <c r="BZ21" s="42"/>
      <c r="CA21" s="38" t="str">
        <f t="shared" si="9"/>
        <v>32501</v>
      </c>
      <c r="CB21" s="38" t="str">
        <f t="shared" si="10"/>
        <v>津和野町</v>
      </c>
      <c r="CC21" s="260">
        <f t="shared" si="11"/>
        <v>1.2902231425035578E-2</v>
      </c>
      <c r="CD21" s="260">
        <f t="shared" si="1"/>
        <v>9.912084678894463E-3</v>
      </c>
      <c r="CE21" s="260">
        <f t="shared" si="1"/>
        <v>0</v>
      </c>
      <c r="CF21" s="260">
        <f t="shared" si="1"/>
        <v>0</v>
      </c>
      <c r="CG21" s="260">
        <f t="shared" si="1"/>
        <v>0</v>
      </c>
      <c r="CH21" s="260">
        <f t="shared" si="1"/>
        <v>9.5444493900200197E-2</v>
      </c>
      <c r="CI21" s="260">
        <f t="shared" si="12"/>
        <v>0.11825881000413023</v>
      </c>
      <c r="CK21" s="20" t="str">
        <f t="shared" si="13"/>
        <v>32501</v>
      </c>
      <c r="CL21" s="20" t="str">
        <f t="shared" si="14"/>
        <v>津和野町</v>
      </c>
      <c r="CM21" s="20">
        <f>VLOOKUP($CK21&amp;"_"&amp;$AZ$7,データシート1!$A:$BS,MATCH("ca_太陽光発電（10kW未満）",データシート1!$A$1:$BS$1,0),0)</f>
        <v>73</v>
      </c>
      <c r="CN21" s="20">
        <f>VLOOKUP($CK21&amp;"_"&amp;$AZ$5,データシート1!$A:$BS,MATCH("ab_家庭",データシート1!$A$1:$BS$1,0),0)</f>
        <v>3408</v>
      </c>
      <c r="CO21" s="260">
        <f t="shared" si="15"/>
        <v>2.142018779342723E-2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01564</v>
      </c>
      <c r="AY22" s="20" t="str">
        <f>IF(IFERROR(比較地域マスタ!$Z15,"")=0,"",IFERROR(比較地域マスタ!$Z15,""))</f>
        <v>大空町</v>
      </c>
      <c r="BC22" s="960" t="str">
        <f t="shared" si="0"/>
        <v>01564</v>
      </c>
      <c r="BD22" s="123" t="str">
        <f t="shared" si="2"/>
        <v>大空町</v>
      </c>
      <c r="BE22" s="40">
        <f>VLOOKUP($BC22&amp;"_"&amp;$AZ$7,データシート1!$A:$BS,MATCH("cb_"&amp;BE$12,データシート1!$A$1:$BS$1,0),0)</f>
        <v>1510.9209999999991</v>
      </c>
      <c r="BF22" s="40">
        <f>VLOOKUP($BC22&amp;"_"&amp;$AZ$7,データシート1!$A:$BS,MATCH("cb_"&amp;BF$12,データシート1!$A$1:$BS$1,0),0)</f>
        <v>6667.7999999999984</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8178.7209999999977</v>
      </c>
      <c r="BL22" s="42"/>
      <c r="BM22" s="960" t="str">
        <f t="shared" si="4"/>
        <v>01564</v>
      </c>
      <c r="BN22" s="123" t="str">
        <f t="shared" si="5"/>
        <v>大空町</v>
      </c>
      <c r="BO22" s="40">
        <f>BE22*VLOOKUP(BO$12,別紙!$B$4:$E$10,MATCH("設備利用率",別紙!$B$4:$E$4,0),0)/100*8760/10^3</f>
        <v>1813.286510519999</v>
      </c>
      <c r="BP22" s="40">
        <f>BF22*VLOOKUP(BP$12,別紙!$B$4:$E$10,MATCH("設備利用率",別紙!$B$4:$E$4,0),0)/100*8760/10^3</f>
        <v>8819.8991279999973</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10633.185638519997</v>
      </c>
      <c r="BV22" s="42"/>
      <c r="BW22" s="38" t="str">
        <f t="shared" si="7"/>
        <v>01564</v>
      </c>
      <c r="BX22" s="38" t="str">
        <f t="shared" si="8"/>
        <v>大空町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30525.642953768776</v>
      </c>
      <c r="BZ22" s="42"/>
      <c r="CA22" s="38" t="str">
        <f t="shared" si="9"/>
        <v>01564</v>
      </c>
      <c r="CB22" s="38" t="str">
        <f t="shared" si="10"/>
        <v>大空町</v>
      </c>
      <c r="CC22" s="260">
        <f t="shared" si="11"/>
        <v>5.9402074290989697E-2</v>
      </c>
      <c r="CD22" s="260">
        <f t="shared" si="1"/>
        <v>0.28893409850065316</v>
      </c>
      <c r="CE22" s="260">
        <f t="shared" si="1"/>
        <v>0</v>
      </c>
      <c r="CF22" s="260">
        <f t="shared" si="1"/>
        <v>0</v>
      </c>
      <c r="CG22" s="260">
        <f t="shared" si="1"/>
        <v>0</v>
      </c>
      <c r="CH22" s="260">
        <f t="shared" si="1"/>
        <v>0</v>
      </c>
      <c r="CI22" s="260">
        <f t="shared" si="12"/>
        <v>0.34833617279164292</v>
      </c>
      <c r="CK22" s="20" t="str">
        <f t="shared" si="13"/>
        <v>01564</v>
      </c>
      <c r="CL22" s="20" t="str">
        <f t="shared" si="14"/>
        <v>大空町</v>
      </c>
      <c r="CM22" s="20">
        <f>VLOOKUP($CK22&amp;"_"&amp;$AZ$7,データシート1!$A:$BS,MATCH("ca_太陽光発電（10kW未満）",データシート1!$A$1:$BS$1,0),0)</f>
        <v>191</v>
      </c>
      <c r="CN22" s="20">
        <f>VLOOKUP($CK22&amp;"_"&amp;$AZ$5,データシート1!$A:$BS,MATCH("ab_家庭",データシート1!$A$1:$BS$1,0),0)</f>
        <v>3026</v>
      </c>
      <c r="CO22" s="260">
        <f t="shared" si="15"/>
        <v>6.3119629874421684E-2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12422</v>
      </c>
      <c r="AY23" s="20" t="str">
        <f>IF(IFERROR(比較地域マスタ!$Z16,"")=0,"",IFERROR(比較地域マスタ!$Z16,""))</f>
        <v>睦沢町</v>
      </c>
      <c r="BC23" s="960" t="str">
        <f t="shared" si="0"/>
        <v>12422</v>
      </c>
      <c r="BD23" s="123" t="str">
        <f t="shared" si="2"/>
        <v>睦沢町</v>
      </c>
      <c r="BE23" s="40">
        <f>VLOOKUP($BC23&amp;"_"&amp;$AZ$7,データシート1!$A:$BS,MATCH("cb_"&amp;BE$12,データシート1!$A$1:$BS$1,0),0)</f>
        <v>792.09999999999991</v>
      </c>
      <c r="BF23" s="40">
        <f>VLOOKUP($BC23&amp;"_"&amp;$AZ$7,データシート1!$A:$BS,MATCH("cb_"&amp;BF$12,データシート1!$A$1:$BS$1,0),0)</f>
        <v>17997.70000000003</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18789.800000000028</v>
      </c>
      <c r="BL23" s="42"/>
      <c r="BM23" s="960" t="str">
        <f t="shared" si="4"/>
        <v>12422</v>
      </c>
      <c r="BN23" s="123" t="str">
        <f t="shared" si="5"/>
        <v>睦沢町</v>
      </c>
      <c r="BO23" s="40">
        <f>BE23*VLOOKUP(BO$12,別紙!$B$4:$E$10,MATCH("設備利用率",別紙!$B$4:$E$4,0),0)/100*8760/10^3</f>
        <v>950.61505199999988</v>
      </c>
      <c r="BP23" s="40">
        <f>BF23*VLOOKUP(BP$12,別紙!$B$4:$E$10,MATCH("設備利用率",別紙!$B$4:$E$4,0),0)/100*8760/10^3</f>
        <v>23806.637652000038</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24757.252704000039</v>
      </c>
      <c r="BV23" s="42"/>
      <c r="BW23" s="38" t="str">
        <f t="shared" si="7"/>
        <v>12422</v>
      </c>
      <c r="BX23" s="38" t="str">
        <f t="shared" si="8"/>
        <v>睦沢町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29318.525735252948</v>
      </c>
      <c r="BZ23" s="42"/>
      <c r="CA23" s="38" t="str">
        <f t="shared" si="9"/>
        <v>12422</v>
      </c>
      <c r="CB23" s="38" t="str">
        <f t="shared" si="10"/>
        <v>睦沢町</v>
      </c>
      <c r="CC23" s="260">
        <f t="shared" si="11"/>
        <v>3.2423698946668689E-2</v>
      </c>
      <c r="CD23" s="260">
        <f t="shared" si="1"/>
        <v>0.81199982110200886</v>
      </c>
      <c r="CE23" s="260">
        <f t="shared" si="1"/>
        <v>0</v>
      </c>
      <c r="CF23" s="260">
        <f t="shared" si="1"/>
        <v>0</v>
      </c>
      <c r="CG23" s="260">
        <f t="shared" si="1"/>
        <v>0</v>
      </c>
      <c r="CH23" s="260">
        <f t="shared" si="1"/>
        <v>0</v>
      </c>
      <c r="CI23" s="260">
        <f t="shared" si="12"/>
        <v>0.8444235200486776</v>
      </c>
      <c r="CK23" s="20" t="str">
        <f t="shared" si="13"/>
        <v>12422</v>
      </c>
      <c r="CL23" s="20" t="str">
        <f t="shared" si="14"/>
        <v>睦沢町</v>
      </c>
      <c r="CM23" s="20">
        <f>VLOOKUP($CK23&amp;"_"&amp;$AZ$7,データシート1!$A:$BS,MATCH("ca_太陽光発電（10kW未満）",データシート1!$A$1:$BS$1,0),0)</f>
        <v>149</v>
      </c>
      <c r="CN23" s="20">
        <f>VLOOKUP($CK23&amp;"_"&amp;$AZ$5,データシート1!$A:$BS,MATCH("ab_家庭",データシート1!$A$1:$BS$1,0),0)</f>
        <v>2802</v>
      </c>
      <c r="CO23" s="260">
        <f t="shared" si="15"/>
        <v>5.3176302640970737E-2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01209</v>
      </c>
      <c r="AY24" s="20" t="str">
        <f>IF(IFERROR(比較地域マスタ!$Z17,"")=0,"",IFERROR(比較地域マスタ!$Z17,""))</f>
        <v>夕張市</v>
      </c>
      <c r="BC24" s="960" t="str">
        <f t="shared" si="0"/>
        <v>01209</v>
      </c>
      <c r="BD24" s="123" t="str">
        <f t="shared" si="2"/>
        <v>夕張市</v>
      </c>
      <c r="BE24" s="40">
        <f>VLOOKUP($BC24&amp;"_"&amp;$AZ$7,データシート1!$A:$BS,MATCH("cb_"&amp;BE$12,データシート1!$A$1:$BS$1,0),0)</f>
        <v>158.9</v>
      </c>
      <c r="BF24" s="40">
        <f>VLOOKUP($BC24&amp;"_"&amp;$AZ$7,データシート1!$A:$BS,MATCH("cb_"&amp;BF$12,データシート1!$A$1:$BS$1,0),0)</f>
        <v>235.1</v>
      </c>
      <c r="BG24" s="40">
        <f>VLOOKUP($BC24&amp;"_"&amp;$AZ$7,データシート1!$A:$BS,MATCH("cb_"&amp;BG$12,データシート1!$A$1:$BS$1,0),0)</f>
        <v>0</v>
      </c>
      <c r="BH24" s="40">
        <f>VLOOKUP($BC24&amp;"_"&amp;$AZ$7,データシート1!$A:$BS,MATCH("cb_"&amp;BH$12,データシート1!$A$1:$BS$1,0),0)</f>
        <v>33880</v>
      </c>
      <c r="BI24" s="40">
        <f>VLOOKUP($BC24&amp;"_"&amp;$AZ$7,データシート1!$A:$BS,MATCH("cb_"&amp;BI$12,データシート1!$A$1:$BS$1,0),0)</f>
        <v>0</v>
      </c>
      <c r="BJ24" s="40">
        <f>VLOOKUP($BC24&amp;"_"&amp;$AZ$7,データシート1!$A:$BS,MATCH("cb_"&amp;BJ$12,データシート1!$A$1:$BS$1,0),0)</f>
        <v>0</v>
      </c>
      <c r="BK24" s="40">
        <f t="shared" si="3"/>
        <v>34274</v>
      </c>
      <c r="BL24" s="42"/>
      <c r="BM24" s="960" t="str">
        <f t="shared" si="4"/>
        <v>01209</v>
      </c>
      <c r="BN24" s="123" t="str">
        <f t="shared" si="5"/>
        <v>夕張市</v>
      </c>
      <c r="BO24" s="40">
        <f>BE24*VLOOKUP(BO$12,別紙!$B$4:$E$10,MATCH("設備利用率",別紙!$B$4:$E$4,0),0)/100*8760/10^3</f>
        <v>190.69906799999998</v>
      </c>
      <c r="BP24" s="40">
        <f>BF24*VLOOKUP(BP$12,別紙!$B$4:$E$10,MATCH("設備利用率",別紙!$B$4:$E$4,0),0)/100*8760/10^3</f>
        <v>310.98087599999997</v>
      </c>
      <c r="BQ24" s="40">
        <f>BG24*VLOOKUP(BQ$12,別紙!$B$4:$E$10,MATCH("設備利用率",別紙!$B$4:$E$4,0),0)/100*8760/10^3</f>
        <v>0</v>
      </c>
      <c r="BR24" s="40">
        <f>BH24*VLOOKUP(BR$12,別紙!$B$4:$E$10,MATCH("設備利用率",別紙!$B$4:$E$4,0),0)/100*8760/10^3</f>
        <v>178073.28</v>
      </c>
      <c r="BS24" s="40">
        <f>BI24*VLOOKUP(BS$12,別紙!$B$4:$E$10,MATCH("設備利用率",別紙!$B$4:$E$4,0),0)/100*8760/10^3</f>
        <v>0</v>
      </c>
      <c r="BT24" s="40">
        <f>BJ24*VLOOKUP(BT$12,別紙!$B$4:$E$10,MATCH("設備利用率",別紙!$B$4:$E$4,0),0)/100*8760/10^3</f>
        <v>0</v>
      </c>
      <c r="BU24" s="40">
        <f t="shared" si="6"/>
        <v>178574.959944</v>
      </c>
      <c r="BV24" s="42"/>
      <c r="BW24" s="38" t="str">
        <f t="shared" si="7"/>
        <v>01209</v>
      </c>
      <c r="BX24" s="38" t="str">
        <f t="shared" si="8"/>
        <v>夕張市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34281.598516370439</v>
      </c>
      <c r="BZ24" s="42"/>
      <c r="CA24" s="38" t="str">
        <f t="shared" si="9"/>
        <v>01209</v>
      </c>
      <c r="CB24" s="38" t="str">
        <f t="shared" si="10"/>
        <v>夕張市</v>
      </c>
      <c r="CC24" s="260">
        <f t="shared" si="11"/>
        <v>5.5627239175832406E-3</v>
      </c>
      <c r="CD24" s="260">
        <f t="shared" si="1"/>
        <v>9.0713645062816348E-3</v>
      </c>
      <c r="CE24" s="260">
        <f t="shared" si="1"/>
        <v>0</v>
      </c>
      <c r="CF24" s="260">
        <f t="shared" si="1"/>
        <v>5.1944275560827462</v>
      </c>
      <c r="CG24" s="260">
        <f t="shared" si="1"/>
        <v>0</v>
      </c>
      <c r="CH24" s="260">
        <f t="shared" si="1"/>
        <v>0</v>
      </c>
      <c r="CI24" s="260">
        <f t="shared" si="12"/>
        <v>5.2090616445066109</v>
      </c>
      <c r="CK24" s="20" t="str">
        <f t="shared" si="13"/>
        <v>01209</v>
      </c>
      <c r="CL24" s="20" t="str">
        <f t="shared" si="14"/>
        <v>夕張市</v>
      </c>
      <c r="CM24" s="20">
        <f>VLOOKUP($CK24&amp;"_"&amp;$AZ$7,データシート1!$A:$BS,MATCH("ca_太陽光発電（10kW未満）",データシート1!$A$1:$BS$1,0),0)</f>
        <v>25</v>
      </c>
      <c r="CN24" s="20">
        <f>VLOOKUP($CK24&amp;"_"&amp;$AZ$5,データシート1!$A:$BS,MATCH("ab_家庭",データシート1!$A$1:$BS$1,0),0)</f>
        <v>4188</v>
      </c>
      <c r="CO24" s="260">
        <f t="shared" si="15"/>
        <v>5.9694364851957974E-3</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22302</v>
      </c>
      <c r="AY25" s="20" t="str">
        <f>IF(IFERROR(比較地域マスタ!$Z18,"")=0,"",IFERROR(比較地域マスタ!$Z18,""))</f>
        <v>河津町</v>
      </c>
      <c r="BC25" s="960" t="str">
        <f t="shared" si="0"/>
        <v>22302</v>
      </c>
      <c r="BD25" s="123" t="str">
        <f t="shared" si="2"/>
        <v>河津町</v>
      </c>
      <c r="BE25" s="40">
        <f>VLOOKUP($BC25&amp;"_"&amp;$AZ$7,データシート1!$A:$BS,MATCH("cb_"&amp;BE$12,データシート1!$A$1:$BS$1,0),0)</f>
        <v>526.19999999999993</v>
      </c>
      <c r="BF25" s="40">
        <f>VLOOKUP($BC25&amp;"_"&amp;$AZ$7,データシート1!$A:$BS,MATCH("cb_"&amp;BF$12,データシート1!$A$1:$BS$1,0),0)</f>
        <v>23897.200000000015</v>
      </c>
      <c r="BG25" s="40">
        <f>VLOOKUP($BC25&amp;"_"&amp;$AZ$7,データシート1!$A:$BS,MATCH("cb_"&amp;BG$12,データシート1!$A$1:$BS$1,0),0)</f>
        <v>35070</v>
      </c>
      <c r="BH25" s="40">
        <f>VLOOKUP($BC25&amp;"_"&amp;$AZ$7,データシート1!$A:$BS,MATCH("cb_"&amp;BH$12,データシート1!$A$1:$BS$1,0),0)</f>
        <v>499</v>
      </c>
      <c r="BI25" s="40">
        <f>VLOOKUP($BC25&amp;"_"&amp;$AZ$7,データシート1!$A:$BS,MATCH("cb_"&amp;BI$12,データシート1!$A$1:$BS$1,0),0)</f>
        <v>0</v>
      </c>
      <c r="BJ25" s="40">
        <f>VLOOKUP($BC25&amp;"_"&amp;$AZ$7,データシート1!$A:$BS,MATCH("cb_"&amp;BJ$12,データシート1!$A$1:$BS$1,0),0)</f>
        <v>0</v>
      </c>
      <c r="BK25" s="40">
        <f t="shared" si="3"/>
        <v>59992.400000000016</v>
      </c>
      <c r="BL25" s="42"/>
      <c r="BM25" s="960" t="str">
        <f t="shared" si="4"/>
        <v>22302</v>
      </c>
      <c r="BN25" s="123" t="str">
        <f t="shared" si="5"/>
        <v>河津町</v>
      </c>
      <c r="BO25" s="40">
        <f>BE25*VLOOKUP(BO$12,別紙!$B$4:$E$10,MATCH("設備利用率",別紙!$B$4:$E$4,0),0)/100*8760/10^3</f>
        <v>631.50314399999991</v>
      </c>
      <c r="BP25" s="40">
        <f>BF25*VLOOKUP(BP$12,別紙!$B$4:$E$10,MATCH("設備利用率",別紙!$B$4:$E$4,0),0)/100*8760/10^3</f>
        <v>31610.260272000018</v>
      </c>
      <c r="BQ25" s="40">
        <f>BG25*VLOOKUP(BQ$12,別紙!$B$4:$E$10,MATCH("設備利用率",別紙!$B$4:$E$4,0),0)/100*8760/10^3</f>
        <v>76188.873600000006</v>
      </c>
      <c r="BR25" s="40">
        <f>BH25*VLOOKUP(BR$12,別紙!$B$4:$E$10,MATCH("設備利用率",別紙!$B$4:$E$4,0),0)/100*8760/10^3</f>
        <v>2622.7440000000001</v>
      </c>
      <c r="BS25" s="40">
        <f>BI25*VLOOKUP(BS$12,別紙!$B$4:$E$10,MATCH("設備利用率",別紙!$B$4:$E$4,0),0)/100*8760/10^3</f>
        <v>0</v>
      </c>
      <c r="BT25" s="40">
        <f>BJ25*VLOOKUP(BT$12,別紙!$B$4:$E$10,MATCH("設備利用率",別紙!$B$4:$E$4,0),0)/100*8760/10^3</f>
        <v>0</v>
      </c>
      <c r="BU25" s="40">
        <f t="shared" si="6"/>
        <v>111053.38101600003</v>
      </c>
      <c r="BV25" s="42"/>
      <c r="BW25" s="38" t="str">
        <f t="shared" si="7"/>
        <v>22302</v>
      </c>
      <c r="BX25" s="38" t="str">
        <f t="shared" si="8"/>
        <v>河津町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32268.337058450208</v>
      </c>
      <c r="BZ25" s="42"/>
      <c r="CA25" s="38" t="str">
        <f t="shared" si="9"/>
        <v>22302</v>
      </c>
      <c r="CB25" s="38" t="str">
        <f t="shared" si="10"/>
        <v>河津町</v>
      </c>
      <c r="CC25" s="260">
        <f t="shared" si="11"/>
        <v>1.957036530441925E-2</v>
      </c>
      <c r="CD25" s="260">
        <f t="shared" si="1"/>
        <v>0.97960611402880282</v>
      </c>
      <c r="CE25" s="260">
        <f t="shared" si="1"/>
        <v>2.3611031910938896</v>
      </c>
      <c r="CF25" s="260">
        <f t="shared" si="1"/>
        <v>8.1279180741456097E-2</v>
      </c>
      <c r="CG25" s="260">
        <f t="shared" si="1"/>
        <v>0</v>
      </c>
      <c r="CH25" s="260">
        <f t="shared" si="1"/>
        <v>0</v>
      </c>
      <c r="CI25" s="260">
        <f t="shared" si="12"/>
        <v>3.4415588511685682</v>
      </c>
      <c r="CK25" s="20" t="str">
        <f t="shared" si="13"/>
        <v>22302</v>
      </c>
      <c r="CL25" s="20" t="str">
        <f t="shared" si="14"/>
        <v>河津町</v>
      </c>
      <c r="CM25" s="20">
        <f>VLOOKUP($CK25&amp;"_"&amp;$AZ$7,データシート1!$A:$BS,MATCH("ca_太陽光発電（10kW未満）",データシート1!$A$1:$BS$1,0),0)</f>
        <v>103</v>
      </c>
      <c r="CN25" s="20">
        <f>VLOOKUP($CK25&amp;"_"&amp;$AZ$5,データシート1!$A:$BS,MATCH("ab_家庭",データシート1!$A$1:$BS$1,0),0)</f>
        <v>3308</v>
      </c>
      <c r="CO25" s="260">
        <f t="shared" si="15"/>
        <v>3.1136638452237003E-2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01665</v>
      </c>
      <c r="AY26" s="20" t="str">
        <f>IF(IFERROR(比較地域マスタ!$Z19,"")=0,"",IFERROR(比較地域マスタ!$Z19,""))</f>
        <v>弟子屈町</v>
      </c>
      <c r="BC26" s="960" t="str">
        <f t="shared" si="0"/>
        <v>01665</v>
      </c>
      <c r="BD26" s="123" t="str">
        <f t="shared" si="2"/>
        <v>弟子屈町</v>
      </c>
      <c r="BE26" s="40">
        <f>VLOOKUP($BC26&amp;"_"&amp;$AZ$7,データシート1!$A:$BS,MATCH("cb_"&amp;BE$12,データシート1!$A$1:$BS$1,0),0)</f>
        <v>805.59199999999964</v>
      </c>
      <c r="BF26" s="40">
        <f>VLOOKUP($BC26&amp;"_"&amp;$AZ$7,データシート1!$A:$BS,MATCH("cb_"&amp;BF$12,データシート1!$A$1:$BS$1,0),0)</f>
        <v>15321.099999999989</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100</v>
      </c>
      <c r="BJ26" s="40">
        <f>VLOOKUP($BC26&amp;"_"&amp;$AZ$7,データシート1!$A:$BS,MATCH("cb_"&amp;BJ$12,データシート1!$A$1:$BS$1,0),0)</f>
        <v>200</v>
      </c>
      <c r="BK26" s="40">
        <f t="shared" si="3"/>
        <v>16426.691999999988</v>
      </c>
      <c r="BL26" s="42"/>
      <c r="BM26" s="960" t="str">
        <f t="shared" si="4"/>
        <v>01665</v>
      </c>
      <c r="BN26" s="123" t="str">
        <f t="shared" si="5"/>
        <v>弟子屈町</v>
      </c>
      <c r="BO26" s="40">
        <f>BE26*VLOOKUP(BO$12,別紙!$B$4:$E$10,MATCH("設備利用率",別紙!$B$4:$E$4,0),0)/100*8760/10^3</f>
        <v>966.80707103999953</v>
      </c>
      <c r="BP26" s="40">
        <f>BF26*VLOOKUP(BP$12,別紙!$B$4:$E$10,MATCH("設備利用率",別紙!$B$4:$E$4,0),0)/100*8760/10^3</f>
        <v>20266.138235999988</v>
      </c>
      <c r="BQ26" s="40">
        <f>BG26*VLOOKUP(BQ$12,別紙!$B$4:$E$10,MATCH("設備利用率",別紙!$B$4:$E$4,0),0)/100*8760/10^3</f>
        <v>0</v>
      </c>
      <c r="BR26" s="40">
        <f>BH26*VLOOKUP(BR$12,別紙!$B$4:$E$10,MATCH("設備利用率",別紙!$B$4:$E$4,0),0)/100*8760/10^3</f>
        <v>0</v>
      </c>
      <c r="BS26" s="40">
        <f>BI26*VLOOKUP(BS$12,別紙!$B$4:$E$10,MATCH("設備利用率",別紙!$B$4:$E$4,0),0)/100*8760/10^3</f>
        <v>700.8</v>
      </c>
      <c r="BT26" s="40">
        <f>BJ26*VLOOKUP(BT$12,別紙!$B$4:$E$10,MATCH("設備利用率",別紙!$B$4:$E$4,0),0)/100*8760/10^3</f>
        <v>1401.6</v>
      </c>
      <c r="BU26" s="40">
        <f t="shared" si="6"/>
        <v>23335.345307039985</v>
      </c>
      <c r="BV26" s="42"/>
      <c r="BW26" s="38" t="str">
        <f t="shared" si="7"/>
        <v>01665</v>
      </c>
      <c r="BX26" s="38" t="str">
        <f t="shared" si="8"/>
        <v>弟子屈町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34494.285090992154</v>
      </c>
      <c r="BZ26" s="42"/>
      <c r="CA26" s="38" t="str">
        <f t="shared" si="9"/>
        <v>01665</v>
      </c>
      <c r="CB26" s="38" t="str">
        <f t="shared" si="10"/>
        <v>弟子屈町</v>
      </c>
      <c r="CC26" s="260">
        <f t="shared" si="11"/>
        <v>2.802803619468176E-2</v>
      </c>
      <c r="CD26" s="260">
        <f t="shared" si="1"/>
        <v>0.58752161937956182</v>
      </c>
      <c r="CE26" s="260">
        <f t="shared" si="1"/>
        <v>0</v>
      </c>
      <c r="CF26" s="260">
        <f t="shared" si="1"/>
        <v>0</v>
      </c>
      <c r="CG26" s="260">
        <f t="shared" si="1"/>
        <v>2.0316408881974685E-2</v>
      </c>
      <c r="CH26" s="260">
        <f t="shared" si="1"/>
        <v>4.0632817763949371E-2</v>
      </c>
      <c r="CI26" s="260">
        <f t="shared" si="12"/>
        <v>0.67649888222016763</v>
      </c>
      <c r="CK26" s="20" t="str">
        <f t="shared" si="13"/>
        <v>01665</v>
      </c>
      <c r="CL26" s="20" t="str">
        <f t="shared" si="14"/>
        <v>弟子屈町</v>
      </c>
      <c r="CM26" s="20">
        <f>VLOOKUP($CK26&amp;"_"&amp;$AZ$7,データシート1!$A:$BS,MATCH("ca_太陽光発電（10kW未満）",データシート1!$A$1:$BS$1,0),0)</f>
        <v>112</v>
      </c>
      <c r="CN26" s="20">
        <f>VLOOKUP($CK26&amp;"_"&amp;$AZ$5,データシート1!$A:$BS,MATCH("ab_家庭",データシート1!$A$1:$BS$1,0),0)</f>
        <v>3814</v>
      </c>
      <c r="CO26" s="260">
        <f t="shared" si="15"/>
        <v>2.9365495542737284E-2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01452</v>
      </c>
      <c r="AY27" s="20" t="str">
        <f>IF(IFERROR(比較地域マスタ!$Z20,"")=0,"",IFERROR(比較地域マスタ!$Z20,""))</f>
        <v>鷹栖町</v>
      </c>
      <c r="BC27" s="960" t="str">
        <f t="shared" si="0"/>
        <v>01452</v>
      </c>
      <c r="BD27" s="123" t="str">
        <f t="shared" si="2"/>
        <v>鷹栖町</v>
      </c>
      <c r="BE27" s="40">
        <f>VLOOKUP($BC27&amp;"_"&amp;$AZ$7,データシート1!$A:$BS,MATCH("cb_"&amp;BE$12,データシート1!$A$1:$BS$1,0),0)</f>
        <v>374.98199999999986</v>
      </c>
      <c r="BF27" s="40">
        <f>VLOOKUP($BC27&amp;"_"&amp;$AZ$7,データシート1!$A:$BS,MATCH("cb_"&amp;BF$12,データシート1!$A$1:$BS$1,0),0)</f>
        <v>3995</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4369.982</v>
      </c>
      <c r="BL27" s="42"/>
      <c r="BM27" s="960" t="str">
        <f t="shared" si="4"/>
        <v>01452</v>
      </c>
      <c r="BN27" s="123" t="str">
        <f t="shared" si="5"/>
        <v>鷹栖町</v>
      </c>
      <c r="BO27" s="40">
        <f>BE27*VLOOKUP(BO$12,別紙!$B$4:$E$10,MATCH("設備利用率",別紙!$B$4:$E$4,0),0)/100*8760/10^3</f>
        <v>450.0233978399998</v>
      </c>
      <c r="BP27" s="40">
        <f>BF27*VLOOKUP(BP$12,別紙!$B$4:$E$10,MATCH("設備利用率",別紙!$B$4:$E$4,0),0)/100*8760/10^3</f>
        <v>5284.4261999999999</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5734.44959784</v>
      </c>
      <c r="BV27" s="42"/>
      <c r="BW27" s="38" t="str">
        <f t="shared" si="7"/>
        <v>01452</v>
      </c>
      <c r="BX27" s="38" t="str">
        <f t="shared" si="8"/>
        <v>鷹栖町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31406.853560319985</v>
      </c>
      <c r="BZ27" s="42"/>
      <c r="CA27" s="38" t="str">
        <f t="shared" si="9"/>
        <v>01452</v>
      </c>
      <c r="CB27" s="38" t="str">
        <f t="shared" si="10"/>
        <v>鷹栖町</v>
      </c>
      <c r="CC27" s="260">
        <f t="shared" si="11"/>
        <v>1.4328827845670217E-2</v>
      </c>
      <c r="CD27" s="260">
        <f t="shared" si="1"/>
        <v>0.16825710317815612</v>
      </c>
      <c r="CE27" s="260">
        <f t="shared" si="1"/>
        <v>0</v>
      </c>
      <c r="CF27" s="260">
        <f t="shared" si="1"/>
        <v>0</v>
      </c>
      <c r="CG27" s="260">
        <f t="shared" si="1"/>
        <v>0</v>
      </c>
      <c r="CH27" s="260">
        <f t="shared" si="1"/>
        <v>0</v>
      </c>
      <c r="CI27" s="260">
        <f t="shared" si="12"/>
        <v>0.18258593102382636</v>
      </c>
      <c r="CK27" s="20" t="str">
        <f t="shared" si="13"/>
        <v>01452</v>
      </c>
      <c r="CL27" s="20" t="str">
        <f t="shared" si="14"/>
        <v>鷹栖町</v>
      </c>
      <c r="CM27" s="20">
        <f>VLOOKUP($CK27&amp;"_"&amp;$AZ$7,データシート1!$A:$BS,MATCH("ca_太陽光発電（10kW未満）",データシート1!$A$1:$BS$1,0),0)</f>
        <v>72</v>
      </c>
      <c r="CN27" s="20">
        <f>VLOOKUP($CK27&amp;"_"&amp;$AZ$5,データシート1!$A:$BS,MATCH("ab_家庭",データシート1!$A$1:$BS$1,0),0)</f>
        <v>3116</v>
      </c>
      <c r="CO27" s="260">
        <f t="shared" si="15"/>
        <v>2.3106546854942234E-2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30362</v>
      </c>
      <c r="AY28" s="20" t="str">
        <f>IF(IFERROR(比較地域マスタ!$Z21,"")=0,"",IFERROR(比較地域マスタ!$Z21,""))</f>
        <v>広川町</v>
      </c>
      <c r="BC28" s="960" t="str">
        <f t="shared" si="0"/>
        <v>30362</v>
      </c>
      <c r="BD28" s="123" t="str">
        <f t="shared" si="2"/>
        <v>広川町</v>
      </c>
      <c r="BE28" s="40">
        <f>VLOOKUP($BC28&amp;"_"&amp;$AZ$7,データシート1!$A:$BS,MATCH("cb_"&amp;BE$12,データシート1!$A$1:$BS$1,0),0)</f>
        <v>1195.3999999999996</v>
      </c>
      <c r="BF28" s="40">
        <f>VLOOKUP($BC28&amp;"_"&amp;$AZ$7,データシート1!$A:$BS,MATCH("cb_"&amp;BF$12,データシート1!$A$1:$BS$1,0),0)</f>
        <v>8875.7000000000007</v>
      </c>
      <c r="BG28" s="40">
        <f>VLOOKUP($BC28&amp;"_"&amp;$AZ$7,データシート1!$A:$BS,MATCH("cb_"&amp;BG$12,データシート1!$A$1:$BS$1,0),0)</f>
        <v>27500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37571.1</v>
      </c>
      <c r="BL28" s="42"/>
      <c r="BM28" s="960" t="str">
        <f t="shared" si="4"/>
        <v>30362</v>
      </c>
      <c r="BN28" s="123" t="str">
        <f t="shared" si="5"/>
        <v>広川町</v>
      </c>
      <c r="BO28" s="40">
        <f>BE28*VLOOKUP(BO$12,別紙!$B$4:$E$10,MATCH("設備利用率",別紙!$B$4:$E$4,0),0)/100*8760/10^3</f>
        <v>1434.6234479999996</v>
      </c>
      <c r="BP28" s="40">
        <f>BF28*VLOOKUP(BP$12,別紙!$B$4:$E$10,MATCH("設備利用率",別紙!$B$4:$E$4,0),0)/100*8760/10^3</f>
        <v>11740.420932000001</v>
      </c>
      <c r="BQ28" s="40">
        <f>BG28*VLOOKUP(BQ$12,別紙!$B$4:$E$10,MATCH("設備利用率",別紙!$B$4:$E$4,0),0)/100*8760/10^3</f>
        <v>59743.199999999997</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72918.244380000004</v>
      </c>
      <c r="BV28" s="42"/>
      <c r="BW28" s="38" t="str">
        <f t="shared" si="7"/>
        <v>30362</v>
      </c>
      <c r="BX28" s="38" t="str">
        <f t="shared" si="8"/>
        <v>広川町</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30637.166145909752</v>
      </c>
      <c r="BZ28" s="42"/>
      <c r="CA28" s="38" t="str">
        <f t="shared" si="9"/>
        <v>30362</v>
      </c>
      <c r="CB28" s="38" t="str">
        <f t="shared" si="10"/>
        <v>広川町</v>
      </c>
      <c r="CC28" s="260">
        <f t="shared" si="11"/>
        <v>4.6826244998234949E-2</v>
      </c>
      <c r="CD28" s="260">
        <f t="shared" si="1"/>
        <v>0.38320844937440202</v>
      </c>
      <c r="CE28" s="260">
        <f t="shared" si="1"/>
        <v>1.9500236972137868</v>
      </c>
      <c r="CF28" s="260">
        <f t="shared" si="1"/>
        <v>0</v>
      </c>
      <c r="CG28" s="260">
        <f t="shared" si="1"/>
        <v>0</v>
      </c>
      <c r="CH28" s="260">
        <f t="shared" si="1"/>
        <v>0</v>
      </c>
      <c r="CI28" s="260">
        <f t="shared" si="12"/>
        <v>2.3800583915864237</v>
      </c>
      <c r="CK28" s="20" t="str">
        <f t="shared" si="13"/>
        <v>30362</v>
      </c>
      <c r="CL28" s="20" t="str">
        <f t="shared" si="14"/>
        <v>広川町</v>
      </c>
      <c r="CM28" s="20">
        <f>VLOOKUP($CK28&amp;"_"&amp;$AZ$7,データシート1!$A:$BS,MATCH("ca_太陽光発電（10kW未満）",データシート1!$A$1:$BS$1,0),0)</f>
        <v>248</v>
      </c>
      <c r="CN28" s="20">
        <f>VLOOKUP($CK28&amp;"_"&amp;$AZ$5,データシート1!$A:$BS,MATCH("ab_家庭",データシート1!$A$1:$BS$1,0),0)</f>
        <v>2823</v>
      </c>
      <c r="CO28" s="260">
        <f t="shared" si="15"/>
        <v>8.7849805171803047E-2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11363</v>
      </c>
      <c r="AY29" s="20" t="str">
        <f>IF(IFERROR(比較地域マスタ!$Z22,"")=0,"",IFERROR(比較地域マスタ!$Z22,""))</f>
        <v>長瀞町</v>
      </c>
      <c r="BC29" s="960" t="str">
        <f t="shared" si="0"/>
        <v>11363</v>
      </c>
      <c r="BD29" s="123" t="str">
        <f t="shared" si="2"/>
        <v>長瀞町</v>
      </c>
      <c r="BE29" s="40">
        <f>VLOOKUP($BC29&amp;"_"&amp;$AZ$7,データシート1!$A:$BS,MATCH("cb_"&amp;BE$12,データシート1!$A$1:$BS$1,0),0)</f>
        <v>1022.8999999999996</v>
      </c>
      <c r="BF29" s="40">
        <f>VLOOKUP($BC29&amp;"_"&amp;$AZ$7,データシート1!$A:$BS,MATCH("cb_"&amp;BF$12,データシート1!$A$1:$BS$1,0),0)</f>
        <v>25080.699999999997</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26103.599999999999</v>
      </c>
      <c r="BL29" s="42"/>
      <c r="BM29" s="960" t="str">
        <f t="shared" si="4"/>
        <v>11363</v>
      </c>
      <c r="BN29" s="123" t="str">
        <f t="shared" si="5"/>
        <v>長瀞町</v>
      </c>
      <c r="BO29" s="40">
        <f>BE29*VLOOKUP(BO$12,別紙!$B$4:$E$10,MATCH("設備利用率",別紙!$B$4:$E$4,0),0)/100*8760/10^3</f>
        <v>1227.6027479999996</v>
      </c>
      <c r="BP29" s="40">
        <f>BF29*VLOOKUP(BP$12,別紙!$B$4:$E$10,MATCH("設備利用率",別紙!$B$4:$E$4,0),0)/100*8760/10^3</f>
        <v>33175.746732</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34403.349479999997</v>
      </c>
      <c r="BV29" s="42"/>
      <c r="BW29" s="38" t="str">
        <f t="shared" si="7"/>
        <v>11363</v>
      </c>
      <c r="BX29" s="38" t="str">
        <f t="shared" si="8"/>
        <v>長瀞町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30378.956857835314</v>
      </c>
      <c r="BZ29" s="42"/>
      <c r="CA29" s="38" t="str">
        <f t="shared" si="9"/>
        <v>11363</v>
      </c>
      <c r="CB29" s="38" t="str">
        <f t="shared" si="10"/>
        <v>長瀞町</v>
      </c>
      <c r="CC29" s="260">
        <f t="shared" si="11"/>
        <v>4.040964124426074E-2</v>
      </c>
      <c r="CD29" s="260">
        <f t="shared" ref="CD29:CD60" si="16">BP29/$BY29</f>
        <v>1.0920633939885707</v>
      </c>
      <c r="CE29" s="260">
        <f t="shared" ref="CE29:CE60" si="17">BQ29/$BY29</f>
        <v>0</v>
      </c>
      <c r="CF29" s="260">
        <f t="shared" ref="CF29:CF60" si="18">BR29/$BY29</f>
        <v>0</v>
      </c>
      <c r="CG29" s="260">
        <f t="shared" ref="CG29:CG60" si="19">BS29/$BY29</f>
        <v>0</v>
      </c>
      <c r="CH29" s="260">
        <f t="shared" ref="CH29:CH60" si="20">BT29/$BY29</f>
        <v>0</v>
      </c>
      <c r="CI29" s="260">
        <f t="shared" si="12"/>
        <v>1.1324730352328314</v>
      </c>
      <c r="CK29" s="20" t="str">
        <f t="shared" si="13"/>
        <v>11363</v>
      </c>
      <c r="CL29" s="20" t="str">
        <f t="shared" si="14"/>
        <v>長瀞町</v>
      </c>
      <c r="CM29" s="20">
        <f>VLOOKUP($CK29&amp;"_"&amp;$AZ$7,データシート1!$A:$BS,MATCH("ca_太陽光発電（10kW未満）",データシート1!$A$1:$BS$1,0),0)</f>
        <v>200</v>
      </c>
      <c r="CN29" s="20">
        <f>VLOOKUP($CK29&amp;"_"&amp;$AZ$5,データシート1!$A:$BS,MATCH("ab_家庭",データシート1!$A$1:$BS$1,0),0)</f>
        <v>2895</v>
      </c>
      <c r="CO29" s="260">
        <f t="shared" si="15"/>
        <v>6.9084628670120898E-2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40642</v>
      </c>
      <c r="AY30" s="20" t="str">
        <f>IF(IFERROR(比較地域マスタ!$Z23,"")=0,"",IFERROR(比較地域マスタ!$Z23,""))</f>
        <v>吉富町</v>
      </c>
      <c r="BC30" s="960" t="str">
        <f t="shared" si="0"/>
        <v>40642</v>
      </c>
      <c r="BD30" s="123" t="str">
        <f t="shared" si="2"/>
        <v>吉富町</v>
      </c>
      <c r="BE30" s="40">
        <f>VLOOKUP($BC30&amp;"_"&amp;$AZ$7,データシート1!$A:$BS,MATCH("cb_"&amp;BE$12,データシート1!$A$1:$BS$1,0),0)</f>
        <v>1813.422</v>
      </c>
      <c r="BF30" s="40">
        <f>VLOOKUP($BC30&amp;"_"&amp;$AZ$7,データシート1!$A:$BS,MATCH("cb_"&amp;BF$12,データシート1!$A$1:$BS$1,0),0)</f>
        <v>1221.9000000000001</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3035.3220000000001</v>
      </c>
      <c r="BL30" s="42"/>
      <c r="BM30" s="960" t="str">
        <f t="shared" si="4"/>
        <v>40642</v>
      </c>
      <c r="BN30" s="123" t="str">
        <f t="shared" si="5"/>
        <v>吉富町</v>
      </c>
      <c r="BO30" s="40">
        <f>BE30*VLOOKUP(BO$12,別紙!$B$4:$E$10,MATCH("設備利用率",別紙!$B$4:$E$4,0),0)/100*8760/10^3</f>
        <v>2176.3240106399999</v>
      </c>
      <c r="BP30" s="40">
        <f>BF30*VLOOKUP(BP$12,別紙!$B$4:$E$10,MATCH("設備利用率",別紙!$B$4:$E$4,0),0)/100*8760/10^3</f>
        <v>1616.2804440000004</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3792.6044546400003</v>
      </c>
      <c r="BV30" s="42"/>
      <c r="BW30" s="38" t="str">
        <f t="shared" si="7"/>
        <v>40642</v>
      </c>
      <c r="BX30" s="38" t="str">
        <f t="shared" si="8"/>
        <v>吉富町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56556.902770888635</v>
      </c>
      <c r="BZ30" s="42"/>
      <c r="CA30" s="38" t="str">
        <f t="shared" si="9"/>
        <v>40642</v>
      </c>
      <c r="CB30" s="38" t="str">
        <f t="shared" si="10"/>
        <v>吉富町</v>
      </c>
      <c r="CC30" s="260">
        <f t="shared" si="11"/>
        <v>3.8480254469666832E-2</v>
      </c>
      <c r="CD30" s="260">
        <f t="shared" si="16"/>
        <v>2.8577951846966126E-2</v>
      </c>
      <c r="CE30" s="260">
        <f t="shared" si="17"/>
        <v>0</v>
      </c>
      <c r="CF30" s="260">
        <f t="shared" si="18"/>
        <v>0</v>
      </c>
      <c r="CG30" s="260">
        <f t="shared" si="19"/>
        <v>0</v>
      </c>
      <c r="CH30" s="260">
        <f t="shared" si="20"/>
        <v>0</v>
      </c>
      <c r="CI30" s="260">
        <f t="shared" si="12"/>
        <v>6.7058206316632951E-2</v>
      </c>
      <c r="CK30" s="20" t="str">
        <f t="shared" si="13"/>
        <v>40642</v>
      </c>
      <c r="CL30" s="20" t="str">
        <f t="shared" si="14"/>
        <v>吉富町</v>
      </c>
      <c r="CM30" s="20">
        <f>VLOOKUP($CK30&amp;"_"&amp;$AZ$7,データシート1!$A:$BS,MATCH("ca_太陽光発電（10kW未満）",データシート1!$A$1:$BS$1,0),0)</f>
        <v>359</v>
      </c>
      <c r="CN30" s="20">
        <f>VLOOKUP($CK30&amp;"_"&amp;$AZ$5,データシート1!$A:$BS,MATCH("ab_家庭",データシート1!$A$1:$BS$1,0),0)</f>
        <v>3043</v>
      </c>
      <c r="CO30" s="260">
        <f t="shared" si="15"/>
        <v>0.11797568189286887</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20543</v>
      </c>
      <c r="AY31" s="20" t="str">
        <f>IF(IFERROR(比較地域マスタ!$Z24,"")=0,"",IFERROR(比較地域マスタ!$Z24,""))</f>
        <v>高山村</v>
      </c>
      <c r="BC31" s="960" t="str">
        <f t="shared" si="0"/>
        <v>20543</v>
      </c>
      <c r="BD31" s="123" t="str">
        <f t="shared" si="2"/>
        <v>高山村</v>
      </c>
      <c r="BE31" s="40">
        <f>VLOOKUP($BC31&amp;"_"&amp;$AZ$7,データシート1!$A:$BS,MATCH("cb_"&amp;BE$12,データシート1!$A$1:$BS$1,0),0)</f>
        <v>1751.6000000000004</v>
      </c>
      <c r="BF31" s="40">
        <f>VLOOKUP($BC31&amp;"_"&amp;$AZ$7,データシート1!$A:$BS,MATCH("cb_"&amp;BF$12,データシート1!$A$1:$BS$1,0),0)</f>
        <v>3094.3000000000006</v>
      </c>
      <c r="BG31" s="40">
        <f>VLOOKUP($BC31&amp;"_"&amp;$AZ$7,データシート1!$A:$BS,MATCH("cb_"&amp;BG$12,データシート1!$A$1:$BS$1,0),0)</f>
        <v>0</v>
      </c>
      <c r="BH31" s="40">
        <f>VLOOKUP($BC31&amp;"_"&amp;$AZ$7,データシート1!$A:$BS,MATCH("cb_"&amp;BH$12,データシート1!$A$1:$BS$1,0),0)</f>
        <v>420</v>
      </c>
      <c r="BI31" s="40">
        <f>VLOOKUP($BC31&amp;"_"&amp;$AZ$7,データシート1!$A:$BS,MATCH("cb_"&amp;BI$12,データシート1!$A$1:$BS$1,0),0)</f>
        <v>20</v>
      </c>
      <c r="BJ31" s="40">
        <f>VLOOKUP($BC31&amp;"_"&amp;$AZ$7,データシート1!$A:$BS,MATCH("cb_"&amp;BJ$12,データシート1!$A$1:$BS$1,0),0)</f>
        <v>0</v>
      </c>
      <c r="BK31" s="40">
        <f t="shared" si="3"/>
        <v>5285.9000000000015</v>
      </c>
      <c r="BL31" s="42"/>
      <c r="BM31" s="960" t="str">
        <f t="shared" si="4"/>
        <v>20543</v>
      </c>
      <c r="BN31" s="123" t="str">
        <f t="shared" si="5"/>
        <v>高山村</v>
      </c>
      <c r="BO31" s="40">
        <f>BE31*VLOOKUP(BO$12,別紙!$B$4:$E$10,MATCH("設備利用率",別紙!$B$4:$E$4,0),0)/100*8760/10^3</f>
        <v>2102.1301920000001</v>
      </c>
      <c r="BP31" s="40">
        <f>BF31*VLOOKUP(BP$12,別紙!$B$4:$E$10,MATCH("設備利用率",別紙!$B$4:$E$4,0),0)/100*8760/10^3</f>
        <v>4093.0162680000008</v>
      </c>
      <c r="BQ31" s="40">
        <f>BG31*VLOOKUP(BQ$12,別紙!$B$4:$E$10,MATCH("設備利用率",別紙!$B$4:$E$4,0),0)/100*8760/10^3</f>
        <v>0</v>
      </c>
      <c r="BR31" s="40">
        <f>BH31*VLOOKUP(BR$12,別紙!$B$4:$E$10,MATCH("設備利用率",別紙!$B$4:$E$4,0),0)/100*8760/10^3</f>
        <v>2207.52</v>
      </c>
      <c r="BS31" s="40">
        <f>BI31*VLOOKUP(BS$12,別紙!$B$4:$E$10,MATCH("設備利用率",別紙!$B$4:$E$4,0),0)/100*8760/10^3</f>
        <v>140.16</v>
      </c>
      <c r="BT31" s="40">
        <f>BJ31*VLOOKUP(BT$12,別紙!$B$4:$E$10,MATCH("設備利用率",別紙!$B$4:$E$4,0),0)/100*8760/10^3</f>
        <v>0</v>
      </c>
      <c r="BU31" s="40">
        <f t="shared" si="6"/>
        <v>8542.8264600000002</v>
      </c>
      <c r="BV31" s="42"/>
      <c r="BW31" s="38" t="str">
        <f t="shared" si="7"/>
        <v>20543</v>
      </c>
      <c r="BX31" s="38" t="str">
        <f t="shared" si="8"/>
        <v>高山村</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34095.336075085455</v>
      </c>
      <c r="BZ31" s="42"/>
      <c r="CA31" s="38" t="str">
        <f t="shared" si="9"/>
        <v>20543</v>
      </c>
      <c r="CB31" s="38" t="str">
        <f t="shared" si="10"/>
        <v>高山村</v>
      </c>
      <c r="CC31" s="260">
        <f t="shared" si="11"/>
        <v>6.1654479292142642E-2</v>
      </c>
      <c r="CD31" s="260">
        <f t="shared" si="16"/>
        <v>0.12004622154145293</v>
      </c>
      <c r="CE31" s="260">
        <f t="shared" si="17"/>
        <v>0</v>
      </c>
      <c r="CF31" s="260">
        <f t="shared" si="18"/>
        <v>6.4745512264157007E-2</v>
      </c>
      <c r="CG31" s="260">
        <f t="shared" si="19"/>
        <v>4.1108261755020319E-3</v>
      </c>
      <c r="CH31" s="260">
        <f t="shared" si="20"/>
        <v>0</v>
      </c>
      <c r="CI31" s="260">
        <f t="shared" si="12"/>
        <v>0.25055703927325457</v>
      </c>
      <c r="CK31" s="20" t="str">
        <f t="shared" si="13"/>
        <v>20543</v>
      </c>
      <c r="CL31" s="20" t="str">
        <f t="shared" si="14"/>
        <v>高山村</v>
      </c>
      <c r="CM31" s="20">
        <f>VLOOKUP($CK31&amp;"_"&amp;$AZ$7,データシート1!$A:$BS,MATCH("ca_太陽光発電（10kW未満）",データシート1!$A$1:$BS$1,0),0)</f>
        <v>391</v>
      </c>
      <c r="CN31" s="20">
        <f>VLOOKUP($CK31&amp;"_"&amp;$AZ$5,データシート1!$A:$BS,MATCH("ab_家庭",データシート1!$A$1:$BS$1,0),0)</f>
        <v>2456</v>
      </c>
      <c r="CO31" s="260">
        <f t="shared" si="15"/>
        <v>0.15920195439739412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07542</v>
      </c>
      <c r="AY32" s="20" t="str">
        <f>IF(IFERROR(比較地域マスタ!$Z25,"")=0,"",IFERROR(比較地域マスタ!$Z25,""))</f>
        <v>楢葉町</v>
      </c>
      <c r="AZ32" s="24"/>
      <c r="BA32" s="24"/>
      <c r="BB32" s="24"/>
      <c r="BC32" s="960" t="str">
        <f t="shared" si="0"/>
        <v>07542</v>
      </c>
      <c r="BD32" s="123" t="str">
        <f t="shared" si="2"/>
        <v>楢葉町</v>
      </c>
      <c r="BE32" s="40">
        <f>VLOOKUP($BC32&amp;"_"&amp;$AZ$7,データシート1!$A:$BS,MATCH("cb_"&amp;BE$12,データシート1!$A$1:$BS$1,0),0)</f>
        <v>1960.7000000000016</v>
      </c>
      <c r="BF32" s="40">
        <f>VLOOKUP($BC32&amp;"_"&amp;$AZ$7,データシート1!$A:$BS,MATCH("cb_"&amp;BF$12,データシート1!$A$1:$BS$1,0),0)</f>
        <v>48359.599999999991</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50320.299999999996</v>
      </c>
      <c r="BL32" s="42"/>
      <c r="BM32" s="960" t="str">
        <f t="shared" si="4"/>
        <v>07542</v>
      </c>
      <c r="BN32" s="123" t="str">
        <f t="shared" si="5"/>
        <v>楢葉町</v>
      </c>
      <c r="BO32" s="40">
        <f>BE32*VLOOKUP(BO$12,別紙!$B$4:$E$10,MATCH("設備利用率",別紙!$B$4:$E$4,0),0)/100*8760/10^3</f>
        <v>2353.0752840000023</v>
      </c>
      <c r="BP32" s="40">
        <f>BF32*VLOOKUP(BP$12,別紙!$B$4:$E$10,MATCH("設備利用率",別紙!$B$4:$E$4,0),0)/100*8760/10^3</f>
        <v>63968.144495999986</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66321.219779999985</v>
      </c>
      <c r="BV32" s="42"/>
      <c r="BW32" s="38" t="str">
        <f t="shared" si="7"/>
        <v>07542</v>
      </c>
      <c r="BX32" s="38" t="str">
        <f t="shared" si="8"/>
        <v>楢葉町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33919.556661979252</v>
      </c>
      <c r="BZ32" s="42"/>
      <c r="CA32" s="38" t="str">
        <f t="shared" si="9"/>
        <v>07542</v>
      </c>
      <c r="CB32" s="38" t="str">
        <f t="shared" si="10"/>
        <v>楢葉町</v>
      </c>
      <c r="CC32" s="260">
        <f t="shared" si="11"/>
        <v>6.9372229933582427E-2</v>
      </c>
      <c r="CD32" s="260">
        <f t="shared" si="16"/>
        <v>1.8858779651357436</v>
      </c>
      <c r="CE32" s="260">
        <f t="shared" si="17"/>
        <v>0</v>
      </c>
      <c r="CF32" s="260">
        <f t="shared" si="18"/>
        <v>0</v>
      </c>
      <c r="CG32" s="260">
        <f t="shared" si="19"/>
        <v>0</v>
      </c>
      <c r="CH32" s="260">
        <f t="shared" si="20"/>
        <v>0</v>
      </c>
      <c r="CI32" s="260">
        <f t="shared" si="12"/>
        <v>1.955250195069326</v>
      </c>
      <c r="CJ32" s="24"/>
      <c r="CK32" s="20" t="str">
        <f t="shared" si="13"/>
        <v>07542</v>
      </c>
      <c r="CL32" s="20" t="str">
        <f t="shared" si="14"/>
        <v>楢葉町</v>
      </c>
      <c r="CM32" s="20">
        <f>VLOOKUP($CK32&amp;"_"&amp;$AZ$7,データシート1!$A:$BS,MATCH("ca_太陽光発電（10kW未満）",データシート1!$A$1:$BS$1,0),0)</f>
        <v>368</v>
      </c>
      <c r="CN32" s="20">
        <f>VLOOKUP($CK32&amp;"_"&amp;$AZ$5,データシート1!$A:$BS,MATCH("ab_家庭",データシート1!$A$1:$BS$1,0),0)</f>
        <v>3068</v>
      </c>
      <c r="CO32" s="260">
        <f t="shared" si="15"/>
        <v>0.11994784876140809</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46490</v>
      </c>
      <c r="AY33" s="20" t="str">
        <f>IF(IFERROR(比較地域マスタ!$Z26,"")=0,"",IFERROR(比較地域マスタ!$Z26,""))</f>
        <v>錦江町</v>
      </c>
      <c r="BC33" s="960" t="str">
        <f t="shared" si="0"/>
        <v>46490</v>
      </c>
      <c r="BD33" s="123" t="str">
        <f t="shared" si="2"/>
        <v>錦江町</v>
      </c>
      <c r="BE33" s="40">
        <f>VLOOKUP($BC33&amp;"_"&amp;$AZ$7,データシート1!$A:$BS,MATCH("cb_"&amp;BE$12,データシート1!$A$1:$BS$1,0),0)</f>
        <v>582.48999999999978</v>
      </c>
      <c r="BF33" s="40">
        <f>VLOOKUP($BC33&amp;"_"&amp;$AZ$7,データシート1!$A:$BS,MATCH("cb_"&amp;BF$12,データシート1!$A$1:$BS$1,0),0)</f>
        <v>20474.599999999999</v>
      </c>
      <c r="BG33" s="40">
        <f>VLOOKUP($BC33&amp;"_"&amp;$AZ$7,データシート1!$A:$BS,MATCH("cb_"&amp;BG$12,データシート1!$A$1:$BS$1,0),0)</f>
        <v>0</v>
      </c>
      <c r="BH33" s="40">
        <f>VLOOKUP($BC33&amp;"_"&amp;$AZ$7,データシート1!$A:$BS,MATCH("cb_"&amp;BH$12,データシート1!$A$1:$BS$1,0),0)</f>
        <v>1096</v>
      </c>
      <c r="BI33" s="40">
        <f>VLOOKUP($BC33&amp;"_"&amp;$AZ$7,データシート1!$A:$BS,MATCH("cb_"&amp;BI$12,データシート1!$A$1:$BS$1,0),0)</f>
        <v>0</v>
      </c>
      <c r="BJ33" s="40">
        <f>VLOOKUP($BC33&amp;"_"&amp;$AZ$7,データシート1!$A:$BS,MATCH("cb_"&amp;BJ$12,データシート1!$A$1:$BS$1,0),0)</f>
        <v>0</v>
      </c>
      <c r="BK33" s="40">
        <f t="shared" si="3"/>
        <v>22153.089999999997</v>
      </c>
      <c r="BL33" s="42"/>
      <c r="BM33" s="960" t="str">
        <f t="shared" si="4"/>
        <v>46490</v>
      </c>
      <c r="BN33" s="123" t="str">
        <f t="shared" si="5"/>
        <v>錦江町</v>
      </c>
      <c r="BO33" s="40">
        <f>BE33*VLOOKUP(BO$12,別紙!$B$4:$E$10,MATCH("設備利用率",別紙!$B$4:$E$4,0),0)/100*8760/10^3</f>
        <v>699.05789879999975</v>
      </c>
      <c r="BP33" s="40">
        <f>BF33*VLOOKUP(BP$12,別紙!$B$4:$E$10,MATCH("設備利用率",別紙!$B$4:$E$4,0),0)/100*8760/10^3</f>
        <v>27082.981895999998</v>
      </c>
      <c r="BQ33" s="40">
        <f>BG33*VLOOKUP(BQ$12,別紙!$B$4:$E$10,MATCH("設備利用率",別紙!$B$4:$E$4,0),0)/100*8760/10^3</f>
        <v>0</v>
      </c>
      <c r="BR33" s="40">
        <f>BH33*VLOOKUP(BR$12,別紙!$B$4:$E$10,MATCH("設備利用率",別紙!$B$4:$E$4,0),0)/100*8760/10^3</f>
        <v>5760.576</v>
      </c>
      <c r="BS33" s="40">
        <f>BI33*VLOOKUP(BS$12,別紙!$B$4:$E$10,MATCH("設備利用率",別紙!$B$4:$E$4,0),0)/100*8760/10^3</f>
        <v>0</v>
      </c>
      <c r="BT33" s="40">
        <f>BJ33*VLOOKUP(BT$12,別紙!$B$4:$E$10,MATCH("設備利用率",別紙!$B$4:$E$4,0),0)/100*8760/10^3</f>
        <v>0</v>
      </c>
      <c r="BU33" s="40">
        <f t="shared" si="6"/>
        <v>33542.615794799996</v>
      </c>
      <c r="BV33" s="42"/>
      <c r="BW33" s="38" t="str">
        <f t="shared" si="7"/>
        <v>46490</v>
      </c>
      <c r="BX33" s="38" t="str">
        <f t="shared" si="8"/>
        <v>錦江町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33316.603952445847</v>
      </c>
      <c r="BZ33" s="42"/>
      <c r="CA33" s="38" t="str">
        <f t="shared" si="9"/>
        <v>46490</v>
      </c>
      <c r="CB33" s="38" t="str">
        <f t="shared" si="10"/>
        <v>錦江町</v>
      </c>
      <c r="CC33" s="260">
        <f t="shared" si="11"/>
        <v>2.0982267574384043E-2</v>
      </c>
      <c r="CD33" s="260">
        <f t="shared" si="16"/>
        <v>0.81289743500437939</v>
      </c>
      <c r="CE33" s="260">
        <f t="shared" si="17"/>
        <v>0</v>
      </c>
      <c r="CF33" s="260">
        <f t="shared" si="18"/>
        <v>0.17290405733496444</v>
      </c>
      <c r="CG33" s="260">
        <f t="shared" si="19"/>
        <v>0</v>
      </c>
      <c r="CH33" s="260">
        <f t="shared" si="20"/>
        <v>0</v>
      </c>
      <c r="CI33" s="260">
        <f t="shared" si="12"/>
        <v>1.0067837599137279</v>
      </c>
      <c r="CK33" s="20" t="str">
        <f t="shared" si="13"/>
        <v>46490</v>
      </c>
      <c r="CL33" s="20" t="str">
        <f t="shared" si="14"/>
        <v>錦江町</v>
      </c>
      <c r="CM33" s="20">
        <f>VLOOKUP($CK33&amp;"_"&amp;$AZ$7,データシート1!$A:$BS,MATCH("ca_太陽光発電（10kW未満）",データシート1!$A$1:$BS$1,0),0)</f>
        <v>114</v>
      </c>
      <c r="CN33" s="20">
        <f>VLOOKUP($CK33&amp;"_"&amp;$AZ$5,データシート1!$A:$BS,MATCH("ab_家庭",データシート1!$A$1:$BS$1,0),0)</f>
        <v>3676</v>
      </c>
      <c r="CO33" s="260">
        <f t="shared" si="15"/>
        <v>3.1011969532100107E-2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43424</v>
      </c>
      <c r="AY34" s="20" t="str">
        <f>IF(IFERROR(比較地域マスタ!$Z27,"")=0,"",IFERROR(比較地域マスタ!$Z27,""))</f>
        <v>小国町</v>
      </c>
      <c r="BC34" s="960" t="str">
        <f t="shared" si="0"/>
        <v>43424</v>
      </c>
      <c r="BD34" s="123" t="str">
        <f t="shared" si="2"/>
        <v>小国町</v>
      </c>
      <c r="BE34" s="40">
        <f>VLOOKUP($BC34&amp;"_"&amp;$AZ$7,データシート1!$A:$BS,MATCH("cb_"&amp;BE$12,データシート1!$A$1:$BS$1,0),0)</f>
        <v>740.58999999999992</v>
      </c>
      <c r="BF34" s="40">
        <f>VLOOKUP($BC34&amp;"_"&amp;$AZ$7,データシート1!$A:$BS,MATCH("cb_"&amp;BF$12,データシート1!$A$1:$BS$1,0),0)</f>
        <v>20682.760000000006</v>
      </c>
      <c r="BG34" s="40">
        <f>VLOOKUP($BC34&amp;"_"&amp;$AZ$7,データシート1!$A:$BS,MATCH("cb_"&amp;BG$12,データシート1!$A$1:$BS$1,0),0)</f>
        <v>8500</v>
      </c>
      <c r="BH34" s="40">
        <f>VLOOKUP($BC34&amp;"_"&amp;$AZ$7,データシート1!$A:$BS,MATCH("cb_"&amp;BH$12,データシート1!$A$1:$BS$1,0),0)</f>
        <v>22</v>
      </c>
      <c r="BI34" s="40">
        <f>VLOOKUP($BC34&amp;"_"&amp;$AZ$7,データシート1!$A:$BS,MATCH("cb_"&amp;BI$12,データシート1!$A$1:$BS$1,0),0)</f>
        <v>2314.3000000000002</v>
      </c>
      <c r="BJ34" s="40">
        <f>VLOOKUP($BC34&amp;"_"&amp;$AZ$7,データシート1!$A:$BS,MATCH("cb_"&amp;BJ$12,データシート1!$A$1:$BS$1,0),0)</f>
        <v>0</v>
      </c>
      <c r="BK34" s="40">
        <f t="shared" si="3"/>
        <v>32259.650000000005</v>
      </c>
      <c r="BL34" s="42"/>
      <c r="BM34" s="960" t="str">
        <f t="shared" si="4"/>
        <v>43424</v>
      </c>
      <c r="BN34" s="123" t="str">
        <f t="shared" si="5"/>
        <v>小国町</v>
      </c>
      <c r="BO34" s="40">
        <f>BE34*VLOOKUP(BO$12,別紙!$B$4:$E$10,MATCH("設備利用率",別紙!$B$4:$E$4,0),0)/100*8760/10^3</f>
        <v>888.79687079999997</v>
      </c>
      <c r="BP34" s="40">
        <f>BF34*VLOOKUP(BP$12,別紙!$B$4:$E$10,MATCH("設備利用率",別紙!$B$4:$E$4,0),0)/100*8760/10^3</f>
        <v>27358.327617600007</v>
      </c>
      <c r="BQ34" s="40">
        <f>BG34*VLOOKUP(BQ$12,別紙!$B$4:$E$10,MATCH("設備利用率",別紙!$B$4:$E$4,0),0)/100*8760/10^3</f>
        <v>18466.080000000002</v>
      </c>
      <c r="BR34" s="40">
        <f>BH34*VLOOKUP(BR$12,別紙!$B$4:$E$10,MATCH("設備利用率",別紙!$B$4:$E$4,0),0)/100*8760/10^3</f>
        <v>115.63200000000001</v>
      </c>
      <c r="BS34" s="40">
        <f>BI34*VLOOKUP(BS$12,別紙!$B$4:$E$10,MATCH("設備利用率",別紙!$B$4:$E$4,0),0)/100*8760/10^3</f>
        <v>16218.6144</v>
      </c>
      <c r="BT34" s="40">
        <f>BJ34*VLOOKUP(BT$12,別紙!$B$4:$E$10,MATCH("設備利用率",別紙!$B$4:$E$4,0),0)/100*8760/10^3</f>
        <v>0</v>
      </c>
      <c r="BU34" s="40">
        <f t="shared" si="6"/>
        <v>63047.450888400002</v>
      </c>
      <c r="BV34" s="42"/>
      <c r="BW34" s="38" t="str">
        <f t="shared" si="7"/>
        <v>43424</v>
      </c>
      <c r="BX34" s="38" t="str">
        <f t="shared" si="8"/>
        <v>小国町</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30047.436826323414</v>
      </c>
      <c r="BZ34" s="42"/>
      <c r="CA34" s="38" t="str">
        <f t="shared" si="9"/>
        <v>43424</v>
      </c>
      <c r="CB34" s="38" t="str">
        <f t="shared" si="10"/>
        <v>小国町</v>
      </c>
      <c r="CC34" s="260">
        <f t="shared" si="11"/>
        <v>2.9579789981332413E-2</v>
      </c>
      <c r="CD34" s="260">
        <f t="shared" si="16"/>
        <v>0.91050453906379192</v>
      </c>
      <c r="CE34" s="260">
        <f t="shared" si="17"/>
        <v>0.61456423410540539</v>
      </c>
      <c r="CF34" s="260">
        <f t="shared" si="18"/>
        <v>3.8483149384209445E-3</v>
      </c>
      <c r="CG34" s="260">
        <f t="shared" si="19"/>
        <v>0.53976698557500558</v>
      </c>
      <c r="CH34" s="260">
        <f t="shared" si="20"/>
        <v>0</v>
      </c>
      <c r="CI34" s="260">
        <f t="shared" si="12"/>
        <v>2.0982638636639561</v>
      </c>
      <c r="CK34" s="20" t="str">
        <f t="shared" si="13"/>
        <v>43424</v>
      </c>
      <c r="CL34" s="20" t="str">
        <f t="shared" si="14"/>
        <v>小国町</v>
      </c>
      <c r="CM34" s="20">
        <f>VLOOKUP($CK34&amp;"_"&amp;$AZ$7,データシート1!$A:$BS,MATCH("ca_太陽光発電（10kW未満）",データシート1!$A$1:$BS$1,0),0)</f>
        <v>145</v>
      </c>
      <c r="CN34" s="20">
        <f>VLOOKUP($CK34&amp;"_"&amp;$AZ$5,データシート1!$A:$BS,MATCH("ab_家庭",データシート1!$A$1:$BS$1,0),0)</f>
        <v>3001</v>
      </c>
      <c r="CO34" s="260">
        <f t="shared" si="15"/>
        <v>4.8317227590803064E-2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30381</v>
      </c>
      <c r="AY35" s="20" t="str">
        <f>IF(IFERROR(比較地域マスタ!$Z28,"")=0,"",IFERROR(比較地域マスタ!$Z28,""))</f>
        <v>美浜町</v>
      </c>
      <c r="BC35" s="960" t="str">
        <f t="shared" si="0"/>
        <v>30381</v>
      </c>
      <c r="BD35" s="123" t="str">
        <f t="shared" si="2"/>
        <v>美浜町</v>
      </c>
      <c r="BE35" s="40">
        <f>VLOOKUP($BC35&amp;"_"&amp;$AZ$7,データシート1!$A:$BS,MATCH("cb_"&amp;BE$12,データシート1!$A$1:$BS$1,0),0)</f>
        <v>979.09999999999968</v>
      </c>
      <c r="BF35" s="40">
        <f>VLOOKUP($BC35&amp;"_"&amp;$AZ$7,データシート1!$A:$BS,MATCH("cb_"&amp;BF$12,データシート1!$A$1:$BS$1,0),0)</f>
        <v>8018.7000000000053</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8997.8000000000047</v>
      </c>
      <c r="BL35" s="42"/>
      <c r="BM35" s="960" t="str">
        <f t="shared" si="4"/>
        <v>30381</v>
      </c>
      <c r="BN35" s="123" t="str">
        <f t="shared" si="5"/>
        <v>美浜町</v>
      </c>
      <c r="BO35" s="40">
        <f>BE35*VLOOKUP(BO$12,別紙!$B$4:$E$10,MATCH("設備利用率",別紙!$B$4:$E$4,0),0)/100*8760/10^3</f>
        <v>1175.0374919999995</v>
      </c>
      <c r="BP35" s="40">
        <f>BF35*VLOOKUP(BP$12,別紙!$B$4:$E$10,MATCH("設備利用率",別紙!$B$4:$E$4,0),0)/100*8760/10^3</f>
        <v>10606.815612000008</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11781.853104000007</v>
      </c>
      <c r="BV35" s="42"/>
      <c r="BW35" s="38" t="str">
        <f t="shared" si="7"/>
        <v>30381</v>
      </c>
      <c r="BX35" s="38" t="str">
        <f t="shared" si="8"/>
        <v>美浜町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29408.754933385797</v>
      </c>
      <c r="BZ35" s="42"/>
      <c r="CA35" s="38" t="str">
        <f t="shared" si="9"/>
        <v>30381</v>
      </c>
      <c r="CB35" s="38" t="str">
        <f t="shared" si="10"/>
        <v>美浜町</v>
      </c>
      <c r="CC35" s="260">
        <f t="shared" si="11"/>
        <v>3.9955363450836126E-2</v>
      </c>
      <c r="CD35" s="260">
        <f t="shared" si="16"/>
        <v>0.36066863884668565</v>
      </c>
      <c r="CE35" s="260">
        <f t="shared" si="17"/>
        <v>0</v>
      </c>
      <c r="CF35" s="260">
        <f t="shared" si="18"/>
        <v>0</v>
      </c>
      <c r="CG35" s="260">
        <f t="shared" si="19"/>
        <v>0</v>
      </c>
      <c r="CH35" s="260">
        <f t="shared" si="20"/>
        <v>0</v>
      </c>
      <c r="CI35" s="260">
        <f t="shared" si="12"/>
        <v>0.40062400229752182</v>
      </c>
      <c r="CK35" s="20" t="str">
        <f t="shared" si="13"/>
        <v>30381</v>
      </c>
      <c r="CL35" s="20" t="str">
        <f t="shared" si="14"/>
        <v>美浜町</v>
      </c>
      <c r="CM35" s="20">
        <f>VLOOKUP($CK35&amp;"_"&amp;$AZ$7,データシート1!$A:$BS,MATCH("ca_太陽光発電（10kW未満）",データシート1!$A$1:$BS$1,0),0)</f>
        <v>215</v>
      </c>
      <c r="CN35" s="20">
        <f>VLOOKUP($CK35&amp;"_"&amp;$AZ$5,データシート1!$A:$BS,MATCH("ab_家庭",データシート1!$A$1:$BS$1,0),0)</f>
        <v>3085</v>
      </c>
      <c r="CO35" s="260">
        <f t="shared" si="15"/>
        <v>6.9692058346839544E-2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20416</v>
      </c>
      <c r="AY36" s="20" t="str">
        <f>IF(IFERROR(比較地域マスタ!$Z29,"")=0,"",IFERROR(比較地域マスタ!$Z29,""))</f>
        <v>豊丘村</v>
      </c>
      <c r="BC36" s="960" t="str">
        <f t="shared" si="0"/>
        <v>20416</v>
      </c>
      <c r="BD36" s="123" t="str">
        <f t="shared" si="2"/>
        <v>豊丘村</v>
      </c>
      <c r="BE36" s="40">
        <f>VLOOKUP($BC36&amp;"_"&amp;$AZ$7,データシート1!$A:$BS,MATCH("cb_"&amp;BE$12,データシート1!$A$1:$BS$1,0),0)</f>
        <v>2145.7000000000012</v>
      </c>
      <c r="BF36" s="40">
        <f>VLOOKUP($BC36&amp;"_"&amp;$AZ$7,データシート1!$A:$BS,MATCH("cb_"&amp;BF$12,データシート1!$A$1:$BS$1,0),0)</f>
        <v>2495</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4640.7000000000007</v>
      </c>
      <c r="BL36" s="42"/>
      <c r="BM36" s="960" t="str">
        <f t="shared" si="4"/>
        <v>20416</v>
      </c>
      <c r="BN36" s="123" t="str">
        <f t="shared" si="5"/>
        <v>豊丘村</v>
      </c>
      <c r="BO36" s="40">
        <f>BE36*VLOOKUP(BO$12,別紙!$B$4:$E$10,MATCH("設備利用率",別紙!$B$4:$E$4,0),0)/100*8760/10^3</f>
        <v>2575.0974840000013</v>
      </c>
      <c r="BP36" s="40">
        <f>BF36*VLOOKUP(BP$12,別紙!$B$4:$E$10,MATCH("設備利用率",別紙!$B$4:$E$4,0),0)/100*8760/10^3</f>
        <v>3300.2862</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5875.3836840000013</v>
      </c>
      <c r="BV36" s="42"/>
      <c r="BW36" s="38" t="str">
        <f t="shared" si="7"/>
        <v>20416</v>
      </c>
      <c r="BX36" s="38" t="str">
        <f t="shared" si="8"/>
        <v>豊丘村</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34078.788004843213</v>
      </c>
      <c r="BZ36" s="42"/>
      <c r="CA36" s="38" t="str">
        <f t="shared" si="9"/>
        <v>20416</v>
      </c>
      <c r="CB36" s="38" t="str">
        <f t="shared" si="10"/>
        <v>豊丘村</v>
      </c>
      <c r="CC36" s="260">
        <f t="shared" si="11"/>
        <v>7.5563059450178605E-2</v>
      </c>
      <c r="CD36" s="260">
        <f t="shared" si="16"/>
        <v>9.6842827847368557E-2</v>
      </c>
      <c r="CE36" s="260">
        <f t="shared" si="17"/>
        <v>0</v>
      </c>
      <c r="CF36" s="260">
        <f t="shared" si="18"/>
        <v>0</v>
      </c>
      <c r="CG36" s="260">
        <f t="shared" si="19"/>
        <v>0</v>
      </c>
      <c r="CH36" s="260">
        <f t="shared" si="20"/>
        <v>0</v>
      </c>
      <c r="CI36" s="260">
        <f t="shared" si="12"/>
        <v>0.17240588729754716</v>
      </c>
      <c r="CK36" s="20" t="str">
        <f t="shared" si="13"/>
        <v>20416</v>
      </c>
      <c r="CL36" s="20" t="str">
        <f t="shared" si="14"/>
        <v>豊丘村</v>
      </c>
      <c r="CM36" s="20">
        <f>VLOOKUP($CK36&amp;"_"&amp;$AZ$7,データシート1!$A:$BS,MATCH("ca_太陽光発電（10kW未満）",データシート1!$A$1:$BS$1,0),0)</f>
        <v>454</v>
      </c>
      <c r="CN36" s="20">
        <f>VLOOKUP($CK36&amp;"_"&amp;$AZ$5,データシート1!$A:$BS,MATCH("ab_家庭",データシート1!$A$1:$BS$1,0),0)</f>
        <v>2226</v>
      </c>
      <c r="CO36" s="260">
        <f t="shared" si="15"/>
        <v>0.20395327942497754</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29362</v>
      </c>
      <c r="AY37" s="20" t="str">
        <f>IF(IFERROR(比較地域マスタ!$Z30,"")=0,"",IFERROR(比較地域マスタ!$Z30,""))</f>
        <v>三宅町</v>
      </c>
      <c r="BC37" s="960" t="str">
        <f t="shared" si="0"/>
        <v>29362</v>
      </c>
      <c r="BD37" s="123" t="str">
        <f t="shared" si="2"/>
        <v>三宅町</v>
      </c>
      <c r="BE37" s="40">
        <f>VLOOKUP($BC37&amp;"_"&amp;$AZ$7,データシート1!$A:$BS,MATCH("cb_"&amp;BE$12,データシート1!$A$1:$BS$1,0),0)</f>
        <v>1149.8</v>
      </c>
      <c r="BF37" s="40">
        <f>VLOOKUP($BC37&amp;"_"&amp;$AZ$7,データシート1!$A:$BS,MATCH("cb_"&amp;BF$12,データシート1!$A$1:$BS$1,0),0)</f>
        <v>2291.1000000000004</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3440.9000000000005</v>
      </c>
      <c r="BL37" s="42"/>
      <c r="BM37" s="960" t="str">
        <f t="shared" si="4"/>
        <v>29362</v>
      </c>
      <c r="BN37" s="123" t="str">
        <f t="shared" si="5"/>
        <v>三宅町</v>
      </c>
      <c r="BO37" s="40">
        <f>BE37*VLOOKUP(BO$12,別紙!$B$4:$E$10,MATCH("設備利用率",別紙!$B$4:$E$4,0),0)/100*8760/10^3</f>
        <v>1379.8979759999997</v>
      </c>
      <c r="BP37" s="40">
        <f>BF37*VLOOKUP(BP$12,別紙!$B$4:$E$10,MATCH("設備利用率",別紙!$B$4:$E$4,0),0)/100*8760/10^3</f>
        <v>3030.575436000001</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4410.4734120000012</v>
      </c>
      <c r="BV37" s="42"/>
      <c r="BW37" s="38" t="str">
        <f t="shared" si="7"/>
        <v>29362</v>
      </c>
      <c r="BX37" s="38" t="str">
        <f t="shared" si="8"/>
        <v>三宅町</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26548.05423682203</v>
      </c>
      <c r="BZ37" s="42"/>
      <c r="CA37" s="38" t="str">
        <f t="shared" si="9"/>
        <v>29362</v>
      </c>
      <c r="CB37" s="38" t="str">
        <f t="shared" si="10"/>
        <v>三宅町</v>
      </c>
      <c r="CC37" s="260">
        <f t="shared" si="11"/>
        <v>5.1977367670361603E-2</v>
      </c>
      <c r="CD37" s="260">
        <f t="shared" si="16"/>
        <v>0.11415433345757621</v>
      </c>
      <c r="CE37" s="260">
        <f t="shared" si="17"/>
        <v>0</v>
      </c>
      <c r="CF37" s="260">
        <f t="shared" si="18"/>
        <v>0</v>
      </c>
      <c r="CG37" s="260">
        <f t="shared" si="19"/>
        <v>0</v>
      </c>
      <c r="CH37" s="260">
        <f t="shared" si="20"/>
        <v>0</v>
      </c>
      <c r="CI37" s="260">
        <f t="shared" si="12"/>
        <v>0.16613170112793782</v>
      </c>
      <c r="CK37" s="20" t="str">
        <f t="shared" si="13"/>
        <v>29362</v>
      </c>
      <c r="CL37" s="20" t="str">
        <f t="shared" si="14"/>
        <v>三宅町</v>
      </c>
      <c r="CM37" s="20">
        <f>VLOOKUP($CK37&amp;"_"&amp;$AZ$7,データシート1!$A:$BS,MATCH("ca_太陽光発電（10kW未満）",データシート1!$A$1:$BS$1,0),0)</f>
        <v>260</v>
      </c>
      <c r="CN37" s="20">
        <f>VLOOKUP($CK37&amp;"_"&amp;$AZ$5,データシート1!$A:$BS,MATCH("ab_家庭",データシート1!$A$1:$BS$1,0),0)</f>
        <v>3040</v>
      </c>
      <c r="CO37" s="260">
        <f t="shared" si="15"/>
        <v>8.5526315789473686E-2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25442</v>
      </c>
      <c r="AY38" s="20" t="str">
        <f>IF(IFERROR(比較地域マスタ!$Z31,"")=0,"",IFERROR(比較地域マスタ!$Z31,""))</f>
        <v>甲良町</v>
      </c>
      <c r="BC38" s="960" t="str">
        <f t="shared" si="0"/>
        <v>25442</v>
      </c>
      <c r="BD38" s="123" t="str">
        <f t="shared" si="2"/>
        <v>甲良町</v>
      </c>
      <c r="BE38" s="40">
        <f>VLOOKUP($BC38&amp;"_"&amp;$AZ$7,データシート1!$A:$BS,MATCH("cb_"&amp;BE$12,データシート1!$A$1:$BS$1,0),0)</f>
        <v>947.39999999999964</v>
      </c>
      <c r="BF38" s="40">
        <f>VLOOKUP($BC38&amp;"_"&amp;$AZ$7,データシート1!$A:$BS,MATCH("cb_"&amp;BF$12,データシート1!$A$1:$BS$1,0),0)</f>
        <v>7389.6</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8337</v>
      </c>
      <c r="BL38" s="42"/>
      <c r="BM38" s="960" t="str">
        <f t="shared" si="4"/>
        <v>25442</v>
      </c>
      <c r="BN38" s="123" t="str">
        <f t="shared" si="5"/>
        <v>甲良町</v>
      </c>
      <c r="BO38" s="40">
        <f>BE38*VLOOKUP(BO$12,別紙!$B$4:$E$10,MATCH("設備利用率",別紙!$B$4:$E$4,0),0)/100*8760/10^3</f>
        <v>1136.9936879999996</v>
      </c>
      <c r="BP38" s="40">
        <f>BF38*VLOOKUP(BP$12,別紙!$B$4:$E$10,MATCH("設備利用率",別紙!$B$4:$E$4,0),0)/100*8760/10^3</f>
        <v>9774.6672959999996</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10911.660983999998</v>
      </c>
      <c r="BV38" s="42"/>
      <c r="BW38" s="38" t="str">
        <f t="shared" si="7"/>
        <v>25442</v>
      </c>
      <c r="BX38" s="38" t="str">
        <f t="shared" si="8"/>
        <v>甲良町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59167.041494918514</v>
      </c>
      <c r="BZ38" s="42"/>
      <c r="CA38" s="38" t="str">
        <f t="shared" si="9"/>
        <v>25442</v>
      </c>
      <c r="CB38" s="38" t="str">
        <f t="shared" si="10"/>
        <v>甲良町</v>
      </c>
      <c r="CC38" s="260">
        <f t="shared" si="11"/>
        <v>1.9216672986727735E-2</v>
      </c>
      <c r="CD38" s="260">
        <f t="shared" si="16"/>
        <v>0.16520459784759534</v>
      </c>
      <c r="CE38" s="260">
        <f t="shared" si="17"/>
        <v>0</v>
      </c>
      <c r="CF38" s="260">
        <f t="shared" si="18"/>
        <v>0</v>
      </c>
      <c r="CG38" s="260">
        <f t="shared" si="19"/>
        <v>0</v>
      </c>
      <c r="CH38" s="260">
        <f t="shared" si="20"/>
        <v>0</v>
      </c>
      <c r="CI38" s="260">
        <f t="shared" si="12"/>
        <v>0.18442127083432305</v>
      </c>
      <c r="CK38" s="20" t="str">
        <f t="shared" si="13"/>
        <v>25442</v>
      </c>
      <c r="CL38" s="20" t="str">
        <f t="shared" si="14"/>
        <v>甲良町</v>
      </c>
      <c r="CM38" s="20">
        <f>VLOOKUP($CK38&amp;"_"&amp;$AZ$7,データシート1!$A:$BS,MATCH("ca_太陽光発電（10kW未満）",データシート1!$A$1:$BS$1,0),0)</f>
        <v>190</v>
      </c>
      <c r="CN38" s="20">
        <f>VLOOKUP($CK38&amp;"_"&amp;$AZ$5,データシート1!$A:$BS,MATCH("ab_家庭",データシート1!$A$1:$BS$1,0),0)</f>
        <v>2632</v>
      </c>
      <c r="CO38" s="260">
        <f t="shared" si="15"/>
        <v>7.2188449848024319E-2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43531</v>
      </c>
      <c r="AY39" s="20" t="str">
        <f>IF(IFERROR(比較地域マスタ!$Z32,"")=0,"",IFERROR(比較地域マスタ!$Z32,""))</f>
        <v>苓北町</v>
      </c>
      <c r="BC39" s="960" t="str">
        <f t="shared" si="0"/>
        <v>43531</v>
      </c>
      <c r="BD39" s="123" t="str">
        <f t="shared" si="2"/>
        <v>苓北町</v>
      </c>
      <c r="BE39" s="40">
        <f>VLOOKUP($BC39&amp;"_"&amp;$AZ$7,データシート1!$A:$BS,MATCH("cb_"&amp;BE$12,データシート1!$A$1:$BS$1,0),0)</f>
        <v>1166.5499999999997</v>
      </c>
      <c r="BF39" s="40">
        <f>VLOOKUP($BC39&amp;"_"&amp;$AZ$7,データシート1!$A:$BS,MATCH("cb_"&amp;BF$12,データシート1!$A$1:$BS$1,0),0)</f>
        <v>2486.1999999999998</v>
      </c>
      <c r="BG39" s="40">
        <f>VLOOKUP($BC39&amp;"_"&amp;$AZ$7,データシート1!$A:$BS,MATCH("cb_"&amp;BG$12,データシート1!$A$1:$BS$1,0),0)</f>
        <v>7499</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11151.75</v>
      </c>
      <c r="BL39" s="42"/>
      <c r="BM39" s="960" t="str">
        <f t="shared" si="4"/>
        <v>43531</v>
      </c>
      <c r="BN39" s="123" t="str">
        <f t="shared" si="5"/>
        <v>苓北町</v>
      </c>
      <c r="BO39" s="40">
        <f>BE39*VLOOKUP(BO$12,別紙!$B$4:$E$10,MATCH("設備利用率",別紙!$B$4:$E$4,0),0)/100*8760/10^3</f>
        <v>1399.9999859999996</v>
      </c>
      <c r="BP39" s="40">
        <f>BF39*VLOOKUP(BP$12,別紙!$B$4:$E$10,MATCH("設備利用率",別紙!$B$4:$E$4,0),0)/100*8760/10^3</f>
        <v>3288.6459119999995</v>
      </c>
      <c r="BQ39" s="40">
        <f>BG39*VLOOKUP(BQ$12,別紙!$B$4:$E$10,MATCH("設備利用率",別紙!$B$4:$E$4,0),0)/100*8760/10^3</f>
        <v>16291.427520000001</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20980.073418</v>
      </c>
      <c r="BV39" s="42"/>
      <c r="BW39" s="38" t="str">
        <f t="shared" si="7"/>
        <v>43531</v>
      </c>
      <c r="BX39" s="38" t="str">
        <f t="shared" si="8"/>
        <v>苓北町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30040.968699097539</v>
      </c>
      <c r="BZ39" s="42"/>
      <c r="CA39" s="38" t="str">
        <f t="shared" si="9"/>
        <v>43531</v>
      </c>
      <c r="CB39" s="38" t="str">
        <f t="shared" si="10"/>
        <v>苓北町</v>
      </c>
      <c r="CC39" s="260">
        <f t="shared" si="11"/>
        <v>4.6603024024390302E-2</v>
      </c>
      <c r="CD39" s="260">
        <f t="shared" si="16"/>
        <v>0.10947203284089817</v>
      </c>
      <c r="CE39" s="260">
        <f t="shared" si="17"/>
        <v>0.54230699692747963</v>
      </c>
      <c r="CF39" s="260">
        <f t="shared" si="18"/>
        <v>0</v>
      </c>
      <c r="CG39" s="260">
        <f t="shared" si="19"/>
        <v>0</v>
      </c>
      <c r="CH39" s="260">
        <f t="shared" si="20"/>
        <v>0</v>
      </c>
      <c r="CI39" s="260">
        <f t="shared" si="12"/>
        <v>0.69838205379276808</v>
      </c>
      <c r="CK39" s="20" t="str">
        <f t="shared" si="13"/>
        <v>43531</v>
      </c>
      <c r="CL39" s="20" t="str">
        <f t="shared" si="14"/>
        <v>苓北町</v>
      </c>
      <c r="CM39" s="20">
        <f>VLOOKUP($CK39&amp;"_"&amp;$AZ$7,データシート1!$A:$BS,MATCH("ca_太陽光発電（10kW未満）",データシート1!$A$1:$BS$1,0),0)</f>
        <v>233</v>
      </c>
      <c r="CN39" s="20">
        <f>VLOOKUP($CK39&amp;"_"&amp;$AZ$5,データシート1!$A:$BS,MATCH("ab_家庭",データシート1!$A$1:$BS$1,0),0)</f>
        <v>3089</v>
      </c>
      <c r="CO39" s="260">
        <f t="shared" si="15"/>
        <v>7.5428941404985433E-2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46529</v>
      </c>
      <c r="AY40" s="20" t="str">
        <f>IF(IFERROR(比較地域マスタ!$Z33,"")=0,"",IFERROR(比較地域マスタ!$Z33,""))</f>
        <v>喜界町</v>
      </c>
      <c r="BC40" s="960" t="str">
        <f t="shared" si="0"/>
        <v>46529</v>
      </c>
      <c r="BD40" s="123" t="str">
        <f t="shared" si="2"/>
        <v>喜界町</v>
      </c>
      <c r="BE40" s="40">
        <f>VLOOKUP($BC40&amp;"_"&amp;$AZ$7,データシート1!$A:$BS,MATCH("cb_"&amp;BE$12,データシート1!$A$1:$BS$1,0),0)</f>
        <v>121.00999999999999</v>
      </c>
      <c r="BF40" s="40">
        <f>VLOOKUP($BC40&amp;"_"&amp;$AZ$7,データシート1!$A:$BS,MATCH("cb_"&amp;BF$12,データシート1!$A$1:$BS$1,0),0)</f>
        <v>1427.3000000000006</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1548.3100000000006</v>
      </c>
      <c r="BL40" s="42"/>
      <c r="BM40" s="960" t="str">
        <f t="shared" si="4"/>
        <v>46529</v>
      </c>
      <c r="BN40" s="123" t="str">
        <f t="shared" si="5"/>
        <v>喜界町</v>
      </c>
      <c r="BO40" s="40">
        <f>BE40*VLOOKUP(BO$12,別紙!$B$4:$E$10,MATCH("設備利用率",別紙!$B$4:$E$4,0),0)/100*8760/10^3</f>
        <v>145.22652119999995</v>
      </c>
      <c r="BP40" s="40">
        <f>BF40*VLOOKUP(BP$12,別紙!$B$4:$E$10,MATCH("設備利用率",別紙!$B$4:$E$4,0),0)/100*8760/10^3</f>
        <v>1887.9753480000008</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2033.2018692000008</v>
      </c>
      <c r="BV40" s="42"/>
      <c r="BW40" s="38" t="str">
        <f t="shared" si="7"/>
        <v>46529</v>
      </c>
      <c r="BX40" s="38" t="str">
        <f t="shared" si="8"/>
        <v>喜界町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31914.678611406682</v>
      </c>
      <c r="BZ40" s="42"/>
      <c r="CA40" s="38" t="str">
        <f t="shared" si="9"/>
        <v>46529</v>
      </c>
      <c r="CB40" s="38" t="str">
        <f t="shared" si="10"/>
        <v>喜界町</v>
      </c>
      <c r="CC40" s="260">
        <f t="shared" si="11"/>
        <v>4.5504616533438716E-3</v>
      </c>
      <c r="CD40" s="260">
        <f t="shared" si="16"/>
        <v>5.9156959435123883E-2</v>
      </c>
      <c r="CE40" s="260">
        <f t="shared" si="17"/>
        <v>0</v>
      </c>
      <c r="CF40" s="260">
        <f t="shared" si="18"/>
        <v>0</v>
      </c>
      <c r="CG40" s="260">
        <f t="shared" si="19"/>
        <v>0</v>
      </c>
      <c r="CH40" s="260">
        <f t="shared" si="20"/>
        <v>0</v>
      </c>
      <c r="CI40" s="260">
        <f t="shared" si="12"/>
        <v>6.3707421088467761E-2</v>
      </c>
      <c r="CK40" s="20" t="str">
        <f t="shared" si="13"/>
        <v>46529</v>
      </c>
      <c r="CL40" s="20" t="str">
        <f t="shared" si="14"/>
        <v>喜界町</v>
      </c>
      <c r="CM40" s="20">
        <f>VLOOKUP($CK40&amp;"_"&amp;$AZ$7,データシート1!$A:$BS,MATCH("ca_太陽光発電（10kW未満）",データシート1!$A$1:$BS$1,0),0)</f>
        <v>21</v>
      </c>
      <c r="CN40" s="20">
        <f>VLOOKUP($CK40&amp;"_"&amp;$AZ$5,データシート1!$A:$BS,MATCH("ab_家庭",データシート1!$A$1:$BS$1,0),0)</f>
        <v>3745</v>
      </c>
      <c r="CO40" s="260">
        <f t="shared" si="15"/>
        <v>5.6074766355140183E-3</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10382</v>
      </c>
      <c r="AY41" s="20" t="str">
        <f>IF(IFERROR(比較地域マスタ!$Z34,"")=0,"",IFERROR(比較地域マスタ!$Z34,""))</f>
        <v>下仁田町</v>
      </c>
      <c r="BC41" s="960" t="str">
        <f t="shared" si="0"/>
        <v>10382</v>
      </c>
      <c r="BD41" s="123" t="str">
        <f t="shared" si="2"/>
        <v>下仁田町</v>
      </c>
      <c r="BE41" s="40">
        <f>VLOOKUP($BC41&amp;"_"&amp;$AZ$7,データシート1!$A:$BS,MATCH("cb_"&amp;BE$12,データシート1!$A$1:$BS$1,0),0)</f>
        <v>400.60000000000014</v>
      </c>
      <c r="BF41" s="40">
        <f>VLOOKUP($BC41&amp;"_"&amp;$AZ$7,データシート1!$A:$BS,MATCH("cb_"&amp;BF$12,データシート1!$A$1:$BS$1,0),0)</f>
        <v>5634.4999999999991</v>
      </c>
      <c r="BG41" s="40">
        <f>VLOOKUP($BC41&amp;"_"&amp;$AZ$7,データシート1!$A:$BS,MATCH("cb_"&amp;BG$12,データシート1!$A$1:$BS$1,0),0)</f>
        <v>0</v>
      </c>
      <c r="BH41" s="40">
        <f>VLOOKUP($BC41&amp;"_"&amp;$AZ$7,データシート1!$A:$BS,MATCH("cb_"&amp;BH$12,データシート1!$A$1:$BS$1,0),0)</f>
        <v>24</v>
      </c>
      <c r="BI41" s="40">
        <f>VLOOKUP($BC41&amp;"_"&amp;$AZ$7,データシート1!$A:$BS,MATCH("cb_"&amp;BI$12,データシート1!$A$1:$BS$1,0),0)</f>
        <v>0</v>
      </c>
      <c r="BJ41" s="40">
        <f>VLOOKUP($BC41&amp;"_"&amp;$AZ$7,データシート1!$A:$BS,MATCH("cb_"&amp;BJ$12,データシート1!$A$1:$BS$1,0),0)</f>
        <v>0</v>
      </c>
      <c r="BK41" s="40">
        <f t="shared" si="3"/>
        <v>6059.0999999999995</v>
      </c>
      <c r="BL41" s="42"/>
      <c r="BM41" s="960" t="str">
        <f t="shared" si="4"/>
        <v>10382</v>
      </c>
      <c r="BN41" s="123" t="str">
        <f t="shared" si="5"/>
        <v>下仁田町</v>
      </c>
      <c r="BO41" s="40">
        <f>BE41*VLOOKUP(BO$12,別紙!$B$4:$E$10,MATCH("設備利用率",別紙!$B$4:$E$4,0),0)/100*8760/10^3</f>
        <v>480.76807200000007</v>
      </c>
      <c r="BP41" s="40">
        <f>BF41*VLOOKUP(BP$12,別紙!$B$4:$E$10,MATCH("設備利用率",別紙!$B$4:$E$4,0),0)/100*8760/10^3</f>
        <v>7453.0912199999984</v>
      </c>
      <c r="BQ41" s="40">
        <f>BG41*VLOOKUP(BQ$12,別紙!$B$4:$E$10,MATCH("設備利用率",別紙!$B$4:$E$4,0),0)/100*8760/10^3</f>
        <v>0</v>
      </c>
      <c r="BR41" s="40">
        <f>BH41*VLOOKUP(BR$12,別紙!$B$4:$E$10,MATCH("設備利用率",別紙!$B$4:$E$4,0),0)/100*8760/10^3</f>
        <v>126.14400000000001</v>
      </c>
      <c r="BS41" s="40">
        <f>BI41*VLOOKUP(BS$12,別紙!$B$4:$E$10,MATCH("設備利用率",別紙!$B$4:$E$4,0),0)/100*8760/10^3</f>
        <v>0</v>
      </c>
      <c r="BT41" s="40">
        <f>BJ41*VLOOKUP(BT$12,別紙!$B$4:$E$10,MATCH("設備利用率",別紙!$B$4:$E$4,0),0)/100*8760/10^3</f>
        <v>0</v>
      </c>
      <c r="BU41" s="40">
        <f t="shared" si="6"/>
        <v>8060.0032919999985</v>
      </c>
      <c r="BV41" s="42"/>
      <c r="BW41" s="38" t="str">
        <f t="shared" si="7"/>
        <v>10382</v>
      </c>
      <c r="BX41" s="38" t="str">
        <f t="shared" si="8"/>
        <v>下仁田町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38452.864635569102</v>
      </c>
      <c r="BZ41" s="42"/>
      <c r="CA41" s="38" t="str">
        <f t="shared" si="9"/>
        <v>10382</v>
      </c>
      <c r="CB41" s="38" t="str">
        <f t="shared" si="10"/>
        <v>下仁田町</v>
      </c>
      <c r="CC41" s="260">
        <f t="shared" si="11"/>
        <v>1.2502789494525386E-2</v>
      </c>
      <c r="CD41" s="260">
        <f t="shared" si="16"/>
        <v>0.19382408282544053</v>
      </c>
      <c r="CE41" s="260">
        <f t="shared" si="17"/>
        <v>0</v>
      </c>
      <c r="CF41" s="260">
        <f t="shared" si="18"/>
        <v>3.2804838129879181E-3</v>
      </c>
      <c r="CG41" s="260">
        <f t="shared" si="19"/>
        <v>0</v>
      </c>
      <c r="CH41" s="260">
        <f t="shared" si="20"/>
        <v>0</v>
      </c>
      <c r="CI41" s="260">
        <f t="shared" si="12"/>
        <v>0.20960735613295384</v>
      </c>
      <c r="CK41" s="20" t="str">
        <f t="shared" si="13"/>
        <v>10382</v>
      </c>
      <c r="CL41" s="20" t="str">
        <f t="shared" si="14"/>
        <v>下仁田町</v>
      </c>
      <c r="CM41" s="20">
        <f>VLOOKUP($CK41&amp;"_"&amp;$AZ$7,データシート1!$A:$BS,MATCH("ca_太陽光発電（10kW未満）",データシート1!$A$1:$BS$1,0),0)</f>
        <v>83</v>
      </c>
      <c r="CN41" s="20">
        <f>VLOOKUP($CK41&amp;"_"&amp;$AZ$5,データシート1!$A:$BS,MATCH("ab_家庭",データシート1!$A$1:$BS$1,0),0)</f>
        <v>3253</v>
      </c>
      <c r="CO41" s="260">
        <f t="shared" si="15"/>
        <v>2.5514909314478942E-2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12215</v>
      </c>
      <c r="AY72" s="20" t="str">
        <f>IF(IFERROR(比較地域マスタ!$AE7,"")=0,"",IFERROR(比較地域マスタ!$AE7,""))</f>
        <v>旭市</v>
      </c>
      <c r="AZ72" s="18"/>
      <c r="BA72" s="24">
        <v>1</v>
      </c>
      <c r="BB72" s="24">
        <v>1</v>
      </c>
      <c r="BC72" s="20" t="str">
        <f>AX72</f>
        <v>12215</v>
      </c>
      <c r="BD72" s="20" t="str">
        <f>AY72</f>
        <v>旭市</v>
      </c>
      <c r="BE72" s="953">
        <f>VLOOKUP(BC72&amp;"_令和4年度",データシート3!A:AB,MATCH("ea_"&amp;"太陽光（建物系）"&amp;"_年間発電",データシート3!$A$1:$AB$1,0),0)/10^3+VLOOKUP(BC72&amp;"_令和4年度",データシート3!A:AB,MATCH("ea_"&amp;"太陽光（土地系）"&amp;"_年間発電",データシート3!$A$1:$AB$1,0),0)/10^3</f>
        <v>3399354.233</v>
      </c>
      <c r="BF72" s="953">
        <f>VLOOKUP(BC72&amp;"_令和4年度",データシート3!A:AB,MATCH("ea_"&amp;"風力（陸上）"&amp;"_年間発電",データシート3!$A$1:$AB$1,0),0)/10^3</f>
        <v>388.26600000000002</v>
      </c>
      <c r="BG72" s="953">
        <f>VLOOKUP(BC72&amp;"_令和4年度",データシート3!A:AB,MATCH("ea_"&amp;"中小水（河川）"&amp;"_年間発電",データシート3!$A$1:$AB$1,0),0)/10^3+VLOOKUP(BC72&amp;"_令和4年度",データシート3!A:AB,MATCH("ea_"&amp;"中小水（農業用水路）"&amp;"_年間発電",データシート3!$A$1:$AB$1,0),0)/10^3</f>
        <v>372.63737497</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3400115.13637497</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408072.44173379889</v>
      </c>
      <c r="BK72" s="953">
        <f t="shared" ref="BK72:BK103" si="21">BI72-BJ72</f>
        <v>2992042.694641171</v>
      </c>
      <c r="BL72" s="953">
        <f t="shared" ref="BL72:BL103" si="22">IF(BK72&gt;0,0,BK72)</f>
        <v>0</v>
      </c>
      <c r="BM72" s="953">
        <f t="shared" ref="BM72:BM103" si="23">IF(BK72&gt;0,BK72,0)</f>
        <v>2992042.694641171</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12222</v>
      </c>
      <c r="AY73" s="20" t="str">
        <f>IF(IFERROR(比較地域マスタ!$AE8,"")=0,"",IFERROR(比較地域マスタ!$AE8,""))</f>
        <v>我孫子市</v>
      </c>
      <c r="AZ73" s="18"/>
      <c r="BA73" s="24">
        <v>2</v>
      </c>
      <c r="BB73" s="24">
        <v>1</v>
      </c>
      <c r="BC73" s="20" t="str">
        <f t="shared" ref="BC73:BC136" si="24">AX73</f>
        <v>12222</v>
      </c>
      <c r="BD73" s="20" t="str">
        <f t="shared" ref="BD73:BD136" si="25">AY73</f>
        <v>我孫子市</v>
      </c>
      <c r="BE73" s="953">
        <f>VLOOKUP(BC73&amp;"_令和4年度",データシート3!A:AB,MATCH("ea_"&amp;"太陽光（建物系）"&amp;"_年間発電",データシート3!$A$1:$AB$1,0),0)/10^3+VLOOKUP(BC73&amp;"_令和4年度",データシート3!A:AB,MATCH("ea_"&amp;"太陽光（土地系）"&amp;"_年間発電",データシート3!$A$1:$AB$1,0),0)/10^3</f>
        <v>687281.44100000011</v>
      </c>
      <c r="BF73" s="953">
        <f>VLOOKUP(BC73&amp;"_令和4年度",データシート3!A:AB,MATCH("ea_"&amp;"風力（陸上）"&amp;"_年間発電",データシート3!$A$1:$AB$1,0),0)/10^3</f>
        <v>0</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229.827</v>
      </c>
      <c r="BI73" s="953">
        <f t="shared" ref="BI73:BI136" si="26">SUM(BE73:BH73)</f>
        <v>687511.26800000016</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469893.88465135975</v>
      </c>
      <c r="BK73" s="953">
        <f t="shared" si="21"/>
        <v>217617.3833486404</v>
      </c>
      <c r="BL73" s="953">
        <f t="shared" si="22"/>
        <v>0</v>
      </c>
      <c r="BM73" s="953">
        <f t="shared" si="23"/>
        <v>217617.3833486404</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12238</v>
      </c>
      <c r="AY74" s="20" t="str">
        <f>IF(IFERROR(比較地域マスタ!$AE9,"")=0,"",IFERROR(比較地域マスタ!$AE9,""))</f>
        <v>いすみ市</v>
      </c>
      <c r="AZ74" s="18"/>
      <c r="BA74" s="24">
        <v>3</v>
      </c>
      <c r="BB74" s="24">
        <v>1</v>
      </c>
      <c r="BC74" s="20" t="str">
        <f t="shared" si="24"/>
        <v>12238</v>
      </c>
      <c r="BD74" s="20" t="str">
        <f t="shared" si="25"/>
        <v>いすみ市</v>
      </c>
      <c r="BE74" s="953">
        <f>VLOOKUP(BC74&amp;"_令和4年度",データシート3!A:AB,MATCH("ea_"&amp;"太陽光（建物系）"&amp;"_年間発電",データシート3!$A$1:$AB$1,0),0)/10^3+VLOOKUP(BC74&amp;"_令和4年度",データシート3!A:AB,MATCH("ea_"&amp;"太陽光（土地系）"&amp;"_年間発電",データシート3!$A$1:$AB$1,0),0)/10^3</f>
        <v>1578172.2179999999</v>
      </c>
      <c r="BF74" s="953">
        <f>VLOOKUP(BC74&amp;"_令和4年度",データシート3!A:AB,MATCH("ea_"&amp;"風力（陸上）"&amp;"_年間発電",データシート3!$A$1:$AB$1,0),0)/10^3</f>
        <v>31210.584999999999</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478.78699999999992</v>
      </c>
      <c r="BI74" s="953">
        <f t="shared" si="26"/>
        <v>1609861.5899999999</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164298.80157523704</v>
      </c>
      <c r="BK74" s="953">
        <f t="shared" si="21"/>
        <v>1445562.7884247629</v>
      </c>
      <c r="BL74" s="953">
        <f t="shared" si="22"/>
        <v>0</v>
      </c>
      <c r="BM74" s="953">
        <f t="shared" si="23"/>
        <v>1445562.7884247629</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12203</v>
      </c>
      <c r="AY75" s="20" t="str">
        <f>IF(IFERROR(比較地域マスタ!$AE10,"")=0,"",IFERROR(比較地域マスタ!$AE10,""))</f>
        <v>市川市</v>
      </c>
      <c r="AZ75" s="18"/>
      <c r="BA75" s="24">
        <v>4</v>
      </c>
      <c r="BB75" s="24">
        <v>1</v>
      </c>
      <c r="BC75" s="20" t="str">
        <f t="shared" si="24"/>
        <v>12203</v>
      </c>
      <c r="BD75" s="20" t="str">
        <f t="shared" si="25"/>
        <v>市川市</v>
      </c>
      <c r="BE75" s="953">
        <f>VLOOKUP(BC75&amp;"_令和4年度",データシート3!A:AB,MATCH("ea_"&amp;"太陽光（建物系）"&amp;"_年間発電",データシート3!$A$1:$AB$1,0),0)/10^3+VLOOKUP(BC75&amp;"_令和4年度",データシート3!A:AB,MATCH("ea_"&amp;"太陽光（土地系）"&amp;"_年間発電",データシート3!$A$1:$AB$1,0),0)/10^3</f>
        <v>1337351.4710000001</v>
      </c>
      <c r="BF75" s="953">
        <f>VLOOKUP(BC75&amp;"_令和4年度",データシート3!A:AB,MATCH("ea_"&amp;"風力（陸上）"&amp;"_年間発電",データシート3!$A$1:$AB$1,0),0)/10^3</f>
        <v>0</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1770.6759999999999</v>
      </c>
      <c r="BI75" s="953">
        <f t="shared" si="26"/>
        <v>1339122.1470000001</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2191881.3046004386</v>
      </c>
      <c r="BK75" s="953">
        <f t="shared" si="21"/>
        <v>-852759.15760043846</v>
      </c>
      <c r="BL75" s="953">
        <f t="shared" si="22"/>
        <v>-852759.15760043846</v>
      </c>
      <c r="BM75" s="953">
        <f t="shared" si="23"/>
        <v>0</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12421</v>
      </c>
      <c r="AY76" s="20" t="str">
        <f>IF(IFERROR(比較地域マスタ!$AE11,"")=0,"",IFERROR(比較地域マスタ!$AE11,""))</f>
        <v>一宮町</v>
      </c>
      <c r="AZ76" s="18"/>
      <c r="BA76" s="24">
        <v>5</v>
      </c>
      <c r="BB76" s="24">
        <v>1</v>
      </c>
      <c r="BC76" s="20" t="str">
        <f t="shared" si="24"/>
        <v>12421</v>
      </c>
      <c r="BD76" s="20" t="str">
        <f t="shared" si="25"/>
        <v>一宮町</v>
      </c>
      <c r="BE76" s="953">
        <f>VLOOKUP(BC76&amp;"_令和4年度",データシート3!A:AB,MATCH("ea_"&amp;"太陽光（建物系）"&amp;"_年間発電",データシート3!$A$1:$AB$1,0),0)/10^3+VLOOKUP(BC76&amp;"_令和4年度",データシート3!A:AB,MATCH("ea_"&amp;"太陽光（土地系）"&amp;"_年間発電",データシート3!$A$1:$AB$1,0),0)/10^3</f>
        <v>313919.06900000002</v>
      </c>
      <c r="BF76" s="953">
        <f>VLOOKUP(BC76&amp;"_令和4年度",データシート3!A:AB,MATCH("ea_"&amp;"風力（陸上）"&amp;"_年間発電",データシート3!$A$1:$AB$1,0),0)/10^3</f>
        <v>0</v>
      </c>
      <c r="BG76" s="953">
        <f>VLOOKUP(BC76&amp;"_令和4年度",データシート3!A:AB,MATCH("ea_"&amp;"中小水（河川）"&amp;"_年間発電",データシート3!$A$1:$AB$1,0),0)/10^3+VLOOKUP(BC76&amp;"_令和4年度",データシート3!A:AB,MATCH("ea_"&amp;"中小水（農業用水路）"&amp;"_年間発電",データシート3!$A$1:$AB$1,0),0)/10^3</f>
        <v>0</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14.717000000000002</v>
      </c>
      <c r="BI76" s="953">
        <f t="shared" si="26"/>
        <v>313933.78600000002</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59602.270917347414</v>
      </c>
      <c r="BK76" s="953">
        <f t="shared" si="21"/>
        <v>254331.51508265262</v>
      </c>
      <c r="BL76" s="953">
        <f t="shared" si="22"/>
        <v>0</v>
      </c>
      <c r="BM76" s="953">
        <f t="shared" si="23"/>
        <v>254331.51508265262</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12219</v>
      </c>
      <c r="AY77" s="20" t="str">
        <f>IF(IFERROR(比較地域マスタ!$AE12,"")=0,"",IFERROR(比較地域マスタ!$AE12,""))</f>
        <v>市原市</v>
      </c>
      <c r="AZ77" s="18"/>
      <c r="BA77" s="24">
        <v>6</v>
      </c>
      <c r="BB77" s="24">
        <v>1</v>
      </c>
      <c r="BC77" s="20" t="str">
        <f t="shared" si="24"/>
        <v>12219</v>
      </c>
      <c r="BD77" s="20" t="str">
        <f t="shared" si="25"/>
        <v>市原市</v>
      </c>
      <c r="BE77" s="953">
        <f>VLOOKUP(BC77&amp;"_令和4年度",データシート3!A:AB,MATCH("ea_"&amp;"太陽光（建物系）"&amp;"_年間発電",データシート3!$A$1:$AB$1,0),0)/10^3+VLOOKUP(BC77&amp;"_令和4年度",データシート3!A:AB,MATCH("ea_"&amp;"太陽光（土地系）"&amp;"_年間発電",データシート3!$A$1:$AB$1,0),0)/10^3</f>
        <v>3333977.5369999995</v>
      </c>
      <c r="BF77" s="953">
        <f>VLOOKUP(BC77&amp;"_令和4年度",データシート3!A:AB,MATCH("ea_"&amp;"風力（陸上）"&amp;"_年間発電",データシート3!$A$1:$AB$1,0),0)/10^3</f>
        <v>131261.323</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1029.44</v>
      </c>
      <c r="BI77" s="953">
        <f t="shared" si="26"/>
        <v>3466268.2999999993</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5327785.9157880805</v>
      </c>
      <c r="BK77" s="953">
        <f t="shared" si="21"/>
        <v>-1861517.6157880812</v>
      </c>
      <c r="BL77" s="953">
        <f t="shared" si="22"/>
        <v>-1861517.6157880812</v>
      </c>
      <c r="BM77" s="953">
        <f t="shared" si="23"/>
        <v>0</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12231</v>
      </c>
      <c r="AY78" s="20" t="str">
        <f>IF(IFERROR(比較地域マスタ!$AE13,"")=0,"",IFERROR(比較地域マスタ!$AE13,""))</f>
        <v>印西市</v>
      </c>
      <c r="AZ78" s="18"/>
      <c r="BA78" s="24">
        <v>7</v>
      </c>
      <c r="BB78" s="24">
        <v>1</v>
      </c>
      <c r="BC78" s="20" t="str">
        <f t="shared" si="24"/>
        <v>12231</v>
      </c>
      <c r="BD78" s="20" t="str">
        <f t="shared" si="25"/>
        <v>印西市</v>
      </c>
      <c r="BE78" s="953">
        <f>VLOOKUP(BC78&amp;"_令和4年度",データシート3!A:AB,MATCH("ea_"&amp;"太陽光（建物系）"&amp;"_年間発電",データシート3!$A$1:$AB$1,0),0)/10^3+VLOOKUP(BC78&amp;"_令和4年度",データシート3!A:AB,MATCH("ea_"&amp;"太陽光（土地系）"&amp;"_年間発電",データシート3!$A$1:$AB$1,0),0)/10^3</f>
        <v>1288096.2209999999</v>
      </c>
      <c r="BF78" s="953">
        <f>VLOOKUP(BC78&amp;"_令和4年度",データシート3!A:AB,MATCH("ea_"&amp;"風力（陸上）"&amp;"_年間発電",データシート3!$A$1:$AB$1,0),0)/10^3</f>
        <v>1099.902</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296.78899999999993</v>
      </c>
      <c r="BI78" s="953">
        <f t="shared" si="26"/>
        <v>1289492.912</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446154.25050536747</v>
      </c>
      <c r="BK78" s="953">
        <f t="shared" si="21"/>
        <v>843338.66149463248</v>
      </c>
      <c r="BL78" s="953">
        <f t="shared" si="22"/>
        <v>0</v>
      </c>
      <c r="BM78" s="953">
        <f t="shared" si="23"/>
        <v>843338.66149463248</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12227</v>
      </c>
      <c r="AY79" s="20" t="str">
        <f>IF(IFERROR(比較地域マスタ!$AE14,"")=0,"",IFERROR(比較地域マスタ!$AE14,""))</f>
        <v>浦安市</v>
      </c>
      <c r="AZ79" s="18"/>
      <c r="BA79" s="24">
        <v>8</v>
      </c>
      <c r="BB79" s="24">
        <v>1</v>
      </c>
      <c r="BC79" s="20" t="str">
        <f t="shared" si="24"/>
        <v>12227</v>
      </c>
      <c r="BD79" s="20" t="str">
        <f t="shared" si="25"/>
        <v>浦安市</v>
      </c>
      <c r="BE79" s="953">
        <f>VLOOKUP(BC79&amp;"_令和4年度",データシート3!A:AB,MATCH("ea_"&amp;"太陽光（建物系）"&amp;"_年間発電",データシート3!$A$1:$AB$1,0),0)/10^3+VLOOKUP(BC79&amp;"_令和4年度",データシート3!A:AB,MATCH("ea_"&amp;"太陽光（土地系）"&amp;"_年間発電",データシート3!$A$1:$AB$1,0),0)/10^3</f>
        <v>384811.01500000001</v>
      </c>
      <c r="BF79" s="953">
        <f>VLOOKUP(BC79&amp;"_令和4年度",データシート3!A:AB,MATCH("ea_"&amp;"風力（陸上）"&amp;"_年間発電",データシート3!$A$1:$AB$1,0),0)/10^3</f>
        <v>0</v>
      </c>
      <c r="BG79" s="953">
        <f>VLOOKUP(BC79&amp;"_令和4年度",データシート3!A:AB,MATCH("ea_"&amp;"中小水（河川）"&amp;"_年間発電",データシート3!$A$1:$AB$1,0),0)/10^3+VLOOKUP(BC79&amp;"_令和4年度",データシート3!A:AB,MATCH("ea_"&amp;"中小水（農業用水路）"&amp;"_年間発電",データシート3!$A$1:$AB$1,0),0)/10^3</f>
        <v>0</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56.659999999999989</v>
      </c>
      <c r="BI79" s="953">
        <f t="shared" si="26"/>
        <v>384867.67499999999</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1037535.5565260794</v>
      </c>
      <c r="BK79" s="953">
        <f t="shared" si="21"/>
        <v>-652667.88152607949</v>
      </c>
      <c r="BL79" s="953">
        <f>IF(BK79&gt;0,0,BK79)</f>
        <v>-652667.88152607949</v>
      </c>
      <c r="BM79" s="953">
        <f>IF(BK79&gt;0,BK79,0)</f>
        <v>0</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12239</v>
      </c>
      <c r="AY80" s="20" t="str">
        <f>IF(IFERROR(比較地域マスタ!$AE15,"")=0,"",IFERROR(比較地域マスタ!$AE15,""))</f>
        <v>大網白里市</v>
      </c>
      <c r="AZ80" s="18"/>
      <c r="BA80" s="24">
        <v>9</v>
      </c>
      <c r="BB80" s="24">
        <v>1</v>
      </c>
      <c r="BC80" s="20" t="str">
        <f t="shared" si="24"/>
        <v>12239</v>
      </c>
      <c r="BD80" s="20" t="str">
        <f t="shared" si="25"/>
        <v>大網白里市</v>
      </c>
      <c r="BE80" s="953">
        <f>VLOOKUP(BC80&amp;"_令和4年度",データシート3!A:AB,MATCH("ea_"&amp;"太陽光（建物系）"&amp;"_年間発電",データシート3!$A$1:$AB$1,0),0)/10^3+VLOOKUP(BC80&amp;"_令和4年度",データシート3!A:AB,MATCH("ea_"&amp;"太陽光（土地系）"&amp;"_年間発電",データシート3!$A$1:$AB$1,0),0)/10^3</f>
        <v>1185045.8229999999</v>
      </c>
      <c r="BF80" s="953">
        <f>VLOOKUP(BC80&amp;"_令和4年度",データシート3!A:AB,MATCH("ea_"&amp;"風力（陸上）"&amp;"_年間発電",データシート3!$A$1:$AB$1,0),0)/10^3</f>
        <v>0</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8921.8150000000005</v>
      </c>
      <c r="BI80" s="953">
        <f t="shared" si="26"/>
        <v>1193967.6379999998</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162751.96349117238</v>
      </c>
      <c r="BK80" s="953">
        <f t="shared" si="21"/>
        <v>1031215.6745088274</v>
      </c>
      <c r="BL80" s="953">
        <f t="shared" si="22"/>
        <v>0</v>
      </c>
      <c r="BM80" s="953">
        <f t="shared" si="23"/>
        <v>1031215.6745088274</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12441</v>
      </c>
      <c r="AY81" s="20" t="str">
        <f>IF(IFERROR(比較地域マスタ!$AE16,"")=0,"",IFERROR(比較地域マスタ!$AE16,""))</f>
        <v>大多喜町</v>
      </c>
      <c r="AZ81" s="18"/>
      <c r="BA81" s="24">
        <v>10</v>
      </c>
      <c r="BB81" s="24">
        <v>1</v>
      </c>
      <c r="BC81" s="20" t="str">
        <f t="shared" si="24"/>
        <v>12441</v>
      </c>
      <c r="BD81" s="20" t="str">
        <f t="shared" si="25"/>
        <v>大多喜町</v>
      </c>
      <c r="BE81" s="953">
        <f>VLOOKUP(BC81&amp;"_令和4年度",データシート3!A:AB,MATCH("ea_"&amp;"太陽光（建物系）"&amp;"_年間発電",データシート3!$A$1:$AB$1,0),0)/10^3+VLOOKUP(BC81&amp;"_令和4年度",データシート3!A:AB,MATCH("ea_"&amp;"太陽光（土地系）"&amp;"_年間発電",データシート3!$A$1:$AB$1,0),0)/10^3</f>
        <v>472968.56399999995</v>
      </c>
      <c r="BF81" s="953">
        <f>VLOOKUP(BC81&amp;"_令和4年度",データシート3!A:AB,MATCH("ea_"&amp;"風力（陸上）"&amp;"_年間発電",データシート3!$A$1:$AB$1,0),0)/10^3</f>
        <v>421957.739</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65.734999999999999</v>
      </c>
      <c r="BI81" s="953">
        <f t="shared" si="26"/>
        <v>894992.03799999994</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62227.570972390167</v>
      </c>
      <c r="BK81" s="953">
        <f t="shared" si="21"/>
        <v>832764.46702760982</v>
      </c>
      <c r="BL81" s="953">
        <f t="shared" si="22"/>
        <v>0</v>
      </c>
      <c r="BM81" s="953">
        <f t="shared" si="23"/>
        <v>832764.46702760982</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12443</v>
      </c>
      <c r="AY82" s="20" t="str">
        <f>IF(IFERROR(比較地域マスタ!$AE17,"")=0,"",IFERROR(比較地域マスタ!$AE17,""))</f>
        <v>御宿町</v>
      </c>
      <c r="AZ82" s="18"/>
      <c r="BA82" s="24">
        <v>11</v>
      </c>
      <c r="BB82" s="24">
        <v>1</v>
      </c>
      <c r="BC82" s="20" t="str">
        <f t="shared" si="24"/>
        <v>12443</v>
      </c>
      <c r="BD82" s="20" t="str">
        <f t="shared" si="25"/>
        <v>御宿町</v>
      </c>
      <c r="BE82" s="953">
        <f>VLOOKUP(BC82&amp;"_令和4年度",データシート3!A:AB,MATCH("ea_"&amp;"太陽光（建物系）"&amp;"_年間発電",データシート3!$A$1:$AB$1,0),0)/10^3+VLOOKUP(BC82&amp;"_令和4年度",データシート3!A:AB,MATCH("ea_"&amp;"太陽光（土地系）"&amp;"_年間発電",データシート3!$A$1:$AB$1,0),0)/10^3</f>
        <v>140826.33400000003</v>
      </c>
      <c r="BF82" s="953">
        <f>VLOOKUP(BC82&amp;"_令和4年度",データシート3!A:AB,MATCH("ea_"&amp;"風力（陸上）"&amp;"_年間発電",データシート3!$A$1:$AB$1,0),0)/10^3</f>
        <v>46002.445</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59.847999999999999</v>
      </c>
      <c r="BI82" s="953">
        <f t="shared" si="26"/>
        <v>186888.62700000004</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27181.508324319675</v>
      </c>
      <c r="BK82" s="953">
        <f t="shared" si="21"/>
        <v>159707.11867568037</v>
      </c>
      <c r="BL82" s="953">
        <f t="shared" si="22"/>
        <v>0</v>
      </c>
      <c r="BM82" s="953">
        <f t="shared" si="23"/>
        <v>159707.11867568037</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12217</v>
      </c>
      <c r="AY83" s="20" t="str">
        <f>IF(IFERROR(比較地域マスタ!$AE18,"")=0,"",IFERROR(比較地域マスタ!$AE18,""))</f>
        <v>柏市</v>
      </c>
      <c r="AZ83" s="18"/>
      <c r="BA83" s="24">
        <v>12</v>
      </c>
      <c r="BB83" s="24">
        <v>1</v>
      </c>
      <c r="BC83" s="20" t="str">
        <f t="shared" si="24"/>
        <v>12217</v>
      </c>
      <c r="BD83" s="20" t="str">
        <f t="shared" si="25"/>
        <v>柏市</v>
      </c>
      <c r="BE83" s="953">
        <f>VLOOKUP(BC83&amp;"_令和4年度",データシート3!A:AB,MATCH("ea_"&amp;"太陽光（建物系）"&amp;"_年間発電",データシート3!$A$1:$AB$1,0),0)/10^3+VLOOKUP(BC83&amp;"_令和4年度",データシート3!A:AB,MATCH("ea_"&amp;"太陽光（土地系）"&amp;"_年間発電",データシート3!$A$1:$AB$1,0),0)/10^3</f>
        <v>2224801.6159999999</v>
      </c>
      <c r="BF83" s="953">
        <f>VLOOKUP(BC83&amp;"_令和4年度",データシート3!A:AB,MATCH("ea_"&amp;"風力（陸上）"&amp;"_年間発電",データシート3!$A$1:$AB$1,0),0)/10^3</f>
        <v>0</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2224801.6159999999</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2053387.2332817372</v>
      </c>
      <c r="BK83" s="953">
        <f t="shared" si="21"/>
        <v>171414.38271826273</v>
      </c>
      <c r="BL83" s="953">
        <f t="shared" si="22"/>
        <v>0</v>
      </c>
      <c r="BM83" s="953">
        <f t="shared" si="23"/>
        <v>171414.38271826273</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12218</v>
      </c>
      <c r="AY84" s="20" t="str">
        <f>IF(IFERROR(比較地域マスタ!$AE19,"")=0,"",IFERROR(比較地域マスタ!$AE19,""))</f>
        <v>勝浦市</v>
      </c>
      <c r="AZ84" s="18"/>
      <c r="BA84" s="24">
        <v>13</v>
      </c>
      <c r="BB84" s="24">
        <v>1</v>
      </c>
      <c r="BC84" s="20" t="str">
        <f t="shared" si="24"/>
        <v>12218</v>
      </c>
      <c r="BD84" s="20" t="str">
        <f t="shared" si="25"/>
        <v>勝浦市</v>
      </c>
      <c r="BE84" s="953">
        <f>VLOOKUP(BC84&amp;"_令和4年度",データシート3!A:AB,MATCH("ea_"&amp;"太陽光（建物系）"&amp;"_年間発電",データシート3!$A$1:$AB$1,0),0)/10^3+VLOOKUP(BC84&amp;"_令和4年度",データシート3!A:AB,MATCH("ea_"&amp;"太陽光（土地系）"&amp;"_年間発電",データシート3!$A$1:$AB$1,0),0)/10^3</f>
        <v>460527.22499999998</v>
      </c>
      <c r="BF84" s="953">
        <f>VLOOKUP(BC84&amp;"_令和4年度",データシート3!A:AB,MATCH("ea_"&amp;"風力（陸上）"&amp;"_年間発電",データシート3!$A$1:$AB$1,0),0)/10^3</f>
        <v>149570.353</v>
      </c>
      <c r="BG84" s="953">
        <f>VLOOKUP(BC84&amp;"_令和4年度",データシート3!A:AB,MATCH("ea_"&amp;"中小水（河川）"&amp;"_年間発電",データシート3!$A$1:$AB$1,0),0)/10^3+VLOOKUP(BC84&amp;"_令和4年度",データシート3!A:AB,MATCH("ea_"&amp;"中小水（農業用水路）"&amp;"_年間発電",データシート3!$A$1:$AB$1,0),0)/10^3</f>
        <v>734.18901190999998</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610831.76701190998</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84794.820162123971</v>
      </c>
      <c r="BK84" s="953">
        <f t="shared" si="21"/>
        <v>526036.94684978598</v>
      </c>
      <c r="BL84" s="953">
        <f t="shared" si="22"/>
        <v>0</v>
      </c>
      <c r="BM84" s="953">
        <f t="shared" si="23"/>
        <v>526036.94684978598</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12236</v>
      </c>
      <c r="AY85" s="20" t="str">
        <f>IF(IFERROR(比較地域マスタ!$AE20,"")=0,"",IFERROR(比較地域マスタ!$AE20,""))</f>
        <v>香取市</v>
      </c>
      <c r="AZ85" s="18"/>
      <c r="BA85" s="24">
        <v>14</v>
      </c>
      <c r="BB85" s="24">
        <v>1</v>
      </c>
      <c r="BC85" s="20" t="str">
        <f t="shared" si="24"/>
        <v>12236</v>
      </c>
      <c r="BD85" s="20" t="str">
        <f t="shared" si="25"/>
        <v>香取市</v>
      </c>
      <c r="BE85" s="953">
        <f>VLOOKUP(BC85&amp;"_令和4年度",データシート3!A:AB,MATCH("ea_"&amp;"太陽光（建物系）"&amp;"_年間発電",データシート3!$A$1:$AB$1,0),0)/10^3+VLOOKUP(BC85&amp;"_令和4年度",データシート3!A:AB,MATCH("ea_"&amp;"太陽光（土地系）"&amp;"_年間発電",データシート3!$A$1:$AB$1,0),0)/10^3</f>
        <v>3436338.591</v>
      </c>
      <c r="BF85" s="953">
        <f>VLOOKUP(BC85&amp;"_令和4年度",データシート3!A:AB,MATCH("ea_"&amp;"風力（陸上）"&amp;"_年間発電",データシート3!$A$1:$AB$1,0),0)/10^3</f>
        <v>0</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3436338.591</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363778.92098739505</v>
      </c>
      <c r="BK85" s="953">
        <f t="shared" si="21"/>
        <v>3072559.6700126049</v>
      </c>
      <c r="BL85" s="953">
        <f t="shared" si="22"/>
        <v>0</v>
      </c>
      <c r="BM85" s="953">
        <f t="shared" si="23"/>
        <v>3072559.6700126049</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12224</v>
      </c>
      <c r="AY86" s="20" t="str">
        <f>IF(IFERROR(比較地域マスタ!$AE21,"")=0,"",IFERROR(比較地域マスタ!$AE21,""))</f>
        <v>鎌ヶ谷市</v>
      </c>
      <c r="AZ86" s="18"/>
      <c r="BA86" s="24">
        <v>15</v>
      </c>
      <c r="BB86" s="24">
        <v>1</v>
      </c>
      <c r="BC86" s="20" t="str">
        <f t="shared" si="24"/>
        <v>12224</v>
      </c>
      <c r="BD86" s="20" t="str">
        <f t="shared" si="25"/>
        <v>鎌ヶ谷市</v>
      </c>
      <c r="BE86" s="953">
        <f>VLOOKUP(BC86&amp;"_令和4年度",データシート3!A:AB,MATCH("ea_"&amp;"太陽光（建物系）"&amp;"_年間発電",データシート3!$A$1:$AB$1,0),0)/10^3+VLOOKUP(BC86&amp;"_令和4年度",データシート3!A:AB,MATCH("ea_"&amp;"太陽光（土地系）"&amp;"_年間発電",データシート3!$A$1:$AB$1,0),0)/10^3</f>
        <v>511746.82599999994</v>
      </c>
      <c r="BF86" s="953">
        <f>VLOOKUP(BC86&amp;"_令和4年度",データシート3!A:AB,MATCH("ea_"&amp;"風力（陸上）"&amp;"_年間発電",データシート3!$A$1:$AB$1,0),0)/10^3</f>
        <v>0</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511746.82599999994</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401007.57764539163</v>
      </c>
      <c r="BK86" s="953">
        <f t="shared" si="21"/>
        <v>110739.24835460831</v>
      </c>
      <c r="BL86" s="953">
        <f t="shared" si="22"/>
        <v>0</v>
      </c>
      <c r="BM86" s="953">
        <f t="shared" si="23"/>
        <v>110739.24835460831</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12223</v>
      </c>
      <c r="AY87" s="20" t="str">
        <f>IF(IFERROR(比較地域マスタ!$AE22,"")=0,"",IFERROR(比較地域マスタ!$AE22,""))</f>
        <v>鴨川市</v>
      </c>
      <c r="AZ87" s="18"/>
      <c r="BA87" s="24">
        <v>16</v>
      </c>
      <c r="BB87" s="24">
        <v>1</v>
      </c>
      <c r="BC87" s="20" t="str">
        <f t="shared" si="24"/>
        <v>12223</v>
      </c>
      <c r="BD87" s="20" t="str">
        <f t="shared" si="25"/>
        <v>鴨川市</v>
      </c>
      <c r="BE87" s="953">
        <f>VLOOKUP(BC87&amp;"_令和4年度",データシート3!A:AB,MATCH("ea_"&amp;"太陽光（建物系）"&amp;"_年間発電",データシート3!$A$1:$AB$1,0),0)/10^3+VLOOKUP(BC87&amp;"_令和4年度",データシート3!A:AB,MATCH("ea_"&amp;"太陽光（土地系）"&amp;"_年間発電",データシート3!$A$1:$AB$1,0),0)/10^3</f>
        <v>970479.973</v>
      </c>
      <c r="BF87" s="953">
        <f>VLOOKUP(BC87&amp;"_令和4年度",データシート3!A:AB,MATCH("ea_"&amp;"風力（陸上）"&amp;"_年間発電",データシート3!$A$1:$AB$1,0),0)/10^3</f>
        <v>446294.15899999999</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97.620999999999995</v>
      </c>
      <c r="BI87" s="953">
        <f t="shared" si="26"/>
        <v>1416871.753</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190170.81611309841</v>
      </c>
      <c r="BK87" s="953">
        <f t="shared" si="21"/>
        <v>1226700.9368869015</v>
      </c>
      <c r="BL87" s="953">
        <f t="shared" si="22"/>
        <v>0</v>
      </c>
      <c r="BM87" s="953">
        <f t="shared" si="23"/>
        <v>1226700.9368869015</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12206</v>
      </c>
      <c r="AY88" s="20" t="str">
        <f>IF(IFERROR(比較地域マスタ!$AE23,"")=0,"",IFERROR(比較地域マスタ!$AE23,""))</f>
        <v>木更津市</v>
      </c>
      <c r="AZ88" s="18"/>
      <c r="BA88" s="24">
        <v>17</v>
      </c>
      <c r="BB88" s="24">
        <v>1</v>
      </c>
      <c r="BC88" s="20" t="str">
        <f t="shared" si="24"/>
        <v>12206</v>
      </c>
      <c r="BD88" s="20" t="str">
        <f t="shared" si="25"/>
        <v>木更津市</v>
      </c>
      <c r="BE88" s="953">
        <f>VLOOKUP(BC88&amp;"_令和4年度",データシート3!A:AB,MATCH("ea_"&amp;"太陽光（建物系）"&amp;"_年間発電",データシート3!$A$1:$AB$1,0),0)/10^3+VLOOKUP(BC88&amp;"_令和4年度",データシート3!A:AB,MATCH("ea_"&amp;"太陽光（土地系）"&amp;"_年間発電",データシート3!$A$1:$AB$1,0),0)/10^3</f>
        <v>1540710.9890000003</v>
      </c>
      <c r="BF88" s="953">
        <f>VLOOKUP(BC88&amp;"_令和4年度",データシート3!A:AB,MATCH("ea_"&amp;"風力（陸上）"&amp;"_年間発電",データシート3!$A$1:$AB$1,0),0)/10^3</f>
        <v>10924.77</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4226.174</v>
      </c>
      <c r="BI88" s="953">
        <f t="shared" si="26"/>
        <v>1555861.9330000004</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755072.38412544038</v>
      </c>
      <c r="BK88" s="953">
        <f t="shared" si="21"/>
        <v>800789.54887456005</v>
      </c>
      <c r="BL88" s="953">
        <f t="shared" si="22"/>
        <v>0</v>
      </c>
      <c r="BM88" s="953">
        <f t="shared" si="23"/>
        <v>800789.54887456005</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12225</v>
      </c>
      <c r="AY89" s="20" t="str">
        <f>IF(IFERROR(比較地域マスタ!$AE24,"")=0,"",IFERROR(比較地域マスタ!$AE24,""))</f>
        <v>君津市</v>
      </c>
      <c r="AZ89" s="18"/>
      <c r="BA89" s="24">
        <v>18</v>
      </c>
      <c r="BB89" s="24">
        <v>1</v>
      </c>
      <c r="BC89" s="20" t="str">
        <f t="shared" si="24"/>
        <v>12225</v>
      </c>
      <c r="BD89" s="20" t="str">
        <f t="shared" si="25"/>
        <v>君津市</v>
      </c>
      <c r="BE89" s="953">
        <f>VLOOKUP(BC89&amp;"_令和4年度",データシート3!A:AB,MATCH("ea_"&amp;"太陽光（建物系）"&amp;"_年間発電",データシート3!$A$1:$AB$1,0),0)/10^3+VLOOKUP(BC89&amp;"_令和4年度",データシート3!A:AB,MATCH("ea_"&amp;"太陽光（土地系）"&amp;"_年間発電",データシート3!$A$1:$AB$1,0),0)/10^3</f>
        <v>1719212.6529999999</v>
      </c>
      <c r="BF89" s="953">
        <f>VLOOKUP(BC89&amp;"_令和4年度",データシート3!A:AB,MATCH("ea_"&amp;"風力（陸上）"&amp;"_年間発電",データシート3!$A$1:$AB$1,0),0)/10^3</f>
        <v>1185693.0889999997</v>
      </c>
      <c r="BG89" s="953">
        <f>VLOOKUP(BC89&amp;"_令和4年度",データシート3!A:AB,MATCH("ea_"&amp;"中小水（河川）"&amp;"_年間発電",データシート3!$A$1:$AB$1,0),0)/10^3+VLOOKUP(BC89&amp;"_令和4年度",データシート3!A:AB,MATCH("ea_"&amp;"中小水（農業用水路）"&amp;"_年間発電",データシート3!$A$1:$AB$1,0),0)/10^3</f>
        <v>9086.7191851399984</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2213.8969999999999</v>
      </c>
      <c r="BI89" s="953">
        <f t="shared" si="26"/>
        <v>2916206.3581851395</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1259292.3988422023</v>
      </c>
      <c r="BK89" s="953">
        <f t="shared" si="21"/>
        <v>1656913.9593429372</v>
      </c>
      <c r="BL89" s="953">
        <f t="shared" si="22"/>
        <v>0</v>
      </c>
      <c r="BM89" s="953">
        <f t="shared" si="23"/>
        <v>1656913.9593429372</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12463</v>
      </c>
      <c r="AY90" s="20" t="str">
        <f>IF(IFERROR(比較地域マスタ!$AE25,"")=0,"",IFERROR(比較地域マスタ!$AE25,""))</f>
        <v>鋸南町</v>
      </c>
      <c r="AZ90" s="18"/>
      <c r="BA90" s="24">
        <v>19</v>
      </c>
      <c r="BB90" s="24">
        <v>1</v>
      </c>
      <c r="BC90" s="20" t="str">
        <f t="shared" si="24"/>
        <v>12463</v>
      </c>
      <c r="BD90" s="20" t="str">
        <f t="shared" si="25"/>
        <v>鋸南町</v>
      </c>
      <c r="BE90" s="953">
        <f>VLOOKUP(BC90&amp;"_令和4年度",データシート3!A:AB,MATCH("ea_"&amp;"太陽光（建物系）"&amp;"_年間発電",データシート3!$A$1:$AB$1,0),0)/10^3+VLOOKUP(BC90&amp;"_令和4年度",データシート3!A:AB,MATCH("ea_"&amp;"太陽光（土地系）"&amp;"_年間発電",データシート3!$A$1:$AB$1,0),0)/10^3</f>
        <v>220212.32799999998</v>
      </c>
      <c r="BF90" s="953">
        <f>VLOOKUP(BC90&amp;"_令和4年度",データシート3!A:AB,MATCH("ea_"&amp;"風力（陸上）"&amp;"_年間発電",データシート3!$A$1:$AB$1,0),0)/10^3</f>
        <v>36574.775000000001</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256787.10299999997</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29825.92205269053</v>
      </c>
      <c r="BK90" s="953">
        <f t="shared" si="21"/>
        <v>226961.18094730945</v>
      </c>
      <c r="BL90" s="953">
        <f t="shared" si="22"/>
        <v>0</v>
      </c>
      <c r="BM90" s="953">
        <f t="shared" si="23"/>
        <v>226961.18094730945</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12403</v>
      </c>
      <c r="AY91" s="20" t="str">
        <f>IF(IFERROR(比較地域マスタ!$AE26,"")=0,"",IFERROR(比較地域マスタ!$AE26,""))</f>
        <v>九十九里町</v>
      </c>
      <c r="BA91" s="24">
        <v>20</v>
      </c>
      <c r="BB91" s="24">
        <v>1</v>
      </c>
      <c r="BC91" s="20" t="str">
        <f t="shared" si="24"/>
        <v>12403</v>
      </c>
      <c r="BD91" s="20" t="str">
        <f t="shared" si="25"/>
        <v>九十九里町</v>
      </c>
      <c r="BE91" s="953">
        <f>VLOOKUP(BC91&amp;"_令和4年度",データシート3!A:AB,MATCH("ea_"&amp;"太陽光（建物系）"&amp;"_年間発電",データシート3!$A$1:$AB$1,0),0)/10^3+VLOOKUP(BC91&amp;"_令和4年度",データシート3!A:AB,MATCH("ea_"&amp;"太陽光（土地系）"&amp;"_年間発電",データシート3!$A$1:$AB$1,0),0)/10^3</f>
        <v>495887.62600000005</v>
      </c>
      <c r="BF91" s="953">
        <f>VLOOKUP(BC91&amp;"_令和4年度",データシート3!A:AB,MATCH("ea_"&amp;"風力（陸上）"&amp;"_年間発電",データシート3!$A$1:$AB$1,0),0)/10^3</f>
        <v>0</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481.73</v>
      </c>
      <c r="BI91" s="953">
        <f t="shared" si="26"/>
        <v>496369.35600000003</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80367.755606612525</v>
      </c>
      <c r="BK91" s="953">
        <f t="shared" si="21"/>
        <v>416001.60039338749</v>
      </c>
      <c r="BL91" s="953">
        <f t="shared" si="22"/>
        <v>0</v>
      </c>
      <c r="BM91" s="953">
        <f t="shared" si="23"/>
        <v>416001.60039338749</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12342</v>
      </c>
      <c r="AY92" s="20" t="str">
        <f>IF(IFERROR(比較地域マスタ!$AE27,"")=0,"",IFERROR(比較地域マスタ!$AE27,""))</f>
        <v>神崎町</v>
      </c>
      <c r="AZ92" s="18"/>
      <c r="BA92" s="24">
        <v>21</v>
      </c>
      <c r="BB92" s="24">
        <v>1</v>
      </c>
      <c r="BC92" s="20" t="str">
        <f t="shared" si="24"/>
        <v>12342</v>
      </c>
      <c r="BD92" s="20" t="str">
        <f t="shared" si="25"/>
        <v>神崎町</v>
      </c>
      <c r="BE92" s="953">
        <f>VLOOKUP(BC92&amp;"_令和4年度",データシート3!A:AB,MATCH("ea_"&amp;"太陽光（建物系）"&amp;"_年間発電",データシート3!$A$1:$AB$1,0),0)/10^3+VLOOKUP(BC92&amp;"_令和4年度",データシート3!A:AB,MATCH("ea_"&amp;"太陽光（土地系）"&amp;"_年間発電",データシート3!$A$1:$AB$1,0),0)/10^3</f>
        <v>193637.48099999997</v>
      </c>
      <c r="BF92" s="953">
        <f>VLOOKUP(BC92&amp;"_令和4年度",データシート3!A:AB,MATCH("ea_"&amp;"風力（陸上）"&amp;"_年間発電",データシート3!$A$1:$AB$1,0),0)/10^3</f>
        <v>0</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193637.48099999997</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43339.251560553479</v>
      </c>
      <c r="BK92" s="953">
        <f>BI92-BJ92</f>
        <v>150298.2294394465</v>
      </c>
      <c r="BL92" s="953">
        <f t="shared" si="22"/>
        <v>0</v>
      </c>
      <c r="BM92" s="953">
        <f t="shared" si="23"/>
        <v>150298.2294394465</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12329</v>
      </c>
      <c r="AY93" s="20" t="str">
        <f>IF(IFERROR(比較地域マスタ!$AE28,"")=0,"",IFERROR(比較地域マスタ!$AE28,""))</f>
        <v>栄町</v>
      </c>
      <c r="AZ93" s="18"/>
      <c r="BA93" s="24">
        <v>22</v>
      </c>
      <c r="BB93" s="24">
        <v>1</v>
      </c>
      <c r="BC93" s="20" t="str">
        <f t="shared" si="24"/>
        <v>12329</v>
      </c>
      <c r="BD93" s="20" t="str">
        <f t="shared" si="25"/>
        <v>栄町</v>
      </c>
      <c r="BE93" s="953">
        <f>VLOOKUP(BC93&amp;"_令和4年度",データシート3!A:AB,MATCH("ea_"&amp;"太陽光（建物系）"&amp;"_年間発電",データシート3!$A$1:$AB$1,0),0)/10^3+VLOOKUP(BC93&amp;"_令和4年度",データシート3!A:AB,MATCH("ea_"&amp;"太陽光（土地系）"&amp;"_年間発電",データシート3!$A$1:$AB$1,0),0)/10^3</f>
        <v>291626.52</v>
      </c>
      <c r="BF93" s="953">
        <f>VLOOKUP(BC93&amp;"_令和4年度",データシート3!A:AB,MATCH("ea_"&amp;"風力（陸上）"&amp;"_年間発電",データシート3!$A$1:$AB$1,0),0)/10^3</f>
        <v>0</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13.736000000000001</v>
      </c>
      <c r="BI93" s="953">
        <f t="shared" si="26"/>
        <v>291640.25599999999</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96912.883248906714</v>
      </c>
      <c r="BK93" s="953">
        <f t="shared" si="21"/>
        <v>194727.37275109329</v>
      </c>
      <c r="BL93" s="953">
        <f t="shared" si="22"/>
        <v>0</v>
      </c>
      <c r="BM93" s="953">
        <f t="shared" si="23"/>
        <v>194727.37275109329</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12212</v>
      </c>
      <c r="AY94" s="20" t="str">
        <f>IF(IFERROR(比較地域マスタ!$AE29,"")=0,"",IFERROR(比較地域マスタ!$AE29,""))</f>
        <v>佐倉市</v>
      </c>
      <c r="AZ94" s="18"/>
      <c r="BA94" s="24">
        <v>23</v>
      </c>
      <c r="BB94" s="24">
        <v>1</v>
      </c>
      <c r="BC94" s="20" t="str">
        <f t="shared" si="24"/>
        <v>12212</v>
      </c>
      <c r="BD94" s="20" t="str">
        <f t="shared" si="25"/>
        <v>佐倉市</v>
      </c>
      <c r="BE94" s="953">
        <f>VLOOKUP(BC94&amp;"_令和4年度",データシート3!A:AB,MATCH("ea_"&amp;"太陽光（建物系）"&amp;"_年間発電",データシート3!$A$1:$AB$1,0),0)/10^3+VLOOKUP(BC94&amp;"_令和4年度",データシート3!A:AB,MATCH("ea_"&amp;"太陽光（土地系）"&amp;"_年間発電",データシート3!$A$1:$AB$1,0),0)/10^3</f>
        <v>1488333.96</v>
      </c>
      <c r="BF94" s="953">
        <f>VLOOKUP(BC94&amp;"_令和4年度",データシート3!A:AB,MATCH("ea_"&amp;"風力（陸上）"&amp;"_年間発電",データシート3!$A$1:$AB$1,0),0)/10^3</f>
        <v>614.83900000000006</v>
      </c>
      <c r="BG94" s="953">
        <f>VLOOKUP(BC94&amp;"_令和4年度",データシート3!A:AB,MATCH("ea_"&amp;"中小水（河川）"&amp;"_年間発電",データシート3!$A$1:$AB$1,0),0)/10^3+VLOOKUP(BC94&amp;"_令和4年度",データシート3!A:AB,MATCH("ea_"&amp;"中小水（農業用水路）"&amp;"_年間発電",データシート3!$A$1:$AB$1,0),0)/10^3</f>
        <v>0</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1488948.7989999999</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933836.4441440209</v>
      </c>
      <c r="BK94" s="953">
        <f t="shared" si="21"/>
        <v>555112.35485597898</v>
      </c>
      <c r="BL94" s="953">
        <f t="shared" si="22"/>
        <v>0</v>
      </c>
      <c r="BM94" s="953">
        <f t="shared" si="23"/>
        <v>555112.35485597898</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12237</v>
      </c>
      <c r="AY95" s="20" t="str">
        <f>IF(IFERROR(比較地域マスタ!$AE30,"")=0,"",IFERROR(比較地域マスタ!$AE30,""))</f>
        <v>山武市</v>
      </c>
      <c r="AZ95" s="18"/>
      <c r="BA95" s="24">
        <v>24</v>
      </c>
      <c r="BB95" s="24">
        <v>1</v>
      </c>
      <c r="BC95" s="20" t="str">
        <f t="shared" si="24"/>
        <v>12237</v>
      </c>
      <c r="BD95" s="20" t="str">
        <f t="shared" si="25"/>
        <v>山武市</v>
      </c>
      <c r="BE95" s="953">
        <f>VLOOKUP(BC95&amp;"_令和4年度",データシート3!A:AB,MATCH("ea_"&amp;"太陽光（建物系）"&amp;"_年間発電",データシート3!$A$1:$AB$1,0),0)/10^3+VLOOKUP(BC95&amp;"_令和4年度",データシート3!A:AB,MATCH("ea_"&amp;"太陽光（土地系）"&amp;"_年間発電",データシート3!$A$1:$AB$1,0),0)/10^3</f>
        <v>2650703.9239999996</v>
      </c>
      <c r="BF95" s="953">
        <f>VLOOKUP(BC95&amp;"_令和4年度",データシート3!A:AB,MATCH("ea_"&amp;"風力（陸上）"&amp;"_年間発電",データシート3!$A$1:$AB$1,0),0)/10^3</f>
        <v>219.31200000000001</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122.88500000000002</v>
      </c>
      <c r="BI95" s="953">
        <f t="shared" si="26"/>
        <v>2651046.1209999993</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318998.14800793846</v>
      </c>
      <c r="BK95" s="953">
        <f t="shared" si="21"/>
        <v>2332047.9729920607</v>
      </c>
      <c r="BL95" s="953">
        <f t="shared" si="22"/>
        <v>0</v>
      </c>
      <c r="BM95" s="953">
        <f t="shared" si="23"/>
        <v>2332047.9729920607</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12322</v>
      </c>
      <c r="AY96" s="20" t="str">
        <f>IF(IFERROR(比較地域マスタ!$AE31,"")=0,"",IFERROR(比較地域マスタ!$AE31,""))</f>
        <v>酒々井町</v>
      </c>
      <c r="AZ96" s="18"/>
      <c r="BA96" s="24">
        <v>25</v>
      </c>
      <c r="BB96" s="24">
        <v>1</v>
      </c>
      <c r="BC96" s="20" t="str">
        <f t="shared" si="24"/>
        <v>12322</v>
      </c>
      <c r="BD96" s="20" t="str">
        <f t="shared" si="25"/>
        <v>酒々井町</v>
      </c>
      <c r="BE96" s="953">
        <f>VLOOKUP(BC96&amp;"_令和4年度",データシート3!A:AB,MATCH("ea_"&amp;"太陽光（建物系）"&amp;"_年間発電",データシート3!$A$1:$AB$1,0),0)/10^3+VLOOKUP(BC96&amp;"_令和4年度",データシート3!A:AB,MATCH("ea_"&amp;"太陽光（土地系）"&amp;"_年間発電",データシート3!$A$1:$AB$1,0),0)/10^3</f>
        <v>251765.55199999997</v>
      </c>
      <c r="BF96" s="953">
        <f>VLOOKUP(BC96&amp;"_令和4年度",データシート3!A:AB,MATCH("ea_"&amp;"風力（陸上）"&amp;"_年間発電",データシート3!$A$1:$AB$1,0),0)/10^3</f>
        <v>0</v>
      </c>
      <c r="BG96" s="953">
        <f>VLOOKUP(BC96&amp;"_令和4年度",データシート3!A:AB,MATCH("ea_"&amp;"中小水（河川）"&amp;"_年間発電",データシート3!$A$1:$AB$1,0),0)/10^3+VLOOKUP(BC96&amp;"_令和4年度",データシート3!A:AB,MATCH("ea_"&amp;"中小水（農業用水路）"&amp;"_年間発電",データシート3!$A$1:$AB$1,0),0)/10^3</f>
        <v>0</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251765.55199999997</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101943.33888784311</v>
      </c>
      <c r="BK96" s="953">
        <f t="shared" si="21"/>
        <v>149822.21311215684</v>
      </c>
      <c r="BL96" s="953">
        <f t="shared" si="22"/>
        <v>0</v>
      </c>
      <c r="BM96" s="953">
        <f t="shared" si="23"/>
        <v>149822.21311215684</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12409</v>
      </c>
      <c r="AY97" s="20" t="str">
        <f>IF(IFERROR(比較地域マスタ!$AE32,"")=0,"",IFERROR(比較地域マスタ!$AE32,""))</f>
        <v>芝山町</v>
      </c>
      <c r="AZ97" s="18"/>
      <c r="BA97" s="24">
        <v>26</v>
      </c>
      <c r="BB97" s="24">
        <v>1</v>
      </c>
      <c r="BC97" s="20" t="str">
        <f t="shared" si="24"/>
        <v>12409</v>
      </c>
      <c r="BD97" s="20" t="str">
        <f t="shared" si="25"/>
        <v>芝山町</v>
      </c>
      <c r="BE97" s="953">
        <f>VLOOKUP(BC97&amp;"_令和4年度",データシート3!A:AB,MATCH("ea_"&amp;"太陽光（建物系）"&amp;"_年間発電",データシート3!$A$1:$AB$1,0),0)/10^3+VLOOKUP(BC97&amp;"_令和4年度",データシート3!A:AB,MATCH("ea_"&amp;"太陽光（土地系）"&amp;"_年間発電",データシート3!$A$1:$AB$1,0),0)/10^3</f>
        <v>697501.50199999998</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0</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697501.50199999998</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112662.43483134174</v>
      </c>
      <c r="BK97" s="953">
        <f t="shared" si="21"/>
        <v>584839.06716865825</v>
      </c>
      <c r="BL97" s="953">
        <f t="shared" si="22"/>
        <v>0</v>
      </c>
      <c r="BM97" s="953">
        <f t="shared" si="23"/>
        <v>584839.06716865825</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12424</v>
      </c>
      <c r="AY98" s="20" t="str">
        <f>IF(IFERROR(比較地域マスタ!$AE33,"")=0,"",IFERROR(比較地域マスタ!$AE33,""))</f>
        <v>白子町</v>
      </c>
      <c r="AZ98" s="18"/>
      <c r="BA98" s="24">
        <v>27</v>
      </c>
      <c r="BB98" s="24">
        <v>1</v>
      </c>
      <c r="BC98" s="20" t="str">
        <f t="shared" si="24"/>
        <v>12424</v>
      </c>
      <c r="BD98" s="20" t="str">
        <f t="shared" si="25"/>
        <v>白子町</v>
      </c>
      <c r="BE98" s="953">
        <f>VLOOKUP(BC98&amp;"_令和4年度",データシート3!A:AB,MATCH("ea_"&amp;"太陽光（建物系）"&amp;"_年間発電",データシート3!$A$1:$AB$1,0),0)/10^3+VLOOKUP(BC98&amp;"_令和4年度",データシート3!A:AB,MATCH("ea_"&amp;"太陽光（土地系）"&amp;"_年間発電",データシート3!$A$1:$AB$1,0),0)/10^3</f>
        <v>592784.75099999993</v>
      </c>
      <c r="BF98" s="953">
        <f>VLOOKUP(BC98&amp;"_令和4年度",データシート3!A:AB,MATCH("ea_"&amp;"風力（陸上）"&amp;"_年間発電",データシート3!$A$1:$AB$1,0),0)/10^3</f>
        <v>0</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86.338999999999999</v>
      </c>
      <c r="BI98" s="953">
        <f t="shared" si="26"/>
        <v>592871.09</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46250.206268411821</v>
      </c>
      <c r="BK98" s="953">
        <f t="shared" si="21"/>
        <v>546620.88373158814</v>
      </c>
      <c r="BL98" s="953">
        <f t="shared" si="22"/>
        <v>0</v>
      </c>
      <c r="BM98" s="953">
        <f t="shared" si="23"/>
        <v>546620.88373158814</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12232</v>
      </c>
      <c r="AY99" s="20" t="str">
        <f>IF(IFERROR(比較地域マスタ!$AE34,"")=0,"",IFERROR(比較地域マスタ!$AE34,""))</f>
        <v>白井市</v>
      </c>
      <c r="AZ99" s="18"/>
      <c r="BA99" s="24">
        <v>28</v>
      </c>
      <c r="BB99" s="24">
        <v>1</v>
      </c>
      <c r="BC99" s="20" t="str">
        <f t="shared" si="24"/>
        <v>12232</v>
      </c>
      <c r="BD99" s="20" t="str">
        <f t="shared" si="25"/>
        <v>白井市</v>
      </c>
      <c r="BE99" s="953">
        <f>VLOOKUP(BC99&amp;"_令和4年度",データシート3!A:AB,MATCH("ea_"&amp;"太陽光（建物系）"&amp;"_年間発電",データシート3!$A$1:$AB$1,0),0)/10^3+VLOOKUP(BC99&amp;"_令和4年度",データシート3!A:AB,MATCH("ea_"&amp;"太陽光（土地系）"&amp;"_年間発電",データシート3!$A$1:$AB$1,0),0)/10^3</f>
        <v>644416.53500000015</v>
      </c>
      <c r="BF99" s="953">
        <f>VLOOKUP(BC99&amp;"_令和4年度",データシート3!A:AB,MATCH("ea_"&amp;"風力（陸上）"&amp;"_年間発電",データシート3!$A$1:$AB$1,0),0)/10^3</f>
        <v>0</v>
      </c>
      <c r="BG99" s="953">
        <f>VLOOKUP(BC99&amp;"_令和4年度",データシート3!A:AB,MATCH("ea_"&amp;"中小水（河川）"&amp;"_年間発電",データシート3!$A$1:$AB$1,0),0)/10^3+VLOOKUP(BC99&amp;"_令和4年度",データシート3!A:AB,MATCH("ea_"&amp;"中小水（農業用水路）"&amp;"_年間発電",データシート3!$A$1:$AB$1,0),0)/10^3</f>
        <v>0</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644416.53500000015</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343200.30233726581</v>
      </c>
      <c r="BK99" s="953">
        <f t="shared" si="21"/>
        <v>301216.23266273434</v>
      </c>
      <c r="BL99" s="953">
        <f t="shared" si="22"/>
        <v>0</v>
      </c>
      <c r="BM99" s="953">
        <f t="shared" si="23"/>
        <v>301216.23266273434</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12235</v>
      </c>
      <c r="AY100" s="20" t="str">
        <f>IF(IFERROR(比較地域マスタ!$AE35,"")=0,"",IFERROR(比較地域マスタ!$AE35,""))</f>
        <v>匝瑳市</v>
      </c>
      <c r="AZ100" s="18"/>
      <c r="BA100" s="24">
        <v>29</v>
      </c>
      <c r="BB100" s="24">
        <v>1</v>
      </c>
      <c r="BC100" s="20" t="str">
        <f t="shared" si="24"/>
        <v>12235</v>
      </c>
      <c r="BD100" s="20" t="str">
        <f t="shared" si="25"/>
        <v>匝瑳市</v>
      </c>
      <c r="BE100" s="953">
        <f>VLOOKUP(BC100&amp;"_令和4年度",データシート3!A:AB,MATCH("ea_"&amp;"太陽光（建物系）"&amp;"_年間発電",データシート3!$A$1:$AB$1,0),0)/10^3+VLOOKUP(BC100&amp;"_令和4年度",データシート3!A:AB,MATCH("ea_"&amp;"太陽光（土地系）"&amp;"_年間発電",データシート3!$A$1:$AB$1,0),0)/10^3</f>
        <v>2461845.3040000005</v>
      </c>
      <c r="BF100" s="953">
        <f>VLOOKUP(BC100&amp;"_令和4年度",データシート3!A:AB,MATCH("ea_"&amp;"風力（陸上）"&amp;"_年間発電",データシート3!$A$1:$AB$1,0),0)/10^3</f>
        <v>0</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2461845.3040000005</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189425.74618629564</v>
      </c>
      <c r="BK100" s="953">
        <f t="shared" si="21"/>
        <v>2272419.5578137049</v>
      </c>
      <c r="BL100" s="953">
        <f t="shared" si="22"/>
        <v>0</v>
      </c>
      <c r="BM100" s="953">
        <f t="shared" si="23"/>
        <v>2272419.5578137049</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12229</v>
      </c>
      <c r="AY101" s="20" t="str">
        <f>IF(IFERROR(比較地域マスタ!$AE36,"")=0,"",IFERROR(比較地域マスタ!$AE36,""))</f>
        <v>袖ヶ浦市</v>
      </c>
      <c r="AZ101" s="18"/>
      <c r="BA101" s="24">
        <v>30</v>
      </c>
      <c r="BB101" s="24">
        <v>1</v>
      </c>
      <c r="BC101" s="20" t="str">
        <f t="shared" si="24"/>
        <v>12229</v>
      </c>
      <c r="BD101" s="20" t="str">
        <f t="shared" si="25"/>
        <v>袖ヶ浦市</v>
      </c>
      <c r="BE101" s="953">
        <f>VLOOKUP(BC101&amp;"_令和4年度",データシート3!A:AB,MATCH("ea_"&amp;"太陽光（建物系）"&amp;"_年間発電",データシート3!$A$1:$AB$1,0),0)/10^3+VLOOKUP(BC101&amp;"_令和4年度",データシート3!A:AB,MATCH("ea_"&amp;"太陽光（土地系）"&amp;"_年間発電",データシート3!$A$1:$AB$1,0),0)/10^3</f>
        <v>1318596.0320000001</v>
      </c>
      <c r="BF101" s="953">
        <f>VLOOKUP(BC101&amp;"_令和4年度",データシート3!A:AB,MATCH("ea_"&amp;"風力（陸上）"&amp;"_年間発電",データシート3!$A$1:$AB$1,0),0)/10^3</f>
        <v>16051.647999999999</v>
      </c>
      <c r="BG101" s="953">
        <f>VLOOKUP(BC101&amp;"_令和4年度",データシート3!A:AB,MATCH("ea_"&amp;"中小水（河川）"&amp;"_年間発電",データシート3!$A$1:$AB$1,0),0)/10^3+VLOOKUP(BC101&amp;"_令和4年度",データシート3!A:AB,MATCH("ea_"&amp;"中小水（農業用水路）"&amp;"_年間発電",データシート3!$A$1:$AB$1,0),0)/10^3</f>
        <v>987.83254389999991</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2046.126</v>
      </c>
      <c r="BI101" s="953">
        <f t="shared" si="26"/>
        <v>1337681.6385439001</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1220003.3327081231</v>
      </c>
      <c r="BK101" s="953">
        <f t="shared" si="21"/>
        <v>117678.30583577696</v>
      </c>
      <c r="BL101" s="953">
        <f t="shared" si="22"/>
        <v>0</v>
      </c>
      <c r="BM101" s="953">
        <f t="shared" si="23"/>
        <v>117678.30583577696</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12347</v>
      </c>
      <c r="AY102" s="20" t="str">
        <f>IF(IFERROR(比較地域マスタ!$AE37,"")=0,"",IFERROR(比較地域マスタ!$AE37,""))</f>
        <v>多古町</v>
      </c>
      <c r="AZ102" s="18"/>
      <c r="BA102" s="24">
        <v>31</v>
      </c>
      <c r="BB102" s="24">
        <v>1</v>
      </c>
      <c r="BC102" s="20" t="str">
        <f t="shared" si="24"/>
        <v>12347</v>
      </c>
      <c r="BD102" s="20" t="str">
        <f t="shared" si="25"/>
        <v>多古町</v>
      </c>
      <c r="BE102" s="953">
        <f>VLOOKUP(BC102&amp;"_令和4年度",データシート3!A:AB,MATCH("ea_"&amp;"太陽光（建物系）"&amp;"_年間発電",データシート3!$A$1:$AB$1,0),0)/10^3+VLOOKUP(BC102&amp;"_令和4年度",データシート3!A:AB,MATCH("ea_"&amp;"太陽光（土地系）"&amp;"_年間発電",データシート3!$A$1:$AB$1,0),0)/10^3</f>
        <v>1413711.307</v>
      </c>
      <c r="BF102" s="953">
        <f>VLOOKUP(BC102&amp;"_令和4年度",データシート3!A:AB,MATCH("ea_"&amp;"風力（陸上）"&amp;"_年間発電",データシート3!$A$1:$AB$1,0),0)/10^3</f>
        <v>0</v>
      </c>
      <c r="BG102" s="953">
        <f>VLOOKUP(BC102&amp;"_令和4年度",データシート3!A:AB,MATCH("ea_"&amp;"中小水（河川）"&amp;"_年間発電",データシート3!$A$1:$AB$1,0),0)/10^3+VLOOKUP(BC102&amp;"_令和4年度",データシート3!A:AB,MATCH("ea_"&amp;"中小水（農業用水路）"&amp;"_年間発電",データシート3!$A$1:$AB$1,0),0)/10^3</f>
        <v>0</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1413711.307</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116227.15161000428</v>
      </c>
      <c r="BK102" s="953">
        <f t="shared" si="21"/>
        <v>1297484.1553899958</v>
      </c>
      <c r="BL102" s="953">
        <f t="shared" si="22"/>
        <v>0</v>
      </c>
      <c r="BM102" s="953">
        <f t="shared" si="23"/>
        <v>1297484.1553899958</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12205</v>
      </c>
      <c r="AY103" s="20" t="str">
        <f>IF(IFERROR(比較地域マスタ!$AE38,"")=0,"",IFERROR(比較地域マスタ!$AE38,""))</f>
        <v>館山市</v>
      </c>
      <c r="AZ103" s="18"/>
      <c r="BA103" s="24">
        <v>32</v>
      </c>
      <c r="BB103" s="24">
        <v>1</v>
      </c>
      <c r="BC103" s="20" t="str">
        <f t="shared" si="24"/>
        <v>12205</v>
      </c>
      <c r="BD103" s="20" t="str">
        <f t="shared" si="25"/>
        <v>館山市</v>
      </c>
      <c r="BE103" s="953">
        <f>VLOOKUP(BC103&amp;"_令和4年度",データシート3!A:AB,MATCH("ea_"&amp;"太陽光（建物系）"&amp;"_年間発電",データシート3!$A$1:$AB$1,0),0)/10^3+VLOOKUP(BC103&amp;"_令和4年度",データシート3!A:AB,MATCH("ea_"&amp;"太陽光（土地系）"&amp;"_年間発電",データシート3!$A$1:$AB$1,0),0)/10^3</f>
        <v>907691.98000000021</v>
      </c>
      <c r="BF103" s="953">
        <f>VLOOKUP(BC103&amp;"_令和4年度",データシート3!A:AB,MATCH("ea_"&amp;"風力（陸上）"&amp;"_年間発電",データシート3!$A$1:$AB$1,0),0)/10^3</f>
        <v>81747.225999999995</v>
      </c>
      <c r="BG103" s="953">
        <f>VLOOKUP(BC103&amp;"_令和4年度",データシート3!A:AB,MATCH("ea_"&amp;"中小水（河川）"&amp;"_年間発電",データシート3!$A$1:$AB$1,0),0)/10^3+VLOOKUP(BC103&amp;"_令和4年度",データシート3!A:AB,MATCH("ea_"&amp;"中小水（農業用水路）"&amp;"_年間発電",データシート3!$A$1:$AB$1,0),0)/10^3</f>
        <v>23.723614449999999</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90.754000000000005</v>
      </c>
      <c r="BI103" s="953">
        <f t="shared" si="26"/>
        <v>989553.68361445016</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234028.38855737867</v>
      </c>
      <c r="BK103" s="953">
        <f t="shared" si="21"/>
        <v>755525.29505707149</v>
      </c>
      <c r="BL103" s="953">
        <f t="shared" si="22"/>
        <v>0</v>
      </c>
      <c r="BM103" s="953">
        <f t="shared" si="23"/>
        <v>755525.29505707149</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12100</v>
      </c>
      <c r="AY104" s="20" t="str">
        <f>IF(IFERROR(比較地域マスタ!$AE39,"")=0,"",IFERROR(比較地域マスタ!$AE39,""))</f>
        <v>千葉市</v>
      </c>
      <c r="AZ104" s="18"/>
      <c r="BA104" s="24">
        <v>33</v>
      </c>
      <c r="BB104" s="24">
        <v>1</v>
      </c>
      <c r="BC104" s="20" t="str">
        <f t="shared" si="24"/>
        <v>12100</v>
      </c>
      <c r="BD104" s="20" t="str">
        <f t="shared" si="25"/>
        <v>千葉市</v>
      </c>
      <c r="BE104" s="953">
        <f>VLOOKUP(BC104&amp;"_令和4年度",データシート3!A:AB,MATCH("ea_"&amp;"太陽光（建物系）"&amp;"_年間発電",データシート3!$A$1:$AB$1,0),0)/10^3+VLOOKUP(BC104&amp;"_令和4年度",データシート3!A:AB,MATCH("ea_"&amp;"太陽光（土地系）"&amp;"_年間発電",データシート3!$A$1:$AB$1,0),0)/10^3</f>
        <v>4481283.466</v>
      </c>
      <c r="BF104" s="953">
        <f>VLOOKUP(BC104&amp;"_令和4年度",データシート3!A:AB,MATCH("ea_"&amp;"風力（陸上）"&amp;"_年間発電",データシート3!$A$1:$AB$1,0),0)/10^3</f>
        <v>3742.625</v>
      </c>
      <c r="BG104" s="953">
        <f>VLOOKUP(BC104&amp;"_令和4年度",データシート3!A:AB,MATCH("ea_"&amp;"中小水（河川）"&amp;"_年間発電",データシート3!$A$1:$AB$1,0),0)/10^3+VLOOKUP(BC104&amp;"_令和4年度",データシート3!A:AB,MATCH("ea_"&amp;"中小水（農業用水路）"&amp;"_年間発電",データシート3!$A$1:$AB$1,0),0)/10^3</f>
        <v>0</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18674.148000000005</v>
      </c>
      <c r="BI104" s="953">
        <f t="shared" si="26"/>
        <v>4503700.2390000001</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5959510.1746066194</v>
      </c>
      <c r="BK104" s="953">
        <f t="shared" ref="BK104:BK135" si="27">BI104-BJ104</f>
        <v>-1455809.9356066193</v>
      </c>
      <c r="BL104" s="953">
        <f t="shared" ref="BL104:BL135" si="28">IF(BK104&gt;0,0,BK104)</f>
        <v>-1455809.9356066193</v>
      </c>
      <c r="BM104" s="953">
        <f t="shared" ref="BM104:BM135" si="29">IF(BK104&gt;0,BK104,0)</f>
        <v>0</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12202</v>
      </c>
      <c r="AY105" s="20" t="str">
        <f>IF(IFERROR(比較地域マスタ!$AE40,"")=0,"",IFERROR(比較地域マスタ!$AE40,""))</f>
        <v>銚子市</v>
      </c>
      <c r="AZ105" s="18"/>
      <c r="BA105" s="24">
        <v>34</v>
      </c>
      <c r="BB105" s="24">
        <v>1</v>
      </c>
      <c r="BC105" s="20" t="str">
        <f t="shared" si="24"/>
        <v>12202</v>
      </c>
      <c r="BD105" s="20" t="str">
        <f t="shared" si="25"/>
        <v>銚子市</v>
      </c>
      <c r="BE105" s="953">
        <f>VLOOKUP(BC105&amp;"_令和4年度",データシート3!A:AB,MATCH("ea_"&amp;"太陽光（建物系）"&amp;"_年間発電",データシート3!$A$1:$AB$1,0),0)/10^3+VLOOKUP(BC105&amp;"_令和4年度",データシート3!A:AB,MATCH("ea_"&amp;"太陽光（土地系）"&amp;"_年間発電",データシート3!$A$1:$AB$1,0),0)/10^3</f>
        <v>1590438.9349999998</v>
      </c>
      <c r="BF105" s="953">
        <f>VLOOKUP(BC105&amp;"_令和4年度",データシート3!A:AB,MATCH("ea_"&amp;"風力（陸上）"&amp;"_年間発電",データシート3!$A$1:$AB$1,0),0)/10^3</f>
        <v>0</v>
      </c>
      <c r="BG105" s="953">
        <f>VLOOKUP(BC105&amp;"_令和4年度",データシート3!A:AB,MATCH("ea_"&amp;"中小水（河川）"&amp;"_年間発電",データシート3!$A$1:$AB$1,0),0)/10^3+VLOOKUP(BC105&amp;"_令和4年度",データシート3!A:AB,MATCH("ea_"&amp;"中小水（農業用水路）"&amp;"_年間発電",データシート3!$A$1:$AB$1,0),0)/10^3</f>
        <v>1041.0008951499999</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0</v>
      </c>
      <c r="BI105" s="953">
        <f t="shared" si="26"/>
        <v>1591479.9358951498</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413138.2969980315</v>
      </c>
      <c r="BK105" s="953">
        <f t="shared" si="27"/>
        <v>1178341.6388971184</v>
      </c>
      <c r="BL105" s="953">
        <f t="shared" si="28"/>
        <v>0</v>
      </c>
      <c r="BM105" s="953">
        <f t="shared" si="29"/>
        <v>1178341.6388971184</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12423</v>
      </c>
      <c r="AY106" s="20" t="str">
        <f>IF(IFERROR(比較地域マスタ!$AE41,"")=0,"",IFERROR(比較地域マスタ!$AE41,""))</f>
        <v>長生村</v>
      </c>
      <c r="AZ106" s="18"/>
      <c r="BA106" s="24">
        <v>35</v>
      </c>
      <c r="BB106" s="24">
        <v>1</v>
      </c>
      <c r="BC106" s="20" t="str">
        <f t="shared" si="24"/>
        <v>12423</v>
      </c>
      <c r="BD106" s="20" t="str">
        <f t="shared" si="25"/>
        <v>長生村</v>
      </c>
      <c r="BE106" s="953">
        <f>VLOOKUP(BC106&amp;"_令和4年度",データシート3!A:AB,MATCH("ea_"&amp;"太陽光（建物系）"&amp;"_年間発電",データシート3!$A$1:$AB$1,0),0)/10^3+VLOOKUP(BC106&amp;"_令和4年度",データシート3!A:AB,MATCH("ea_"&amp;"太陽光（土地系）"&amp;"_年間発電",データシート3!$A$1:$AB$1,0),0)/10^3</f>
        <v>602171.777</v>
      </c>
      <c r="BF106" s="953">
        <f>VLOOKUP(BC106&amp;"_令和4年度",データシート3!A:AB,MATCH("ea_"&amp;"風力（陸上）"&amp;"_年間発電",データシート3!$A$1:$AB$1,0),0)/10^3</f>
        <v>0</v>
      </c>
      <c r="BG106" s="953">
        <f>VLOOKUP(BC106&amp;"_令和4年度",データシート3!A:AB,MATCH("ea_"&amp;"中小水（河川）"&amp;"_年間発電",データシート3!$A$1:$AB$1,0),0)/10^3+VLOOKUP(BC106&amp;"_令和4年度",データシート3!A:AB,MATCH("ea_"&amp;"中小水（農業用水路）"&amp;"_年間発電",データシート3!$A$1:$AB$1,0),0)/10^3</f>
        <v>0</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56.659999999999989</v>
      </c>
      <c r="BI106" s="953">
        <f t="shared" si="26"/>
        <v>602228.43700000003</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88138.206621404548</v>
      </c>
      <c r="BK106" s="953">
        <f t="shared" si="27"/>
        <v>514090.23037859547</v>
      </c>
      <c r="BL106" s="953">
        <f t="shared" si="28"/>
        <v>0</v>
      </c>
      <c r="BM106" s="953">
        <f t="shared" si="29"/>
        <v>514090.23037859547</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12427</v>
      </c>
      <c r="AY107" s="20" t="str">
        <f>IF(IFERROR(比較地域マスタ!$AE42,"")=0,"",IFERROR(比較地域マスタ!$AE42,""))</f>
        <v>長南町</v>
      </c>
      <c r="AZ107" s="18"/>
      <c r="BA107" s="24">
        <v>36</v>
      </c>
      <c r="BB107" s="24">
        <v>1</v>
      </c>
      <c r="BC107" s="20" t="str">
        <f t="shared" si="24"/>
        <v>12427</v>
      </c>
      <c r="BD107" s="20" t="str">
        <f t="shared" si="25"/>
        <v>長南町</v>
      </c>
      <c r="BE107" s="953">
        <f>VLOOKUP(BC107&amp;"_令和4年度",データシート3!A:AB,MATCH("ea_"&amp;"太陽光（建物系）"&amp;"_年間発電",データシート3!$A$1:$AB$1,0),0)/10^3+VLOOKUP(BC107&amp;"_令和4年度",データシート3!A:AB,MATCH("ea_"&amp;"太陽光（土地系）"&amp;"_年間発電",データシート3!$A$1:$AB$1,0),0)/10^3</f>
        <v>542808.37599999993</v>
      </c>
      <c r="BF107" s="953">
        <f>VLOOKUP(BC107&amp;"_令和4年度",データシート3!A:AB,MATCH("ea_"&amp;"風力（陸上）"&amp;"_年間発電",データシート3!$A$1:$AB$1,0),0)/10^3</f>
        <v>858.01300000000003</v>
      </c>
      <c r="BG107" s="953">
        <f>VLOOKUP(BC107&amp;"_令和4年度",データシート3!A:AB,MATCH("ea_"&amp;"中小水（河川）"&amp;"_年間発電",データシート3!$A$1:$AB$1,0),0)/10^3+VLOOKUP(BC107&amp;"_令和4年度",データシート3!A:AB,MATCH("ea_"&amp;"中小水（農業用水路）"&amp;"_年間発電",データシート3!$A$1:$AB$1,0),0)/10^3</f>
        <v>0</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543666.38899999997</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60741.141917468158</v>
      </c>
      <c r="BK107" s="953">
        <f t="shared" si="27"/>
        <v>482925.2470825318</v>
      </c>
      <c r="BL107" s="953">
        <f t="shared" si="28"/>
        <v>0</v>
      </c>
      <c r="BM107" s="953">
        <f t="shared" si="29"/>
        <v>482925.2470825318</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12213</v>
      </c>
      <c r="AY108" s="20" t="str">
        <f>IF(IFERROR(比較地域マスタ!$AE43,"")=0,"",IFERROR(比較地域マスタ!$AE43,""))</f>
        <v>東金市</v>
      </c>
      <c r="AZ108" s="18"/>
      <c r="BA108" s="24">
        <v>37</v>
      </c>
      <c r="BB108" s="24">
        <v>1</v>
      </c>
      <c r="BC108" s="20" t="str">
        <f t="shared" si="24"/>
        <v>12213</v>
      </c>
      <c r="BD108" s="20" t="str">
        <f t="shared" si="25"/>
        <v>東金市</v>
      </c>
      <c r="BE108" s="953">
        <f>VLOOKUP(BC108&amp;"_令和4年度",データシート3!A:AB,MATCH("ea_"&amp;"太陽光（建物系）"&amp;"_年間発電",データシート3!$A$1:$AB$1,0),0)/10^3+VLOOKUP(BC108&amp;"_令和4年度",データシート3!A:AB,MATCH("ea_"&amp;"太陽光（土地系）"&amp;"_年間発電",データシート3!$A$1:$AB$1,0),0)/10^3</f>
        <v>1659686.2290000001</v>
      </c>
      <c r="BF108" s="953">
        <f>VLOOKUP(BC108&amp;"_令和4年度",データシート3!A:AB,MATCH("ea_"&amp;"風力（陸上）"&amp;"_年間発電",データシート3!$A$1:$AB$1,0),0)/10^3</f>
        <v>0</v>
      </c>
      <c r="BG108" s="953">
        <f>VLOOKUP(BC108&amp;"_令和4年度",データシート3!A:AB,MATCH("ea_"&amp;"中小水（河川）"&amp;"_年間発電",データシート3!$A$1:$AB$1,0),0)/10^3+VLOOKUP(BC108&amp;"_令和4年度",データシート3!A:AB,MATCH("ea_"&amp;"中小水（農業用水路）"&amp;"_年間発電",データシート3!$A$1:$AB$1,0),0)/10^3</f>
        <v>0</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6881.085</v>
      </c>
      <c r="BI108" s="953">
        <f t="shared" si="26"/>
        <v>1666567.314</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359033.27234778035</v>
      </c>
      <c r="BK108" s="953">
        <f t="shared" si="27"/>
        <v>1307534.0416522196</v>
      </c>
      <c r="BL108" s="953">
        <f t="shared" si="28"/>
        <v>0</v>
      </c>
      <c r="BM108" s="953">
        <f t="shared" si="29"/>
        <v>1307534.0416522196</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12349</v>
      </c>
      <c r="AY109" s="20" t="str">
        <f>IF(IFERROR(比較地域マスタ!$AE44,"")=0,"",IFERROR(比較地域マスタ!$AE44,""))</f>
        <v>東庄町</v>
      </c>
      <c r="AZ109" s="18"/>
      <c r="BA109" s="24">
        <v>38</v>
      </c>
      <c r="BB109" s="24">
        <v>1</v>
      </c>
      <c r="BC109" s="20" t="str">
        <f t="shared" si="24"/>
        <v>12349</v>
      </c>
      <c r="BD109" s="20" t="str">
        <f t="shared" si="25"/>
        <v>東庄町</v>
      </c>
      <c r="BE109" s="953">
        <f>VLOOKUP(BC109&amp;"_令和4年度",データシート3!A:AB,MATCH("ea_"&amp;"太陽光（建物系）"&amp;"_年間発電",データシート3!$A$1:$AB$1,0),0)/10^3+VLOOKUP(BC109&amp;"_令和4年度",データシート3!A:AB,MATCH("ea_"&amp;"太陽光（土地系）"&amp;"_年間発電",データシート3!$A$1:$AB$1,0),0)/10^3</f>
        <v>749889.29300000006</v>
      </c>
      <c r="BF109" s="953">
        <f>VLOOKUP(BC109&amp;"_令和4年度",データシート3!A:AB,MATCH("ea_"&amp;"風力（陸上）"&amp;"_年間発電",データシート3!$A$1:$AB$1,0),0)/10^3</f>
        <v>0</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749889.29300000006</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72775.156321186107</v>
      </c>
      <c r="BK109" s="953">
        <f t="shared" si="27"/>
        <v>677114.13667881396</v>
      </c>
      <c r="BL109" s="953">
        <f t="shared" si="28"/>
        <v>0</v>
      </c>
      <c r="BM109" s="953">
        <f t="shared" si="29"/>
        <v>677114.13667881396</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12233</v>
      </c>
      <c r="AY110" s="20" t="str">
        <f>IF(IFERROR(比較地域マスタ!$AE45,"")=0,"",IFERROR(比較地域マスタ!$AE45,""))</f>
        <v>富里市</v>
      </c>
      <c r="AZ110" s="18"/>
      <c r="BA110" s="24">
        <v>39</v>
      </c>
      <c r="BB110" s="24">
        <v>1</v>
      </c>
      <c r="BC110" s="20" t="str">
        <f t="shared" si="24"/>
        <v>12233</v>
      </c>
      <c r="BD110" s="20" t="str">
        <f t="shared" si="25"/>
        <v>富里市</v>
      </c>
      <c r="BE110" s="953">
        <f>VLOOKUP(BC110&amp;"_令和4年度",データシート3!A:AB,MATCH("ea_"&amp;"太陽光（建物系）"&amp;"_年間発電",データシート3!$A$1:$AB$1,0),0)/10^3+VLOOKUP(BC110&amp;"_令和4年度",データシート3!A:AB,MATCH("ea_"&amp;"太陽光（土地系）"&amp;"_年間発電",データシート3!$A$1:$AB$1,0),0)/10^3</f>
        <v>1295690.986</v>
      </c>
      <c r="BF110" s="953">
        <f>VLOOKUP(BC110&amp;"_令和4年度",データシート3!A:AB,MATCH("ea_"&amp;"風力（陸上）"&amp;"_年間発電",データシート3!$A$1:$AB$1,0),0)/10^3</f>
        <v>0</v>
      </c>
      <c r="BG110" s="953">
        <f>VLOOKUP(BC110&amp;"_令和4年度",データシート3!A:AB,MATCH("ea_"&amp;"中小水（河川）"&amp;"_年間発電",データシート3!$A$1:$AB$1,0),0)/10^3+VLOOKUP(BC110&amp;"_令和4年度",データシート3!A:AB,MATCH("ea_"&amp;"中小水（農業用水路）"&amp;"_年間発電",データシート3!$A$1:$AB$1,0),0)/10^3</f>
        <v>0</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1295690.986</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246590.4100350494</v>
      </c>
      <c r="BK110" s="953">
        <f t="shared" si="27"/>
        <v>1049100.5759649507</v>
      </c>
      <c r="BL110" s="953">
        <f t="shared" si="28"/>
        <v>0</v>
      </c>
      <c r="BM110" s="953">
        <f t="shared" si="29"/>
        <v>1049100.5759649507</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12426</v>
      </c>
      <c r="AY111" s="20" t="str">
        <f>IF(IFERROR(比較地域マスタ!$AE46,"")=0,"",IFERROR(比較地域マスタ!$AE46,""))</f>
        <v>長柄町</v>
      </c>
      <c r="AZ111" s="18"/>
      <c r="BA111" s="24">
        <v>40</v>
      </c>
      <c r="BB111" s="24">
        <v>1</v>
      </c>
      <c r="BC111" s="20" t="str">
        <f t="shared" si="24"/>
        <v>12426</v>
      </c>
      <c r="BD111" s="20" t="str">
        <f t="shared" si="25"/>
        <v>長柄町</v>
      </c>
      <c r="BE111" s="953">
        <f>VLOOKUP(BC111&amp;"_令和4年度",データシート3!A:AB,MATCH("ea_"&amp;"太陽光（建物系）"&amp;"_年間発電",データシート3!$A$1:$AB$1,0),0)/10^3+VLOOKUP(BC111&amp;"_令和4年度",データシート3!A:AB,MATCH("ea_"&amp;"太陽光（土地系）"&amp;"_年間発電",データシート3!$A$1:$AB$1,0),0)/10^3</f>
        <v>410895.07999999996</v>
      </c>
      <c r="BF111" s="953">
        <f>VLOOKUP(BC111&amp;"_令和4年度",データシート3!A:AB,MATCH("ea_"&amp;"風力（陸上）"&amp;"_年間発電",データシート3!$A$1:$AB$1,0),0)/10^3</f>
        <v>0</v>
      </c>
      <c r="BG111" s="953">
        <f>VLOOKUP(BC111&amp;"_令和4年度",データシート3!A:AB,MATCH("ea_"&amp;"中小水（河川）"&amp;"_年間発電",データシート3!$A$1:$AB$1,0),0)/10^3+VLOOKUP(BC111&amp;"_令和4年度",データシート3!A:AB,MATCH("ea_"&amp;"中小水（農業用水路）"&amp;"_年間発電",データシート3!$A$1:$AB$1,0),0)/10^3</f>
        <v>0</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36.055999999999997</v>
      </c>
      <c r="BI111" s="953">
        <f t="shared" si="26"/>
        <v>410931.13599999994</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73191.523632289623</v>
      </c>
      <c r="BK111" s="953">
        <f t="shared" si="27"/>
        <v>337739.61236771033</v>
      </c>
      <c r="BL111" s="953">
        <f t="shared" si="28"/>
        <v>0</v>
      </c>
      <c r="BM111" s="953">
        <f t="shared" si="29"/>
        <v>337739.61236771033</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12220</v>
      </c>
      <c r="AY112" s="20" t="str">
        <f>IF(IFERROR(比較地域マスタ!$AE47,"")=0,"",IFERROR(比較地域マスタ!$AE47,""))</f>
        <v>流山市</v>
      </c>
      <c r="AZ112" s="18"/>
      <c r="BA112" s="24">
        <v>41</v>
      </c>
      <c r="BB112" s="24">
        <v>1</v>
      </c>
      <c r="BC112" s="20" t="str">
        <f t="shared" si="24"/>
        <v>12220</v>
      </c>
      <c r="BD112" s="20" t="str">
        <f t="shared" si="25"/>
        <v>流山市</v>
      </c>
      <c r="BE112" s="953">
        <f>VLOOKUP(BC112&amp;"_令和4年度",データシート3!A:AB,MATCH("ea_"&amp;"太陽光（建物系）"&amp;"_年間発電",データシート3!$A$1:$AB$1,0),0)/10^3+VLOOKUP(BC112&amp;"_令和4年度",データシート3!A:AB,MATCH("ea_"&amp;"太陽光（土地系）"&amp;"_年間発電",データシート3!$A$1:$AB$1,0),0)/10^3</f>
        <v>651312.87899999984</v>
      </c>
      <c r="BF112" s="953">
        <f>VLOOKUP(BC112&amp;"_令和4年度",データシート3!A:AB,MATCH("ea_"&amp;"風力（陸上）"&amp;"_年間発電",データシート3!$A$1:$AB$1,0),0)/10^3</f>
        <v>0</v>
      </c>
      <c r="BG112" s="953">
        <f>VLOOKUP(BC112&amp;"_令和4年度",データシート3!A:AB,MATCH("ea_"&amp;"中小水（河川）"&amp;"_年間発電",データシート3!$A$1:$AB$1,0),0)/10^3+VLOOKUP(BC112&amp;"_令和4年度",データシート3!A:AB,MATCH("ea_"&amp;"中小水（農業用水路）"&amp;"_年間発電",データシート3!$A$1:$AB$1,0),0)/10^3</f>
        <v>0</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0</v>
      </c>
      <c r="BI112" s="953">
        <f t="shared" si="26"/>
        <v>651312.87899999984</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699027.51643474551</v>
      </c>
      <c r="BK112" s="953">
        <f t="shared" si="27"/>
        <v>-47714.637434745673</v>
      </c>
      <c r="BL112" s="953">
        <f t="shared" si="28"/>
        <v>-47714.637434745673</v>
      </c>
      <c r="BM112" s="953">
        <f t="shared" si="29"/>
        <v>0</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12216</v>
      </c>
      <c r="AY113" s="20" t="str">
        <f>IF(IFERROR(比較地域マスタ!$AE48,"")=0,"",IFERROR(比較地域マスタ!$AE48,""))</f>
        <v>習志野市</v>
      </c>
      <c r="AZ113" s="18"/>
      <c r="BA113" s="24">
        <v>42</v>
      </c>
      <c r="BB113" s="24">
        <v>1</v>
      </c>
      <c r="BC113" s="20" t="str">
        <f t="shared" si="24"/>
        <v>12216</v>
      </c>
      <c r="BD113" s="20" t="str">
        <f t="shared" si="25"/>
        <v>習志野市</v>
      </c>
      <c r="BE113" s="953">
        <f>VLOOKUP(BC113&amp;"_令和4年度",データシート3!A:AB,MATCH("ea_"&amp;"太陽光（建物系）"&amp;"_年間発電",データシート3!$A$1:$AB$1,0),0)/10^3+VLOOKUP(BC113&amp;"_令和4年度",データシート3!A:AB,MATCH("ea_"&amp;"太陽光（土地系）"&amp;"_年間発電",データシート3!$A$1:$AB$1,0),0)/10^3</f>
        <v>460873.82200000004</v>
      </c>
      <c r="BF113" s="953">
        <f>VLOOKUP(BC113&amp;"_令和4年度",データシート3!A:AB,MATCH("ea_"&amp;"風力（陸上）"&amp;"_年間発電",データシート3!$A$1:$AB$1,0),0)/10^3</f>
        <v>0</v>
      </c>
      <c r="BG113" s="953">
        <f>VLOOKUP(BC113&amp;"_令和4年度",データシート3!A:AB,MATCH("ea_"&amp;"中小水（河川）"&amp;"_年間発電",データシート3!$A$1:$AB$1,0),0)/10^3+VLOOKUP(BC113&amp;"_令和4年度",データシート3!A:AB,MATCH("ea_"&amp;"中小水（農業用水路）"&amp;"_年間発電",データシート3!$A$1:$AB$1,0),0)/10^3</f>
        <v>0</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396.37200000000001</v>
      </c>
      <c r="BI113" s="953">
        <f t="shared" si="26"/>
        <v>461270.19400000002</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883134.01100173732</v>
      </c>
      <c r="BK113" s="953">
        <f t="shared" si="27"/>
        <v>-421863.8170017373</v>
      </c>
      <c r="BL113" s="953">
        <f t="shared" si="28"/>
        <v>-421863.8170017373</v>
      </c>
      <c r="BM113" s="953">
        <f t="shared" si="29"/>
        <v>0</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12211</v>
      </c>
      <c r="AY114" s="20" t="str">
        <f>IF(IFERROR(比較地域マスタ!$AE49,"")=0,"",IFERROR(比較地域マスタ!$AE49,""))</f>
        <v>成田市</v>
      </c>
      <c r="AZ114" s="18"/>
      <c r="BA114" s="24">
        <v>43</v>
      </c>
      <c r="BB114" s="24">
        <v>1</v>
      </c>
      <c r="BC114" s="20" t="str">
        <f t="shared" si="24"/>
        <v>12211</v>
      </c>
      <c r="BD114" s="20" t="str">
        <f t="shared" si="25"/>
        <v>成田市</v>
      </c>
      <c r="BE114" s="953">
        <f>VLOOKUP(BC114&amp;"_令和4年度",データシート3!A:AB,MATCH("ea_"&amp;"太陽光（建物系）"&amp;"_年間発電",データシート3!$A$1:$AB$1,0),0)/10^3+VLOOKUP(BC114&amp;"_令和4年度",データシート3!A:AB,MATCH("ea_"&amp;"太陽光（土地系）"&amp;"_年間発電",データシート3!$A$1:$AB$1,0),0)/10^3</f>
        <v>2496817.9120000005</v>
      </c>
      <c r="BF114" s="953">
        <f>VLOOKUP(BC114&amp;"_令和4年度",データシート3!A:AB,MATCH("ea_"&amp;"風力（陸上）"&amp;"_年間発電",データシート3!$A$1:$AB$1,0),0)/10^3</f>
        <v>2958.8679999999999</v>
      </c>
      <c r="BG114" s="953">
        <f>VLOOKUP(BC114&amp;"_令和4年度",データシート3!A:AB,MATCH("ea_"&amp;"中小水（河川）"&amp;"_年間発電",データシート3!$A$1:$AB$1,0),0)/10^3+VLOOKUP(BC114&amp;"_令和4年度",データシート3!A:AB,MATCH("ea_"&amp;"中小水（農業用水路）"&amp;"_年間発電",データシート3!$A$1:$AB$1,0),0)/10^3</f>
        <v>0</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0</v>
      </c>
      <c r="BI114" s="953">
        <f t="shared" si="26"/>
        <v>2499776.7800000003</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1074018.5670635663</v>
      </c>
      <c r="BK114" s="953">
        <f t="shared" si="27"/>
        <v>1425758.212936434</v>
      </c>
      <c r="BL114" s="953">
        <f t="shared" si="28"/>
        <v>0</v>
      </c>
      <c r="BM114" s="953">
        <f t="shared" si="29"/>
        <v>1425758.212936434</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t="str">
        <f>比較地域マスタ!AD50</f>
        <v>12208</v>
      </c>
      <c r="AY115" s="20" t="str">
        <f>IF(IFERROR(比較地域マスタ!$AE50,"")=0,"",IFERROR(比較地域マスタ!$AE50,""))</f>
        <v>野田市</v>
      </c>
      <c r="AZ115" s="18"/>
      <c r="BA115" s="24">
        <v>44</v>
      </c>
      <c r="BB115" s="24">
        <v>1</v>
      </c>
      <c r="BC115" s="20" t="str">
        <f t="shared" si="24"/>
        <v>12208</v>
      </c>
      <c r="BD115" s="20" t="str">
        <f t="shared" si="25"/>
        <v>野田市</v>
      </c>
      <c r="BE115" s="953">
        <f>VLOOKUP(BC115&amp;"_令和4年度",データシート3!A:AB,MATCH("ea_"&amp;"太陽光（建物系）"&amp;"_年間発電",データシート3!$A$1:$AB$1,0),0)/10^3+VLOOKUP(BC115&amp;"_令和4年度",データシート3!A:AB,MATCH("ea_"&amp;"太陽光（土地系）"&amp;"_年間発電",データシート3!$A$1:$AB$1,0),0)/10^3</f>
        <v>1346835.446</v>
      </c>
      <c r="BF115" s="953">
        <f>VLOOKUP(BC115&amp;"_令和4年度",データシート3!A:AB,MATCH("ea_"&amp;"風力（陸上）"&amp;"_年間発電",データシート3!$A$1:$AB$1,0),0)/10^3</f>
        <v>0</v>
      </c>
      <c r="BG115" s="953">
        <f>VLOOKUP(BC115&amp;"_令和4年度",データシート3!A:AB,MATCH("ea_"&amp;"中小水（河川）"&amp;"_年間発電",データシート3!$A$1:$AB$1,0),0)/10^3+VLOOKUP(BC115&amp;"_令和4年度",データシート3!A:AB,MATCH("ea_"&amp;"中小水（農業用水路）"&amp;"_年間発電",データシート3!$A$1:$AB$1,0),0)/10^3</f>
        <v>0</v>
      </c>
      <c r="BH115" s="953">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0</v>
      </c>
      <c r="BI115" s="953">
        <f t="shared" si="26"/>
        <v>1346835.446</v>
      </c>
      <c r="BJ115" s="953">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1186281.6376071535</v>
      </c>
      <c r="BK115" s="953">
        <f t="shared" si="27"/>
        <v>160553.80839284649</v>
      </c>
      <c r="BL115" s="953">
        <f t="shared" si="28"/>
        <v>0</v>
      </c>
      <c r="BM115" s="953">
        <f t="shared" si="29"/>
        <v>160553.80839284649</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t="str">
        <f>比較地域マスタ!AD51</f>
        <v>12226</v>
      </c>
      <c r="AY116" s="20" t="str">
        <f>IF(IFERROR(比較地域マスタ!$AE51,"")=0,"",IFERROR(比較地域マスタ!$AE51,""))</f>
        <v>富津市</v>
      </c>
      <c r="AZ116" s="18"/>
      <c r="BA116" s="24">
        <v>45</v>
      </c>
      <c r="BB116" s="24">
        <v>1</v>
      </c>
      <c r="BC116" s="20" t="str">
        <f t="shared" si="24"/>
        <v>12226</v>
      </c>
      <c r="BD116" s="20" t="str">
        <f t="shared" si="25"/>
        <v>富津市</v>
      </c>
      <c r="BE116" s="953">
        <f>VLOOKUP(BC116&amp;"_令和4年度",データシート3!A:AB,MATCH("ea_"&amp;"太陽光（建物系）"&amp;"_年間発電",データシート3!$A$1:$AB$1,0),0)/10^3+VLOOKUP(BC116&amp;"_令和4年度",データシート3!A:AB,MATCH("ea_"&amp;"太陽光（土地系）"&amp;"_年間発電",データシート3!$A$1:$AB$1,0),0)/10^3</f>
        <v>1174751.0519999999</v>
      </c>
      <c r="BF116" s="953">
        <f>VLOOKUP(BC116&amp;"_令和4年度",データシート3!A:AB,MATCH("ea_"&amp;"風力（陸上）"&amp;"_年間発電",データシート3!$A$1:$AB$1,0),0)/10^3</f>
        <v>421494.43800000002</v>
      </c>
      <c r="BG116" s="953">
        <f>VLOOKUP(BC116&amp;"_令和4年度",データシート3!A:AB,MATCH("ea_"&amp;"中小水（河川）"&amp;"_年間発電",データシート3!$A$1:$AB$1,0),0)/10^3+VLOOKUP(BC116&amp;"_令和4年度",データシート3!A:AB,MATCH("ea_"&amp;"中小水（農業用水路）"&amp;"_年間発電",データシート3!$A$1:$AB$1,0),0)/10^3</f>
        <v>5577.4686252600013</v>
      </c>
      <c r="BH116" s="953">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5904.625</v>
      </c>
      <c r="BI116" s="953">
        <f t="shared" si="26"/>
        <v>1607727.58362526</v>
      </c>
      <c r="BJ116" s="953">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270846.19893661572</v>
      </c>
      <c r="BK116" s="953">
        <f t="shared" si="27"/>
        <v>1336881.3846886442</v>
      </c>
      <c r="BL116" s="953">
        <f t="shared" si="28"/>
        <v>0</v>
      </c>
      <c r="BM116" s="953">
        <f t="shared" si="29"/>
        <v>1336881.3846886442</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t="str">
        <f>比較地域マスタ!AD52</f>
        <v>12204</v>
      </c>
      <c r="AY117" s="20" t="str">
        <f>IF(IFERROR(比較地域マスタ!$AE52,"")=0,"",IFERROR(比較地域マスタ!$AE52,""))</f>
        <v>船橋市</v>
      </c>
      <c r="AZ117" s="18"/>
      <c r="BA117" s="24">
        <v>46</v>
      </c>
      <c r="BB117" s="24">
        <v>1</v>
      </c>
      <c r="BC117" s="20" t="str">
        <f t="shared" si="24"/>
        <v>12204</v>
      </c>
      <c r="BD117" s="20" t="str">
        <f t="shared" si="25"/>
        <v>船橋市</v>
      </c>
      <c r="BE117" s="953">
        <f>VLOOKUP(BC117&amp;"_令和4年度",データシート3!A:AB,MATCH("ea_"&amp;"太陽光（建物系）"&amp;"_年間発電",データシート3!$A$1:$AB$1,0),0)/10^3+VLOOKUP(BC117&amp;"_令和4年度",データシート3!A:AB,MATCH("ea_"&amp;"太陽光（土地系）"&amp;"_年間発電",データシート3!$A$1:$AB$1,0),0)/10^3</f>
        <v>2047816.7240000002</v>
      </c>
      <c r="BF117" s="953">
        <f>VLOOKUP(BC117&amp;"_令和4年度",データシート3!A:AB,MATCH("ea_"&amp;"風力（陸上）"&amp;"_年間発電",データシート3!$A$1:$AB$1,0),0)/10^3</f>
        <v>409.89299999999992</v>
      </c>
      <c r="BG117" s="953">
        <f>VLOOKUP(BC117&amp;"_令和4年度",データシート3!A:AB,MATCH("ea_"&amp;"中小水（河川）"&amp;"_年間発電",データシート3!$A$1:$AB$1,0),0)/10^3+VLOOKUP(BC117&amp;"_令和4年度",データシート3!A:AB,MATCH("ea_"&amp;"中小水（農業用水路）"&amp;"_年間発電",データシート3!$A$1:$AB$1,0),0)/10^3</f>
        <v>0</v>
      </c>
      <c r="BH117" s="953">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1775.5820000000003</v>
      </c>
      <c r="BI117" s="953">
        <f t="shared" si="26"/>
        <v>2050002.199</v>
      </c>
      <c r="BJ117" s="953">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3219000.2245783652</v>
      </c>
      <c r="BK117" s="953">
        <f t="shared" si="27"/>
        <v>-1168998.0255783652</v>
      </c>
      <c r="BL117" s="953">
        <f t="shared" si="28"/>
        <v>-1168998.0255783652</v>
      </c>
      <c r="BM117" s="953">
        <f t="shared" si="29"/>
        <v>0</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t="str">
        <f>比較地域マスタ!AD53</f>
        <v>12207</v>
      </c>
      <c r="AY118" s="20" t="str">
        <f>IF(IFERROR(比較地域マスタ!$AE53,"")=0,"",IFERROR(比較地域マスタ!$AE53,""))</f>
        <v>松戸市</v>
      </c>
      <c r="AZ118" s="18"/>
      <c r="BA118" s="24">
        <v>47</v>
      </c>
      <c r="BB118" s="24">
        <v>1</v>
      </c>
      <c r="BC118" s="20" t="str">
        <f t="shared" si="24"/>
        <v>12207</v>
      </c>
      <c r="BD118" s="20" t="str">
        <f t="shared" si="25"/>
        <v>松戸市</v>
      </c>
      <c r="BE118" s="953">
        <f>VLOOKUP(BC118&amp;"_令和4年度",データシート3!A:AB,MATCH("ea_"&amp;"太陽光（建物系）"&amp;"_年間発電",データシート3!$A$1:$AB$1,0),0)/10^3+VLOOKUP(BC118&amp;"_令和4年度",データシート3!A:AB,MATCH("ea_"&amp;"太陽光（土地系）"&amp;"_年間発電",データシート3!$A$1:$AB$1,0),0)/10^3</f>
        <v>1412395.483</v>
      </c>
      <c r="BF118" s="953">
        <f>VLOOKUP(BC118&amp;"_令和4年度",データシート3!A:AB,MATCH("ea_"&amp;"風力（陸上）"&amp;"_年間発電",データシート3!$A$1:$AB$1,0),0)/10^3</f>
        <v>0</v>
      </c>
      <c r="BG118" s="953">
        <f>VLOOKUP(BC118&amp;"_令和4年度",データシート3!A:AB,MATCH("ea_"&amp;"中小水（河川）"&amp;"_年間発電",データシート3!$A$1:$AB$1,0),0)/10^3+VLOOKUP(BC118&amp;"_令和4年度",データシート3!A:AB,MATCH("ea_"&amp;"中小水（農業用水路）"&amp;"_年間発電",データシート3!$A$1:$AB$1,0),0)/10^3</f>
        <v>0</v>
      </c>
      <c r="BH118" s="953">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215.11099999999999</v>
      </c>
      <c r="BI118" s="953">
        <f t="shared" si="26"/>
        <v>1412610.594</v>
      </c>
      <c r="BJ118" s="953">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2130204.6062418167</v>
      </c>
      <c r="BK118" s="953">
        <f t="shared" si="27"/>
        <v>-717594.01224181661</v>
      </c>
      <c r="BL118" s="953">
        <f t="shared" si="28"/>
        <v>-717594.01224181661</v>
      </c>
      <c r="BM118" s="953">
        <f t="shared" si="29"/>
        <v>0</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t="str">
        <f>比較地域マスタ!AD54</f>
        <v>12234</v>
      </c>
      <c r="AY119" s="20" t="str">
        <f>IF(IFERROR(比較地域マスタ!$AE54,"")=0,"",IFERROR(比較地域マスタ!$AE54,""))</f>
        <v>南房総市</v>
      </c>
      <c r="AZ119" s="18"/>
      <c r="BA119" s="24">
        <v>48</v>
      </c>
      <c r="BB119" s="24">
        <v>1</v>
      </c>
      <c r="BC119" s="20" t="str">
        <f>AX119</f>
        <v>12234</v>
      </c>
      <c r="BD119" s="20" t="str">
        <f t="shared" si="25"/>
        <v>南房総市</v>
      </c>
      <c r="BE119" s="953">
        <f>VLOOKUP(BC119&amp;"_令和4年度",データシート3!A:AB,MATCH("ea_"&amp;"太陽光（建物系）"&amp;"_年間発電",データシート3!$A$1:$AB$1,0),0)/10^3+VLOOKUP(BC119&amp;"_令和4年度",データシート3!A:AB,MATCH("ea_"&amp;"太陽光（土地系）"&amp;"_年間発電",データシート3!$A$1:$AB$1,0),0)/10^3</f>
        <v>1520769.7949999999</v>
      </c>
      <c r="BF119" s="953">
        <f>VLOOKUP(BC119&amp;"_令和4年度",データシート3!A:AB,MATCH("ea_"&amp;"風力（陸上）"&amp;"_年間発電",データシート3!$A$1:$AB$1,0),0)/10^3</f>
        <v>321325.41200000001</v>
      </c>
      <c r="BG119" s="953">
        <f>VLOOKUP(BC119&amp;"_令和4年度",データシート3!A:AB,MATCH("ea_"&amp;"中小水（河川）"&amp;"_年間発電",データシート3!$A$1:$AB$1,0),0)/10^3+VLOOKUP(BC119&amp;"_令和4年度",データシート3!A:AB,MATCH("ea_"&amp;"中小水（農業用水路）"&amp;"_年間発電",データシート3!$A$1:$AB$1,0),0)/10^3</f>
        <v>3425.3262605099999</v>
      </c>
      <c r="BH119" s="953">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446.65499999999992</v>
      </c>
      <c r="BI119" s="953">
        <f t="shared" si="26"/>
        <v>1845967.1882605099</v>
      </c>
      <c r="BJ119" s="953">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149361.19813572723</v>
      </c>
      <c r="BK119" s="953">
        <f t="shared" si="27"/>
        <v>1696605.9901247825</v>
      </c>
      <c r="BL119" s="953">
        <f t="shared" si="28"/>
        <v>0</v>
      </c>
      <c r="BM119" s="953">
        <f t="shared" si="29"/>
        <v>1696605.9901247825</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t="str">
        <f>比較地域マスタ!AD55</f>
        <v>12422</v>
      </c>
      <c r="AY120" s="20" t="str">
        <f>IF(IFERROR(比較地域マスタ!$AE55,"")=0,"",IFERROR(比較地域マスタ!$AE55,""))</f>
        <v>睦沢町</v>
      </c>
      <c r="AZ120" s="18"/>
      <c r="BA120" s="24">
        <v>49</v>
      </c>
      <c r="BB120" s="24">
        <v>1</v>
      </c>
      <c r="BC120" s="20" t="str">
        <f t="shared" si="24"/>
        <v>12422</v>
      </c>
      <c r="BD120" s="20" t="str">
        <f t="shared" si="25"/>
        <v>睦沢町</v>
      </c>
      <c r="BE120" s="953">
        <f>VLOOKUP(BC120&amp;"_令和4年度",データシート3!A:AB,MATCH("ea_"&amp;"太陽光（建物系）"&amp;"_年間発電",データシート3!$A$1:$AB$1,0),0)/10^3+VLOOKUP(BC120&amp;"_令和4年度",データシート3!A:AB,MATCH("ea_"&amp;"太陽光（土地系）"&amp;"_年間発電",データシート3!$A$1:$AB$1,0),0)/10^3</f>
        <v>333155.95900000003</v>
      </c>
      <c r="BF120" s="953">
        <f>VLOOKUP(BC120&amp;"_令和4年度",データシート3!A:AB,MATCH("ea_"&amp;"風力（陸上）"&amp;"_年間発電",データシート3!$A$1:$AB$1,0),0)/10^3</f>
        <v>1093.9749999999999</v>
      </c>
      <c r="BG120" s="953">
        <f>VLOOKUP(BC120&amp;"_令和4年度",データシート3!A:AB,MATCH("ea_"&amp;"中小水（河川）"&amp;"_年間発電",データシート3!$A$1:$AB$1,0),0)/10^3+VLOOKUP(BC120&amp;"_令和4年度",データシート3!A:AB,MATCH("ea_"&amp;"中小水（農業用水路）"&amp;"_年間発電",データシート3!$A$1:$AB$1,0),0)/10^3</f>
        <v>0</v>
      </c>
      <c r="BH120" s="953">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0</v>
      </c>
      <c r="BI120" s="953">
        <f t="shared" si="26"/>
        <v>334249.93400000001</v>
      </c>
      <c r="BJ120" s="953">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29318.525735252948</v>
      </c>
      <c r="BK120" s="953">
        <f t="shared" si="27"/>
        <v>304931.40826474706</v>
      </c>
      <c r="BL120" s="953">
        <f t="shared" si="28"/>
        <v>0</v>
      </c>
      <c r="BM120" s="953">
        <f t="shared" si="29"/>
        <v>304931.40826474706</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t="str">
        <f>比較地域マスタ!AD56</f>
        <v>12210</v>
      </c>
      <c r="AY121" s="20" t="str">
        <f>IF(IFERROR(比較地域マスタ!$AE56,"")=0,"",IFERROR(比較地域マスタ!$AE56,""))</f>
        <v>茂原市</v>
      </c>
      <c r="AZ121" s="18"/>
      <c r="BA121" s="24">
        <v>50</v>
      </c>
      <c r="BB121" s="24">
        <v>1</v>
      </c>
      <c r="BC121" s="20" t="str">
        <f t="shared" si="24"/>
        <v>12210</v>
      </c>
      <c r="BD121" s="20" t="str">
        <f t="shared" si="25"/>
        <v>茂原市</v>
      </c>
      <c r="BE121" s="953">
        <f>VLOOKUP(BC121&amp;"_令和4年度",データシート3!A:AB,MATCH("ea_"&amp;"太陽光（建物系）"&amp;"_年間発電",データシート3!$A$1:$AB$1,0),0)/10^3+VLOOKUP(BC121&amp;"_令和4年度",データシート3!A:AB,MATCH("ea_"&amp;"太陽光（土地系）"&amp;"_年間発電",データシート3!$A$1:$AB$1,0),0)/10^3</f>
        <v>1616126.764</v>
      </c>
      <c r="BF121" s="953">
        <f>VLOOKUP(BC121&amp;"_令和4年度",データシート3!A:AB,MATCH("ea_"&amp;"風力（陸上）"&amp;"_年間発電",データシート3!$A$1:$AB$1,0),0)/10^3</f>
        <v>0</v>
      </c>
      <c r="BG121" s="953">
        <f>VLOOKUP(BC121&amp;"_令和4年度",データシート3!A:AB,MATCH("ea_"&amp;"中小水（河川）"&amp;"_年間発電",データシート3!$A$1:$AB$1,0),0)/10^3+VLOOKUP(BC121&amp;"_令和4年度",データシート3!A:AB,MATCH("ea_"&amp;"中小水（農業用水路）"&amp;"_年間発電",データシート3!$A$1:$AB$1,0),0)/10^3</f>
        <v>0</v>
      </c>
      <c r="BH121" s="953">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6947.5559999999996</v>
      </c>
      <c r="BI121" s="953">
        <f t="shared" si="26"/>
        <v>1623074.32</v>
      </c>
      <c r="BJ121" s="953">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549323.29673458217</v>
      </c>
      <c r="BK121" s="953">
        <f t="shared" si="27"/>
        <v>1073751.0232654179</v>
      </c>
      <c r="BL121" s="953">
        <f t="shared" si="28"/>
        <v>0</v>
      </c>
      <c r="BM121" s="953">
        <f t="shared" si="29"/>
        <v>1073751.0232654179</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t="str">
        <f>比較地域マスタ!AD57</f>
        <v>12230</v>
      </c>
      <c r="AY122" s="20" t="str">
        <f>IF(IFERROR(比較地域マスタ!$AE57,"")=0,"",IFERROR(比較地域マスタ!$AE57,""))</f>
        <v>八街市</v>
      </c>
      <c r="AZ122" s="18"/>
      <c r="BA122" s="24">
        <v>51</v>
      </c>
      <c r="BB122" s="24">
        <v>1</v>
      </c>
      <c r="BC122" s="20" t="str">
        <f t="shared" si="24"/>
        <v>12230</v>
      </c>
      <c r="BD122" s="20" t="str">
        <f t="shared" si="25"/>
        <v>八街市</v>
      </c>
      <c r="BE122" s="953">
        <f>VLOOKUP(BC122&amp;"_令和4年度",データシート3!A:AB,MATCH("ea_"&amp;"太陽光（建物系）"&amp;"_年間発電",データシート3!$A$1:$AB$1,0),0)/10^3+VLOOKUP(BC122&amp;"_令和4年度",データシート3!A:AB,MATCH("ea_"&amp;"太陽光（土地系）"&amp;"_年間発電",データシート3!$A$1:$AB$1,0),0)/10^3</f>
        <v>1846905.0089999998</v>
      </c>
      <c r="BF122" s="953">
        <f>VLOOKUP(BC122&amp;"_令和4年度",データシート3!A:AB,MATCH("ea_"&amp;"風力（陸上）"&amp;"_年間発電",データシート3!$A$1:$AB$1,0),0)/10^3</f>
        <v>0</v>
      </c>
      <c r="BG122" s="953">
        <f>VLOOKUP(BC122&amp;"_令和4年度",データシート3!A:AB,MATCH("ea_"&amp;"中小水（河川）"&amp;"_年間発電",データシート3!$A$1:$AB$1,0),0)/10^3+VLOOKUP(BC122&amp;"_令和4年度",データシート3!A:AB,MATCH("ea_"&amp;"中小水（農業用水路）"&amp;"_年間発電",データシート3!$A$1:$AB$1,0),0)/10^3</f>
        <v>0</v>
      </c>
      <c r="BH122" s="953">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5365.7449999999999</v>
      </c>
      <c r="BI122" s="953">
        <f t="shared" si="26"/>
        <v>1852270.754</v>
      </c>
      <c r="BJ122" s="953">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300000.58917769446</v>
      </c>
      <c r="BK122" s="953">
        <f t="shared" si="27"/>
        <v>1552270.1648223056</v>
      </c>
      <c r="BL122" s="953">
        <f t="shared" si="28"/>
        <v>0</v>
      </c>
      <c r="BM122" s="953">
        <f t="shared" si="29"/>
        <v>1552270.1648223056</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t="str">
        <f>比較地域マスタ!AD58</f>
        <v>12221</v>
      </c>
      <c r="AY123" s="20" t="str">
        <f>IF(IFERROR(比較地域マスタ!$AE58,"")=0,"",IFERROR(比較地域マスタ!$AE58,""))</f>
        <v>八千代市</v>
      </c>
      <c r="AZ123" s="18"/>
      <c r="BA123" s="24">
        <v>52</v>
      </c>
      <c r="BB123" s="24">
        <v>1</v>
      </c>
      <c r="BC123" s="20" t="str">
        <f t="shared" si="24"/>
        <v>12221</v>
      </c>
      <c r="BD123" s="20" t="str">
        <f t="shared" si="25"/>
        <v>八千代市</v>
      </c>
      <c r="BE123" s="953">
        <f>VLOOKUP(BC123&amp;"_令和4年度",データシート3!A:AB,MATCH("ea_"&amp;"太陽光（建物系）"&amp;"_年間発電",データシート3!$A$1:$AB$1,0),0)/10^3+VLOOKUP(BC123&amp;"_令和4年度",データシート3!A:AB,MATCH("ea_"&amp;"太陽光（土地系）"&amp;"_年間発電",データシート3!$A$1:$AB$1,0),0)/10^3</f>
        <v>917261.4049999998</v>
      </c>
      <c r="BF123" s="953">
        <f>VLOOKUP(BC123&amp;"_令和4年度",データシート3!A:AB,MATCH("ea_"&amp;"風力（陸上）"&amp;"_年間発電",データシート3!$A$1:$AB$1,0),0)/10^3</f>
        <v>0</v>
      </c>
      <c r="BG123" s="953">
        <f>VLOOKUP(BC123&amp;"_令和4年度",データシート3!A:AB,MATCH("ea_"&amp;"中小水（河川）"&amp;"_年間発電",データシート3!$A$1:$AB$1,0),0)/10^3+VLOOKUP(BC123&amp;"_令和4年度",データシート3!A:AB,MATCH("ea_"&amp;"中小水（農業用水路）"&amp;"_年間発電",データシート3!$A$1:$AB$1,0),0)/10^3</f>
        <v>0</v>
      </c>
      <c r="BH123" s="953">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0</v>
      </c>
      <c r="BI123" s="953">
        <f t="shared" si="26"/>
        <v>917261.4049999998</v>
      </c>
      <c r="BJ123" s="953">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992936.11116797756</v>
      </c>
      <c r="BK123" s="953">
        <f t="shared" si="27"/>
        <v>-75674.706167977769</v>
      </c>
      <c r="BL123" s="953">
        <f t="shared" si="28"/>
        <v>-75674.706167977769</v>
      </c>
      <c r="BM123" s="953">
        <f t="shared" si="29"/>
        <v>0</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t="str">
        <f>比較地域マスタ!AD59</f>
        <v>12410</v>
      </c>
      <c r="AY124" s="20" t="str">
        <f>IF(IFERROR(比較地域マスタ!$AE59,"")=0,"",IFERROR(比較地域マスタ!$AE59,""))</f>
        <v>横芝光町</v>
      </c>
      <c r="AZ124" s="18"/>
      <c r="BA124" s="24">
        <v>53</v>
      </c>
      <c r="BB124" s="24">
        <v>1</v>
      </c>
      <c r="BC124" s="20" t="str">
        <f t="shared" si="24"/>
        <v>12410</v>
      </c>
      <c r="BD124" s="20" t="str">
        <f t="shared" si="25"/>
        <v>横芝光町</v>
      </c>
      <c r="BE124" s="953">
        <f>VLOOKUP(BC124&amp;"_令和4年度",データシート3!A:AB,MATCH("ea_"&amp;"太陽光（建物系）"&amp;"_年間発電",データシート3!$A$1:$AB$1,0),0)/10^3+VLOOKUP(BC124&amp;"_令和4年度",データシート3!A:AB,MATCH("ea_"&amp;"太陽光（土地系）"&amp;"_年間発電",データシート3!$A$1:$AB$1,0),0)/10^3</f>
        <v>1454446.227</v>
      </c>
      <c r="BF124" s="953">
        <f>VLOOKUP(BC124&amp;"_令和4年度",データシート3!A:AB,MATCH("ea_"&amp;"風力（陸上）"&amp;"_年間発電",データシート3!$A$1:$AB$1,0),0)/10^3</f>
        <v>176.119</v>
      </c>
      <c r="BG124" s="953">
        <f>VLOOKUP(BC124&amp;"_令和4年度",データシート3!A:AB,MATCH("ea_"&amp;"中小水（河川）"&amp;"_年間発電",データシート3!$A$1:$AB$1,0),0)/10^3+VLOOKUP(BC124&amp;"_令和4年度",データシート3!A:AB,MATCH("ea_"&amp;"中小水（農業用水路）"&amp;"_年間発電",データシート3!$A$1:$AB$1,0),0)/10^3</f>
        <v>0</v>
      </c>
      <c r="BH124" s="953">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0</v>
      </c>
      <c r="BI124" s="953">
        <f t="shared" si="26"/>
        <v>1454622.3459999999</v>
      </c>
      <c r="BJ124" s="953">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124460.72640134975</v>
      </c>
      <c r="BK124" s="953">
        <f t="shared" si="27"/>
        <v>1330161.6195986501</v>
      </c>
      <c r="BL124" s="953">
        <f t="shared" si="28"/>
        <v>0</v>
      </c>
      <c r="BM124" s="953">
        <f t="shared" si="29"/>
        <v>1330161.6195986501</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t="str">
        <f>比較地域マスタ!AD60</f>
        <v>12228</v>
      </c>
      <c r="AY125" s="20" t="str">
        <f>IF(IFERROR(比較地域マスタ!$AE60,"")=0,"",IFERROR(比較地域マスタ!$AE60,""))</f>
        <v>四街道市</v>
      </c>
      <c r="AZ125" s="18"/>
      <c r="BA125" s="24">
        <v>54</v>
      </c>
      <c r="BB125" s="24">
        <v>1</v>
      </c>
      <c r="BC125" s="20" t="str">
        <f t="shared" si="24"/>
        <v>12228</v>
      </c>
      <c r="BD125" s="20" t="str">
        <f t="shared" si="25"/>
        <v>四街道市</v>
      </c>
      <c r="BE125" s="953">
        <f>VLOOKUP(BC125&amp;"_令和4年度",データシート3!A:AB,MATCH("ea_"&amp;"太陽光（建物系）"&amp;"_年間発電",データシート3!$A$1:$AB$1,0),0)/10^3+VLOOKUP(BC125&amp;"_令和4年度",データシート3!A:AB,MATCH("ea_"&amp;"太陽光（土地系）"&amp;"_年間発電",データシート3!$A$1:$AB$1,0),0)/10^3</f>
        <v>584346.80999999982</v>
      </c>
      <c r="BF125" s="953">
        <f>VLOOKUP(BC125&amp;"_令和4年度",データシート3!A:AB,MATCH("ea_"&amp;"風力（陸上）"&amp;"_年間発電",データシート3!$A$1:$AB$1,0),0)/10^3</f>
        <v>0</v>
      </c>
      <c r="BG125" s="953">
        <f>VLOOKUP(BC125&amp;"_令和4年度",データシート3!A:AB,MATCH("ea_"&amp;"中小水（河川）"&amp;"_年間発電",データシート3!$A$1:$AB$1,0),0)/10^3+VLOOKUP(BC125&amp;"_令和4年度",データシート3!A:AB,MATCH("ea_"&amp;"中小水（農業用水路）"&amp;"_年間発電",データシート3!$A$1:$AB$1,0),0)/10^3</f>
        <v>0</v>
      </c>
      <c r="BH125" s="953">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0</v>
      </c>
      <c r="BI125" s="953">
        <f t="shared" si="26"/>
        <v>584346.80999999982</v>
      </c>
      <c r="BJ125" s="953">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379211.35480402695</v>
      </c>
      <c r="BK125" s="953">
        <f t="shared" si="27"/>
        <v>205135.45519597287</v>
      </c>
      <c r="BL125" s="953">
        <f t="shared" si="28"/>
        <v>0</v>
      </c>
      <c r="BM125" s="953">
        <f t="shared" si="29"/>
        <v>205135.45519597287</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睦沢町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12422</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0</v>
      </c>
      <c r="H7" s="786">
        <f t="shared" si="2"/>
        <v>0</v>
      </c>
      <c r="I7" s="786">
        <f t="shared" si="2"/>
        <v>0</v>
      </c>
      <c r="J7" s="786">
        <f t="shared" si="2"/>
        <v>0</v>
      </c>
      <c r="K7" s="787">
        <f t="shared" si="2"/>
        <v>0</v>
      </c>
      <c r="L7" s="787">
        <f t="shared" si="2"/>
        <v>0</v>
      </c>
      <c r="M7" s="787">
        <f t="shared" si="2"/>
        <v>0</v>
      </c>
      <c r="N7" s="787">
        <f t="shared" si="2"/>
        <v>0</v>
      </c>
      <c r="O7" s="787">
        <f>SUM(O8:O13)</f>
        <v>0</v>
      </c>
      <c r="P7" s="787">
        <f t="shared" si="2"/>
        <v>0</v>
      </c>
      <c r="Q7" s="788">
        <f>SUM(Q8:Q13)</f>
        <v>0</v>
      </c>
      <c r="R7" s="1028">
        <f t="shared" si="2"/>
        <v>0</v>
      </c>
      <c r="S7" s="1029">
        <f t="shared" si="2"/>
        <v>0</v>
      </c>
      <c r="T7" s="1029">
        <f t="shared" si="2"/>
        <v>0</v>
      </c>
      <c r="U7" s="1029">
        <f t="shared" si="2"/>
        <v>0</v>
      </c>
      <c r="V7" s="1029">
        <f t="shared" si="2"/>
        <v>0</v>
      </c>
      <c r="W7" s="1029">
        <f t="shared" si="2"/>
        <v>0</v>
      </c>
      <c r="X7" s="1029">
        <f t="shared" si="2"/>
        <v>0</v>
      </c>
      <c r="Y7" s="1029">
        <f t="shared" si="2"/>
        <v>0</v>
      </c>
      <c r="Z7" s="1029">
        <f>SUM(Z8:Z13)</f>
        <v>0</v>
      </c>
      <c r="AA7" s="1029">
        <f>SUM(AA8:AA13)</f>
        <v>0</v>
      </c>
      <c r="AB7" s="1030">
        <f t="shared" si="2"/>
        <v>0</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0</v>
      </c>
      <c r="N10" s="804">
        <f>VLOOKUP($D$3&amp;"_"&amp;N$3,データシート1!$A:$BT,MATCH($G$2&amp;"_"&amp;$C10,データシート1!$A$1:$BT$1,0),0)</f>
        <v>0</v>
      </c>
      <c r="O10" s="804">
        <f>VLOOKUP($D$3&amp;"_"&amp;O$3,データシート1!$A:$BT,MATCH($G$2&amp;"_"&amp;$C10,データシート1!$A$1:$BT$1,0),0)</f>
        <v>0</v>
      </c>
      <c r="P10" s="804">
        <f>VLOOKUP($D$3&amp;"_"&amp;P$3,データシート1!$A:$BT,MATCH($G$2&amp;"_"&amp;$C10,データシート1!$A$1:$BT$1,0),0)</f>
        <v>0</v>
      </c>
      <c r="Q10" s="805">
        <f>VLOOKUP($D$3&amp;"_"&amp;Q$3,データシート1!$A:$BT,MATCH($G$2&amp;"_"&amp;$C10,データシート1!$A$1:$BT$1,0),0)</f>
        <v>0</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0</v>
      </c>
      <c r="Y10" s="1035">
        <f>VLOOKUP($D$3&amp;"_"&amp;Y$3,データシート1!$A:$BT,MATCH($R$2&amp;"_"&amp;$C10,データシート1!$A$1:$BT$1,0),0)</f>
        <v>0</v>
      </c>
      <c r="Z10" s="1035">
        <f>VLOOKUP($D$3&amp;"_"&amp;Z$3,データシート1!$A:$BT,MATCH($R$2&amp;"_"&amp;$C10,データシート1!$A$1:$BT$1,0),0)</f>
        <v>0</v>
      </c>
      <c r="AA10" s="1035">
        <f>VLOOKUP($D$3&amp;"_"&amp;AA$3,データシート1!$A:$BT,MATCH($R$2&amp;"_"&amp;$C10,データシート1!$A$1:$BT$1,0),0)</f>
        <v>0</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0</v>
      </c>
      <c r="N26" s="830">
        <f>VLOOKUP($D$3&amp;"_"&amp;N$3,データシート2!$A:$SI,MATCH($G$2&amp;"_"&amp;$B26,データシート2!$A$1:$SI$1,0),0)</f>
        <v>0</v>
      </c>
      <c r="O26" s="830">
        <f>VLOOKUP($D$3&amp;"_"&amp;O$3,データシート2!$A:$SI,MATCH($G$2&amp;"_"&amp;$B26,データシート2!$A$1:$SI$1,0),0)</f>
        <v>0</v>
      </c>
      <c r="P26" s="830">
        <f>VLOOKUP($D$3&amp;"_"&amp;P$3,データシート2!$A:$SI,MATCH($G$2&amp;"_"&amp;$B26,データシート2!$A$1:$SI$1,0),0)</f>
        <v>0</v>
      </c>
      <c r="Q26" s="831">
        <f>VLOOKUP($D$3&amp;"_"&amp;Q$3,データシート2!$A:$SI,MATCH($G$2&amp;"_"&amp;$B26,データシート2!$A$1:$SI$1,0),0)</f>
        <v>0</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0</v>
      </c>
      <c r="Y26" s="1044">
        <f>VLOOKUP($D$3&amp;"_"&amp;Y$3,データシート2!$A:$SI,MATCH($R$2&amp;"_"&amp;$B26,データシート2!$A$1:$SI$1,0),0)</f>
        <v>0</v>
      </c>
      <c r="Z26" s="1044">
        <f>VLOOKUP($D$3&amp;"_"&amp;Z$3,データシート2!$A:$SI,MATCH($R$2&amp;"_"&amp;$B26,データシート2!$A$1:$SI$1,0),0)</f>
        <v>0</v>
      </c>
      <c r="AA26" s="1044">
        <f>VLOOKUP($D$3&amp;"_"&amp;AA$3,データシート2!$A:$SI,MATCH($R$2&amp;"_"&amp;$B26,データシート2!$A$1:$SI$1,0),0)</f>
        <v>0</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2024-03-14T13:24:45Z</dcterms:created>
  <dcterms:modified xsi:type="dcterms:W3CDTF">2024-03-14T13:24:46Z</dcterms:modified>
  <cp:category/>
  <cp:contentStatus/>
</cp:coreProperties>
</file>